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C:\Users\U80842535\AppData\Local\rubicon\Acta Nova Client\Data\771710660\"/>
    </mc:Choice>
  </mc:AlternateContent>
  <xr:revisionPtr revIDLastSave="0" documentId="13_ncr:1_{F24DD39C-03EE-4C88-8838-29933CDB4F77}" xr6:coauthVersionLast="47" xr6:coauthVersionMax="47" xr10:uidLastSave="{00000000-0000-0000-0000-000000000000}"/>
  <workbookProtection workbookAlgorithmName="SHA-512" workbookHashValue="dMizrLFF7yxCuvEznW476ih8T3sAVFqY/5pUBxeYbYNRTRyCLrTRqn8K42zRByeKiW8500RrT+FxoYZJuIbyAw==" workbookSaltValue="tYA027vBuTgXXi1SB6wcyw==" workbookSpinCount="100000" lockStructure="1"/>
  <bookViews>
    <workbookView xWindow="690" yWindow="360" windowWidth="27375" windowHeight="15000" tabRatio="709" xr2:uid="{00000000-000D-0000-FFFF-FFFF00000000}"/>
  </bookViews>
  <sheets>
    <sheet name="1042Xi Istruzioni" sheetId="13" r:id="rId1"/>
    <sheet name="1042Ai Domanda" sheetId="1" r:id="rId2"/>
    <sheet name="1042Bi Dati di base lav." sheetId="2" r:id="rId3"/>
    <sheet name="1042Ci Ore perse fattori stag." sheetId="5" r:id="rId4"/>
    <sheet name="1042Di Rapporto" sheetId="8" r:id="rId5"/>
    <sheet name="1042Fi Formatori" sheetId="14" r:id="rId6"/>
    <sheet name="1042Ei Conteggio" sheetId="6" r:id="rId7"/>
    <sheet name="Hilfsdaten" sheetId="4" state="hidden" r:id="rId8"/>
    <sheet name="Übersetzungstexte" sheetId="3" state="hidden" r:id="rId9"/>
  </sheets>
  <externalReferences>
    <externalReference r:id="rId10"/>
    <externalReference r:id="rId11"/>
  </externalReferences>
  <definedNames>
    <definedName name="_xlnm.Print_Area" localSheetId="2">'1042Bi Dati di base lav.'!$A$1:$AH$220</definedName>
    <definedName name="_xlnm.Print_Area" localSheetId="3">'1042Ci Ore perse fattori stag.'!$A$1:$AP$267</definedName>
    <definedName name="_xlnm.Print_Area" localSheetId="4">'1042Di Rapporto'!$A$1:$BE$243</definedName>
    <definedName name="_xlnm.Print_Area" localSheetId="6">'1042Ei Conteggio'!$A$1:$X$217</definedName>
    <definedName name="_xlnm.Print_Area" localSheetId="5">'1042Fi Formatori'!$A$1:$BE$243</definedName>
    <definedName name="_xlnm.Print_Area" localSheetId="0">'1042Xi Istruzioni'!$A$1:$D$194</definedName>
    <definedName name="_xlnm.Print_Titles" localSheetId="2">'1042Bi Dati di base lav.'!$4:$6</definedName>
    <definedName name="_xlnm.Print_Titles" localSheetId="3">'1042Ci Ore perse fattori stag.'!$10:$10</definedName>
    <definedName name="_xlnm.Print_Titles" localSheetId="4">'1042Di Rapporto'!$4:$5</definedName>
    <definedName name="_xlnm.Print_Titles" localSheetId="6">'1042Ei Conteggio'!$8:$10</definedName>
    <definedName name="_xlnm.Print_Titles" localSheetId="5">'1042Fi Formatori'!$4:$5</definedName>
    <definedName name="MAnzahl">#REF!</definedName>
    <definedName name="Stand">'[1]Parameter &amp; Prozesse'!$A$3:$A$14</definedName>
    <definedName name="Status_LO">'[1]Parameter &amp; Prozesse'!$A$18:$A$30</definedName>
    <definedName name="t_art">[2]Parameter!$B$7:$B$9</definedName>
    <definedName name="t_JN">[2]Parameter!$B$13</definedName>
    <definedName name="t_komplexität">[2]Parameter!$B$18:$B$20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5" l="1"/>
  <c r="X12" i="5"/>
  <c r="F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12" i="5"/>
  <c r="M8" i="5"/>
  <c r="H8" i="5"/>
  <c r="M8" i="2"/>
  <c r="M9" i="2"/>
  <c r="M10" i="2"/>
  <c r="M11" i="2"/>
  <c r="M12" i="2"/>
  <c r="M13" i="2"/>
  <c r="M14" i="2"/>
  <c r="A12" i="5"/>
  <c r="AI206" i="14"/>
  <c r="AI205" i="14"/>
  <c r="AI204" i="14"/>
  <c r="AI203" i="14"/>
  <c r="AI202" i="14"/>
  <c r="AI201" i="14"/>
  <c r="AI200" i="14"/>
  <c r="AI199" i="14"/>
  <c r="AI198" i="14"/>
  <c r="AI197" i="14"/>
  <c r="AI196" i="14"/>
  <c r="AI195" i="14"/>
  <c r="AI194" i="14"/>
  <c r="AI193" i="14"/>
  <c r="AI192" i="14"/>
  <c r="AI191" i="14"/>
  <c r="AI190" i="14"/>
  <c r="AI189" i="14"/>
  <c r="AI188" i="14"/>
  <c r="AI187" i="14"/>
  <c r="AI186" i="14"/>
  <c r="AI185" i="14"/>
  <c r="AI184" i="14"/>
  <c r="AI183" i="14"/>
  <c r="AI182" i="14"/>
  <c r="AI181" i="14"/>
  <c r="AI180" i="14"/>
  <c r="AI179" i="14"/>
  <c r="AI178" i="14"/>
  <c r="AI177" i="14"/>
  <c r="AI176" i="14"/>
  <c r="AI175" i="14"/>
  <c r="AI174" i="14"/>
  <c r="AI173" i="14"/>
  <c r="AI172" i="14"/>
  <c r="AI171" i="14"/>
  <c r="AI170" i="14"/>
  <c r="AI169" i="14"/>
  <c r="AI168" i="14"/>
  <c r="AI167" i="14"/>
  <c r="AI166" i="14"/>
  <c r="AI165" i="14"/>
  <c r="AI164" i="14"/>
  <c r="AI163" i="14"/>
  <c r="AI162" i="14"/>
  <c r="AI161" i="14"/>
  <c r="AI160" i="14"/>
  <c r="AI159" i="14"/>
  <c r="AI158" i="14"/>
  <c r="AI157" i="14"/>
  <c r="AI156" i="14"/>
  <c r="AI155" i="14"/>
  <c r="AI154" i="14"/>
  <c r="AI153" i="14"/>
  <c r="AI152" i="14"/>
  <c r="AI151" i="14"/>
  <c r="AI150" i="14"/>
  <c r="AI149" i="14"/>
  <c r="AI148" i="14"/>
  <c r="AI147" i="14"/>
  <c r="AI146" i="14"/>
  <c r="AI145" i="14"/>
  <c r="AI144" i="14"/>
  <c r="AI143" i="14"/>
  <c r="AI142" i="14"/>
  <c r="AI141" i="14"/>
  <c r="AI140" i="14"/>
  <c r="AI139" i="14"/>
  <c r="AI138" i="14"/>
  <c r="AI137" i="14"/>
  <c r="AI136" i="14"/>
  <c r="AI135" i="14"/>
  <c r="AI134" i="14"/>
  <c r="AI133" i="14"/>
  <c r="AI132" i="14"/>
  <c r="AI131" i="14"/>
  <c r="AI130" i="14"/>
  <c r="AI129" i="14"/>
  <c r="AI128" i="14"/>
  <c r="AI127" i="14"/>
  <c r="AI126" i="14"/>
  <c r="AI125" i="14"/>
  <c r="AI124" i="14"/>
  <c r="AI123" i="14"/>
  <c r="AI122" i="14"/>
  <c r="AI121" i="14"/>
  <c r="AI120" i="14"/>
  <c r="AI119" i="14"/>
  <c r="AI118" i="14"/>
  <c r="AI117" i="14"/>
  <c r="AI116" i="14"/>
  <c r="AI115" i="14"/>
  <c r="AI114" i="14"/>
  <c r="AI113" i="14"/>
  <c r="AI112" i="14"/>
  <c r="AI111" i="14"/>
  <c r="AI110" i="14"/>
  <c r="AI109" i="14"/>
  <c r="AI108" i="14"/>
  <c r="AI107" i="14"/>
  <c r="AI106" i="14"/>
  <c r="AI105" i="14"/>
  <c r="AI104" i="14"/>
  <c r="AI103" i="14"/>
  <c r="AI102" i="14"/>
  <c r="AI101" i="14"/>
  <c r="AI100" i="14"/>
  <c r="AI99" i="14"/>
  <c r="AI98" i="14"/>
  <c r="AI97" i="14"/>
  <c r="AI96" i="14"/>
  <c r="AI95" i="14"/>
  <c r="AI94" i="14"/>
  <c r="AI93" i="14"/>
  <c r="AI92" i="14"/>
  <c r="AI91" i="14"/>
  <c r="AI90" i="14"/>
  <c r="AI89" i="14"/>
  <c r="AI88" i="14"/>
  <c r="AI87" i="14"/>
  <c r="AI86" i="14"/>
  <c r="AI85" i="14"/>
  <c r="AI84" i="14"/>
  <c r="AI83" i="14"/>
  <c r="AI82" i="14"/>
  <c r="AI81" i="14"/>
  <c r="AI80" i="14"/>
  <c r="AI79" i="14"/>
  <c r="AI78" i="14"/>
  <c r="AI77" i="14"/>
  <c r="AI76" i="14"/>
  <c r="AI75" i="14"/>
  <c r="AI74" i="14"/>
  <c r="AI73" i="14"/>
  <c r="AI72" i="14"/>
  <c r="AI71" i="14"/>
  <c r="AI70" i="14"/>
  <c r="AI69" i="14"/>
  <c r="AI68" i="14"/>
  <c r="AI67" i="14"/>
  <c r="AI66" i="14"/>
  <c r="AI65" i="14"/>
  <c r="AI64" i="14"/>
  <c r="AI63" i="14"/>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I6" i="14"/>
  <c r="C1" i="14"/>
  <c r="F14" i="6"/>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0" i="2"/>
  <c r="AD171" i="2"/>
  <c r="AD172" i="2"/>
  <c r="AD173" i="2"/>
  <c r="AD174" i="2"/>
  <c r="AD175"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AD200" i="2"/>
  <c r="AD201" i="2"/>
  <c r="AD202" i="2"/>
  <c r="AD203" i="2"/>
  <c r="AD204" i="2"/>
  <c r="AD205" i="2"/>
  <c r="AD206" i="2"/>
  <c r="AD207" i="2"/>
  <c r="AD8" i="2"/>
  <c r="M7" i="2"/>
  <c r="A39" i="5" l="1"/>
  <c r="B39" i="5"/>
  <c r="C39" i="5"/>
  <c r="Q39" i="5" s="1"/>
  <c r="T39" i="5"/>
  <c r="A40" i="5"/>
  <c r="B40" i="5"/>
  <c r="C40" i="5"/>
  <c r="T40" i="5"/>
  <c r="O40" i="5" s="1"/>
  <c r="X40" i="5" s="1"/>
  <c r="A41" i="5"/>
  <c r="B41" i="5"/>
  <c r="C41" i="5"/>
  <c r="Q41" i="5" s="1"/>
  <c r="T41" i="5"/>
  <c r="O41" i="5" s="1"/>
  <c r="A42" i="5"/>
  <c r="B42" i="5"/>
  <c r="C42" i="5"/>
  <c r="T42" i="5"/>
  <c r="O42" i="5" s="1"/>
  <c r="Z42" i="5" s="1"/>
  <c r="A43" i="5"/>
  <c r="B43" i="5"/>
  <c r="C43" i="5"/>
  <c r="Q43" i="5" s="1"/>
  <c r="T43" i="5"/>
  <c r="O43" i="5" s="1"/>
  <c r="Z43" i="5" s="1"/>
  <c r="A44" i="5"/>
  <c r="B44" i="5"/>
  <c r="C44" i="5"/>
  <c r="Q44" i="5" s="1"/>
  <c r="T44" i="5"/>
  <c r="O44" i="5" s="1"/>
  <c r="Z44" i="5" s="1"/>
  <c r="A45" i="5"/>
  <c r="B45" i="5"/>
  <c r="C45" i="5"/>
  <c r="T45" i="5"/>
  <c r="O45" i="5" s="1"/>
  <c r="A46" i="5"/>
  <c r="B46" i="5"/>
  <c r="C46" i="5"/>
  <c r="Q46" i="5" s="1"/>
  <c r="T46" i="5"/>
  <c r="O46" i="5" s="1"/>
  <c r="X46" i="5" s="1"/>
  <c r="A47" i="5"/>
  <c r="B47" i="5"/>
  <c r="C47" i="5"/>
  <c r="Q47" i="5" s="1"/>
  <c r="T47" i="5"/>
  <c r="O47" i="5" s="1"/>
  <c r="X47" i="5" s="1"/>
  <c r="A48" i="5"/>
  <c r="B48" i="5"/>
  <c r="C48" i="5"/>
  <c r="S48" i="5" s="1"/>
  <c r="J48" i="5" s="1"/>
  <c r="V48" i="5" s="1"/>
  <c r="T48" i="5"/>
  <c r="O48" i="5" s="1"/>
  <c r="A49" i="5"/>
  <c r="B49" i="5"/>
  <c r="C49" i="5"/>
  <c r="Q49" i="5" s="1"/>
  <c r="T49" i="5"/>
  <c r="O49" i="5" s="1"/>
  <c r="Z49" i="5" s="1"/>
  <c r="A50" i="5"/>
  <c r="B50" i="5"/>
  <c r="C50" i="5"/>
  <c r="T50" i="5"/>
  <c r="O50" i="5" s="1"/>
  <c r="A51" i="5"/>
  <c r="B51" i="5"/>
  <c r="C51" i="5"/>
  <c r="Q51" i="5" s="1"/>
  <c r="T51" i="5"/>
  <c r="O51" i="5" s="1"/>
  <c r="Z51" i="5" s="1"/>
  <c r="A52" i="5"/>
  <c r="B52" i="5"/>
  <c r="C52" i="5"/>
  <c r="T52" i="5"/>
  <c r="O52" i="5" s="1"/>
  <c r="A53" i="5"/>
  <c r="B53" i="5"/>
  <c r="C53" i="5"/>
  <c r="T53" i="5"/>
  <c r="O53" i="5" s="1"/>
  <c r="Z53" i="5" s="1"/>
  <c r="A54" i="5"/>
  <c r="B54" i="5"/>
  <c r="C54" i="5"/>
  <c r="T54" i="5"/>
  <c r="O54" i="5" s="1"/>
  <c r="A55" i="5"/>
  <c r="B55" i="5"/>
  <c r="C55" i="5"/>
  <c r="Q55" i="5" s="1"/>
  <c r="T55" i="5"/>
  <c r="O55" i="5" s="1"/>
  <c r="Z55" i="5" s="1"/>
  <c r="A56" i="5"/>
  <c r="B56" i="5"/>
  <c r="C56" i="5"/>
  <c r="T56" i="5"/>
  <c r="O56" i="5" s="1"/>
  <c r="A57" i="5"/>
  <c r="B57" i="5"/>
  <c r="C57" i="5"/>
  <c r="Q57" i="5" s="1"/>
  <c r="T57" i="5"/>
  <c r="O57" i="5" s="1"/>
  <c r="A58" i="5"/>
  <c r="B58" i="5"/>
  <c r="C58" i="5"/>
  <c r="T58" i="5"/>
  <c r="O58" i="5" s="1"/>
  <c r="A59" i="5"/>
  <c r="B59" i="5"/>
  <c r="C59" i="5"/>
  <c r="T59" i="5"/>
  <c r="O59" i="5" s="1"/>
  <c r="Z59" i="5" s="1"/>
  <c r="A60" i="5"/>
  <c r="B60" i="5"/>
  <c r="C60" i="5"/>
  <c r="T60" i="5"/>
  <c r="O60" i="5" s="1"/>
  <c r="Z60" i="5" s="1"/>
  <c r="A61" i="5"/>
  <c r="B61" i="5"/>
  <c r="C61" i="5"/>
  <c r="Q61" i="5" s="1"/>
  <c r="T61" i="5"/>
  <c r="O61" i="5" s="1"/>
  <c r="Z61" i="5" s="1"/>
  <c r="A62" i="5"/>
  <c r="B62" i="5"/>
  <c r="C62" i="5"/>
  <c r="T62" i="5"/>
  <c r="O62" i="5" s="1"/>
  <c r="Y62" i="5" s="1"/>
  <c r="A63" i="5"/>
  <c r="B63" i="5"/>
  <c r="C63" i="5"/>
  <c r="T63" i="5"/>
  <c r="O63" i="5" s="1"/>
  <c r="A64" i="5"/>
  <c r="B64" i="5"/>
  <c r="C64" i="5"/>
  <c r="T64" i="5"/>
  <c r="O64" i="5" s="1"/>
  <c r="A65" i="5"/>
  <c r="B65" i="5"/>
  <c r="C65" i="5"/>
  <c r="Q65" i="5" s="1"/>
  <c r="T65" i="5"/>
  <c r="O65" i="5" s="1"/>
  <c r="A66" i="5"/>
  <c r="B66" i="5"/>
  <c r="C66" i="5"/>
  <c r="T66" i="5"/>
  <c r="O66" i="5" s="1"/>
  <c r="A67" i="5"/>
  <c r="B67" i="5"/>
  <c r="C67" i="5"/>
  <c r="Q67" i="5" s="1"/>
  <c r="T67" i="5"/>
  <c r="O67" i="5" s="1"/>
  <c r="Z67" i="5" s="1"/>
  <c r="A68" i="5"/>
  <c r="B68" i="5"/>
  <c r="C68" i="5"/>
  <c r="T68" i="5"/>
  <c r="O68" i="5" s="1"/>
  <c r="A69" i="5"/>
  <c r="B69" i="5"/>
  <c r="C69" i="5"/>
  <c r="T69" i="5"/>
  <c r="O69" i="5" s="1"/>
  <c r="Z69" i="5" s="1"/>
  <c r="A70" i="5"/>
  <c r="B70" i="5"/>
  <c r="C70" i="5"/>
  <c r="O70" i="5"/>
  <c r="T70" i="5"/>
  <c r="A71" i="5"/>
  <c r="B71" i="5"/>
  <c r="C71" i="5"/>
  <c r="T71" i="5"/>
  <c r="O71" i="5" s="1"/>
  <c r="Z71" i="5" s="1"/>
  <c r="A72" i="5"/>
  <c r="B72" i="5"/>
  <c r="C72" i="5"/>
  <c r="T72" i="5"/>
  <c r="O72" i="5" s="1"/>
  <c r="Y72" i="5" s="1"/>
  <c r="A73" i="5"/>
  <c r="B73" i="5"/>
  <c r="C73" i="5"/>
  <c r="Q73" i="5" s="1"/>
  <c r="T73" i="5"/>
  <c r="O73" i="5" s="1"/>
  <c r="A74" i="5"/>
  <c r="B74" i="5"/>
  <c r="C74" i="5"/>
  <c r="T74" i="5"/>
  <c r="O74" i="5" s="1"/>
  <c r="A75" i="5"/>
  <c r="B75" i="5"/>
  <c r="C75" i="5"/>
  <c r="T75" i="5"/>
  <c r="O75" i="5" s="1"/>
  <c r="Z75" i="5" s="1"/>
  <c r="A76" i="5"/>
  <c r="B76" i="5"/>
  <c r="C76" i="5"/>
  <c r="T76" i="5"/>
  <c r="O76" i="5" s="1"/>
  <c r="Z76" i="5" s="1"/>
  <c r="A77" i="5"/>
  <c r="B77" i="5"/>
  <c r="C77" i="5"/>
  <c r="Q77" i="5" s="1"/>
  <c r="T77" i="5"/>
  <c r="O77" i="5" s="1"/>
  <c r="Z77" i="5" s="1"/>
  <c r="A78" i="5"/>
  <c r="B78" i="5"/>
  <c r="C78" i="5"/>
  <c r="T78" i="5"/>
  <c r="O78" i="5" s="1"/>
  <c r="A79" i="5"/>
  <c r="B79" i="5"/>
  <c r="C79" i="5"/>
  <c r="T79" i="5"/>
  <c r="O79" i="5" s="1"/>
  <c r="Z79" i="5" s="1"/>
  <c r="A80" i="5"/>
  <c r="B80" i="5"/>
  <c r="C80" i="5"/>
  <c r="T80" i="5"/>
  <c r="O80" i="5" s="1"/>
  <c r="X80" i="5" s="1"/>
  <c r="A81" i="5"/>
  <c r="B81" i="5"/>
  <c r="C81" i="5"/>
  <c r="Q81" i="5" s="1"/>
  <c r="T81" i="5"/>
  <c r="O81" i="5" s="1"/>
  <c r="Y81" i="5" s="1"/>
  <c r="A82" i="5"/>
  <c r="B82" i="5"/>
  <c r="C82" i="5"/>
  <c r="S82" i="5" s="1"/>
  <c r="J82" i="5" s="1"/>
  <c r="T82" i="5"/>
  <c r="O82" i="5" s="1"/>
  <c r="Z82" i="5" s="1"/>
  <c r="A83" i="5"/>
  <c r="B83" i="5"/>
  <c r="C83" i="5"/>
  <c r="T83" i="5"/>
  <c r="O83" i="5" s="1"/>
  <c r="X83" i="5" s="1"/>
  <c r="A84" i="5"/>
  <c r="B84" i="5"/>
  <c r="C84" i="5"/>
  <c r="T84" i="5"/>
  <c r="O84" i="5" s="1"/>
  <c r="A85" i="5"/>
  <c r="B85" i="5"/>
  <c r="C85" i="5"/>
  <c r="T85" i="5"/>
  <c r="O85" i="5" s="1"/>
  <c r="A86" i="5"/>
  <c r="B86" i="5"/>
  <c r="C86" i="5"/>
  <c r="S86" i="5" s="1"/>
  <c r="J86" i="5" s="1"/>
  <c r="U86" i="5" s="1"/>
  <c r="T86" i="5"/>
  <c r="O86" i="5" s="1"/>
  <c r="Z86" i="5" s="1"/>
  <c r="A87" i="5"/>
  <c r="B87" i="5"/>
  <c r="C87" i="5"/>
  <c r="T87" i="5"/>
  <c r="O87" i="5" s="1"/>
  <c r="A88" i="5"/>
  <c r="B88" i="5"/>
  <c r="C88" i="5"/>
  <c r="S88" i="5" s="1"/>
  <c r="J88" i="5" s="1"/>
  <c r="U88" i="5" s="1"/>
  <c r="T88" i="5"/>
  <c r="O88" i="5" s="1"/>
  <c r="A89" i="5"/>
  <c r="B89" i="5"/>
  <c r="C89" i="5"/>
  <c r="T89" i="5"/>
  <c r="O89" i="5" s="1"/>
  <c r="A90" i="5"/>
  <c r="B90" i="5"/>
  <c r="C90" i="5"/>
  <c r="S90" i="5" s="1"/>
  <c r="J90" i="5" s="1"/>
  <c r="T90" i="5"/>
  <c r="O90" i="5" s="1"/>
  <c r="A91" i="5"/>
  <c r="B91" i="5"/>
  <c r="C91" i="5"/>
  <c r="T91" i="5"/>
  <c r="O91" i="5" s="1"/>
  <c r="A92" i="5"/>
  <c r="B92" i="5"/>
  <c r="C92" i="5"/>
  <c r="T92" i="5"/>
  <c r="O92" i="5" s="1"/>
  <c r="A93" i="5"/>
  <c r="B93" i="5"/>
  <c r="C93" i="5"/>
  <c r="T93" i="5"/>
  <c r="O93" i="5" s="1"/>
  <c r="A94" i="5"/>
  <c r="B94" i="5"/>
  <c r="C94" i="5"/>
  <c r="S94" i="5" s="1"/>
  <c r="J94" i="5" s="1"/>
  <c r="T94" i="5"/>
  <c r="O94" i="5" s="1"/>
  <c r="Z94" i="5" s="1"/>
  <c r="A95" i="5"/>
  <c r="B95" i="5"/>
  <c r="C95" i="5"/>
  <c r="S95" i="5" s="1"/>
  <c r="J95" i="5" s="1"/>
  <c r="T95" i="5"/>
  <c r="O95" i="5" s="1"/>
  <c r="X95" i="5" s="1"/>
  <c r="A96" i="5"/>
  <c r="B96" i="5"/>
  <c r="C96" i="5"/>
  <c r="S96" i="5" s="1"/>
  <c r="J96" i="5" s="1"/>
  <c r="W96" i="5" s="1"/>
  <c r="T96" i="5"/>
  <c r="O96" i="5" s="1"/>
  <c r="Y96" i="5" s="1"/>
  <c r="A97" i="5"/>
  <c r="B97" i="5"/>
  <c r="C97" i="5"/>
  <c r="S97" i="5" s="1"/>
  <c r="J97" i="5" s="1"/>
  <c r="W97" i="5" s="1"/>
  <c r="T97" i="5"/>
  <c r="O97" i="5" s="1"/>
  <c r="X97" i="5" s="1"/>
  <c r="A98" i="5"/>
  <c r="B98" i="5"/>
  <c r="C98" i="5"/>
  <c r="S98" i="5" s="1"/>
  <c r="J98" i="5" s="1"/>
  <c r="W98" i="5" s="1"/>
  <c r="T98" i="5"/>
  <c r="O98" i="5" s="1"/>
  <c r="A99" i="5"/>
  <c r="B99" i="5"/>
  <c r="C99" i="5"/>
  <c r="S99" i="5" s="1"/>
  <c r="J99" i="5" s="1"/>
  <c r="W99" i="5" s="1"/>
  <c r="T99" i="5"/>
  <c r="O99" i="5" s="1"/>
  <c r="X99" i="5" s="1"/>
  <c r="A100" i="5"/>
  <c r="B100" i="5"/>
  <c r="C100" i="5"/>
  <c r="S100" i="5" s="1"/>
  <c r="J100" i="5" s="1"/>
  <c r="W100" i="5" s="1"/>
  <c r="T100" i="5"/>
  <c r="O100" i="5" s="1"/>
  <c r="A101" i="5"/>
  <c r="B101" i="5"/>
  <c r="C101" i="5"/>
  <c r="T101" i="5"/>
  <c r="O101" i="5" s="1"/>
  <c r="X101" i="5" s="1"/>
  <c r="A102" i="5"/>
  <c r="B102" i="5"/>
  <c r="C102" i="5"/>
  <c r="T102" i="5"/>
  <c r="O102" i="5" s="1"/>
  <c r="Y102" i="5" s="1"/>
  <c r="A103" i="5"/>
  <c r="B103" i="5"/>
  <c r="C103" i="5"/>
  <c r="S103" i="5" s="1"/>
  <c r="J103" i="5" s="1"/>
  <c r="W103" i="5" s="1"/>
  <c r="T103" i="5"/>
  <c r="O103" i="5" s="1"/>
  <c r="A104" i="5"/>
  <c r="B104" i="5"/>
  <c r="C104" i="5"/>
  <c r="S104" i="5" s="1"/>
  <c r="J104" i="5" s="1"/>
  <c r="W104" i="5" s="1"/>
  <c r="T104" i="5"/>
  <c r="O104" i="5" s="1"/>
  <c r="X104" i="5" s="1"/>
  <c r="A105" i="5"/>
  <c r="B105" i="5"/>
  <c r="C105" i="5"/>
  <c r="S105" i="5" s="1"/>
  <c r="J105" i="5" s="1"/>
  <c r="W105" i="5" s="1"/>
  <c r="T105" i="5"/>
  <c r="O105" i="5" s="1"/>
  <c r="X105" i="5" s="1"/>
  <c r="A106" i="5"/>
  <c r="B106" i="5"/>
  <c r="C106" i="5"/>
  <c r="S106" i="5" s="1"/>
  <c r="J106" i="5" s="1"/>
  <c r="W106" i="5" s="1"/>
  <c r="T106" i="5"/>
  <c r="O106" i="5" s="1"/>
  <c r="Y106" i="5" s="1"/>
  <c r="A107" i="5"/>
  <c r="B107" i="5"/>
  <c r="C107" i="5"/>
  <c r="Q107" i="5" s="1"/>
  <c r="T107" i="5"/>
  <c r="O107" i="5" s="1"/>
  <c r="X107" i="5" s="1"/>
  <c r="A108" i="5"/>
  <c r="B108" i="5"/>
  <c r="C108" i="5"/>
  <c r="T108" i="5"/>
  <c r="O108" i="5" s="1"/>
  <c r="Z108" i="5" s="1"/>
  <c r="A109" i="5"/>
  <c r="B109" i="5"/>
  <c r="C109" i="5"/>
  <c r="Q109" i="5" s="1"/>
  <c r="T109" i="5"/>
  <c r="O109" i="5" s="1"/>
  <c r="Z109" i="5" s="1"/>
  <c r="A110" i="5"/>
  <c r="B110" i="5"/>
  <c r="C110" i="5"/>
  <c r="S110" i="5" s="1"/>
  <c r="J110" i="5" s="1"/>
  <c r="T110" i="5"/>
  <c r="O110" i="5" s="1"/>
  <c r="X110" i="5" s="1"/>
  <c r="A111" i="5"/>
  <c r="B111" i="5"/>
  <c r="C111" i="5"/>
  <c r="T111" i="5"/>
  <c r="O111" i="5" s="1"/>
  <c r="A112" i="5"/>
  <c r="B112" i="5"/>
  <c r="C112" i="5"/>
  <c r="T112" i="5"/>
  <c r="O112" i="5" s="1"/>
  <c r="X112" i="5" s="1"/>
  <c r="A113" i="5"/>
  <c r="B113" i="5"/>
  <c r="C113" i="5"/>
  <c r="Q113" i="5" s="1"/>
  <c r="T113" i="5"/>
  <c r="O113" i="5" s="1"/>
  <c r="Z113" i="5" s="1"/>
  <c r="A114" i="5"/>
  <c r="B114" i="5"/>
  <c r="C114" i="5"/>
  <c r="T114" i="5"/>
  <c r="O114" i="5" s="1"/>
  <c r="X114" i="5" s="1"/>
  <c r="A115" i="5"/>
  <c r="B115" i="5"/>
  <c r="C115" i="5"/>
  <c r="Q115" i="5" s="1"/>
  <c r="T115" i="5"/>
  <c r="O115" i="5" s="1"/>
  <c r="A116" i="5"/>
  <c r="B116" i="5"/>
  <c r="C116" i="5"/>
  <c r="T116" i="5"/>
  <c r="O116" i="5" s="1"/>
  <c r="X116" i="5" s="1"/>
  <c r="A117" i="5"/>
  <c r="B117" i="5"/>
  <c r="C117" i="5"/>
  <c r="T117" i="5"/>
  <c r="O117" i="5" s="1"/>
  <c r="A118" i="5"/>
  <c r="B118" i="5"/>
  <c r="C118" i="5"/>
  <c r="T118" i="5"/>
  <c r="O118" i="5" s="1"/>
  <c r="X118" i="5" s="1"/>
  <c r="A119" i="5"/>
  <c r="B119" i="5"/>
  <c r="C119" i="5"/>
  <c r="T119" i="5"/>
  <c r="O119" i="5" s="1"/>
  <c r="A120" i="5"/>
  <c r="B120" i="5"/>
  <c r="C120" i="5"/>
  <c r="T120" i="5"/>
  <c r="O120" i="5" s="1"/>
  <c r="A121" i="5"/>
  <c r="B121" i="5"/>
  <c r="C121" i="5"/>
  <c r="T121" i="5"/>
  <c r="O121" i="5" s="1"/>
  <c r="A122" i="5"/>
  <c r="B122" i="5"/>
  <c r="C122" i="5"/>
  <c r="Q122" i="5" s="1"/>
  <c r="T122" i="5"/>
  <c r="O122" i="5" s="1"/>
  <c r="A123" i="5"/>
  <c r="B123" i="5"/>
  <c r="C123" i="5"/>
  <c r="T123" i="5"/>
  <c r="O123" i="5" s="1"/>
  <c r="Y123" i="5" s="1"/>
  <c r="A124" i="5"/>
  <c r="B124" i="5"/>
  <c r="C124" i="5"/>
  <c r="T124" i="5"/>
  <c r="A125" i="5"/>
  <c r="B125" i="5"/>
  <c r="C125" i="5"/>
  <c r="Q125" i="5" s="1"/>
  <c r="T125" i="5"/>
  <c r="O125" i="5" s="1"/>
  <c r="A126" i="5"/>
  <c r="B126" i="5"/>
  <c r="C126" i="5"/>
  <c r="S126" i="5" s="1"/>
  <c r="J126" i="5" s="1"/>
  <c r="T126" i="5"/>
  <c r="O126" i="5" s="1"/>
  <c r="A127" i="5"/>
  <c r="B127" i="5"/>
  <c r="C127" i="5"/>
  <c r="Q127" i="5" s="1"/>
  <c r="S127" i="5"/>
  <c r="T127" i="5"/>
  <c r="O127" i="5" s="1"/>
  <c r="A128" i="5"/>
  <c r="B128" i="5"/>
  <c r="C128" i="5"/>
  <c r="Q128" i="5" s="1"/>
  <c r="T128" i="5"/>
  <c r="O128" i="5" s="1"/>
  <c r="A129" i="5"/>
  <c r="B129" i="5"/>
  <c r="C129" i="5"/>
  <c r="Q129" i="5" s="1"/>
  <c r="T129" i="5"/>
  <c r="O129" i="5" s="1"/>
  <c r="A130" i="5"/>
  <c r="B130" i="5"/>
  <c r="C130" i="5"/>
  <c r="Q130" i="5" s="1"/>
  <c r="T130" i="5"/>
  <c r="O130" i="5" s="1"/>
  <c r="A131" i="5"/>
  <c r="B131" i="5"/>
  <c r="C131" i="5"/>
  <c r="Q131" i="5" s="1"/>
  <c r="T131" i="5"/>
  <c r="O131" i="5" s="1"/>
  <c r="A132" i="5"/>
  <c r="B132" i="5"/>
  <c r="C132" i="5"/>
  <c r="Q132" i="5" s="1"/>
  <c r="T132" i="5"/>
  <c r="O132" i="5" s="1"/>
  <c r="A133" i="5"/>
  <c r="B133" i="5"/>
  <c r="C133" i="5"/>
  <c r="Q133" i="5" s="1"/>
  <c r="T133" i="5"/>
  <c r="O133" i="5" s="1"/>
  <c r="X133" i="5" s="1"/>
  <c r="A134" i="5"/>
  <c r="B134" i="5"/>
  <c r="C134" i="5"/>
  <c r="Q134" i="5" s="1"/>
  <c r="T134" i="5"/>
  <c r="O134" i="5" s="1"/>
  <c r="Z134" i="5" s="1"/>
  <c r="A135" i="5"/>
  <c r="B135" i="5"/>
  <c r="C135" i="5"/>
  <c r="Q135" i="5" s="1"/>
  <c r="T135" i="5"/>
  <c r="O135" i="5" s="1"/>
  <c r="A136" i="5"/>
  <c r="B136" i="5"/>
  <c r="C136" i="5"/>
  <c r="Q136" i="5" s="1"/>
  <c r="T136" i="5"/>
  <c r="O136" i="5" s="1"/>
  <c r="A137" i="5"/>
  <c r="B137" i="5"/>
  <c r="C137" i="5"/>
  <c r="Q137" i="5" s="1"/>
  <c r="T137" i="5"/>
  <c r="O137" i="5" s="1"/>
  <c r="Z137" i="5" s="1"/>
  <c r="A138" i="5"/>
  <c r="B138" i="5"/>
  <c r="C138" i="5"/>
  <c r="Q138" i="5" s="1"/>
  <c r="T138" i="5"/>
  <c r="O138" i="5" s="1"/>
  <c r="A139" i="5"/>
  <c r="B139" i="5"/>
  <c r="C139" i="5"/>
  <c r="T139" i="5"/>
  <c r="O139" i="5" s="1"/>
  <c r="Z139" i="5" s="1"/>
  <c r="A140" i="5"/>
  <c r="B140" i="5"/>
  <c r="C140" i="5"/>
  <c r="Q140" i="5" s="1"/>
  <c r="T140" i="5"/>
  <c r="O140" i="5" s="1"/>
  <c r="A141" i="5"/>
  <c r="B141" i="5"/>
  <c r="C141" i="5"/>
  <c r="Q141" i="5" s="1"/>
  <c r="T141" i="5"/>
  <c r="O141" i="5" s="1"/>
  <c r="Y141" i="5" s="1"/>
  <c r="A142" i="5"/>
  <c r="B142" i="5"/>
  <c r="C142" i="5"/>
  <c r="Q142" i="5" s="1"/>
  <c r="T142" i="5"/>
  <c r="O142" i="5" s="1"/>
  <c r="Z142" i="5" s="1"/>
  <c r="A143" i="5"/>
  <c r="B143" i="5"/>
  <c r="C143" i="5"/>
  <c r="Q143" i="5" s="1"/>
  <c r="T143" i="5"/>
  <c r="O143" i="5" s="1"/>
  <c r="X143" i="5" s="1"/>
  <c r="A144" i="5"/>
  <c r="B144" i="5"/>
  <c r="C144" i="5"/>
  <c r="Q144" i="5" s="1"/>
  <c r="T144" i="5"/>
  <c r="O144" i="5" s="1"/>
  <c r="A145" i="5"/>
  <c r="B145" i="5"/>
  <c r="C145" i="5"/>
  <c r="Q145" i="5" s="1"/>
  <c r="T145" i="5"/>
  <c r="O145" i="5" s="1"/>
  <c r="Z145" i="5" s="1"/>
  <c r="A146" i="5"/>
  <c r="B146" i="5"/>
  <c r="C146" i="5"/>
  <c r="Q146" i="5" s="1"/>
  <c r="O146" i="5"/>
  <c r="X146" i="5" s="1"/>
  <c r="T146" i="5"/>
  <c r="A147" i="5"/>
  <c r="B147" i="5"/>
  <c r="C147" i="5"/>
  <c r="Q147" i="5" s="1"/>
  <c r="T147" i="5"/>
  <c r="O147" i="5" s="1"/>
  <c r="A148" i="5"/>
  <c r="B148" i="5"/>
  <c r="C148" i="5"/>
  <c r="S148" i="5" s="1"/>
  <c r="J148" i="5" s="1"/>
  <c r="T148" i="5"/>
  <c r="O148" i="5" s="1"/>
  <c r="A149" i="5"/>
  <c r="B149" i="5"/>
  <c r="C149" i="5"/>
  <c r="S149" i="5" s="1"/>
  <c r="J149" i="5" s="1"/>
  <c r="U149" i="5" s="1"/>
  <c r="T149" i="5"/>
  <c r="O149" i="5" s="1"/>
  <c r="A150" i="5"/>
  <c r="B150" i="5"/>
  <c r="C150" i="5"/>
  <c r="T150" i="5"/>
  <c r="O150" i="5" s="1"/>
  <c r="Z150" i="5" s="1"/>
  <c r="A151" i="5"/>
  <c r="B151" i="5"/>
  <c r="C151" i="5"/>
  <c r="T151" i="5"/>
  <c r="O151" i="5" s="1"/>
  <c r="X151" i="5" s="1"/>
  <c r="A152" i="5"/>
  <c r="B152" i="5"/>
  <c r="C152" i="5"/>
  <c r="Q152" i="5" s="1"/>
  <c r="T152" i="5"/>
  <c r="O152" i="5" s="1"/>
  <c r="A153" i="5"/>
  <c r="B153" i="5"/>
  <c r="C153" i="5"/>
  <c r="Q153" i="5" s="1"/>
  <c r="T153" i="5"/>
  <c r="O153" i="5" s="1"/>
  <c r="Z153" i="5" s="1"/>
  <c r="A154" i="5"/>
  <c r="B154" i="5"/>
  <c r="C154" i="5"/>
  <c r="Q154" i="5" s="1"/>
  <c r="T154" i="5"/>
  <c r="O154" i="5" s="1"/>
  <c r="A155" i="5"/>
  <c r="B155" i="5"/>
  <c r="C155" i="5"/>
  <c r="T155" i="5"/>
  <c r="O155" i="5" s="1"/>
  <c r="A156" i="5"/>
  <c r="B156" i="5"/>
  <c r="C156" i="5"/>
  <c r="Q156" i="5" s="1"/>
  <c r="T156" i="5"/>
  <c r="O156" i="5" s="1"/>
  <c r="A157" i="5"/>
  <c r="B157" i="5"/>
  <c r="C157" i="5"/>
  <c r="Q157" i="5" s="1"/>
  <c r="T157" i="5"/>
  <c r="O157" i="5" s="1"/>
  <c r="Y157" i="5" s="1"/>
  <c r="A158" i="5"/>
  <c r="B158" i="5"/>
  <c r="C158" i="5"/>
  <c r="Q158" i="5" s="1"/>
  <c r="T158" i="5"/>
  <c r="O158" i="5" s="1"/>
  <c r="A159" i="5"/>
  <c r="B159" i="5"/>
  <c r="C159" i="5"/>
  <c r="Q159" i="5" s="1"/>
  <c r="T159" i="5"/>
  <c r="O159" i="5" s="1"/>
  <c r="Y159" i="5" s="1"/>
  <c r="A160" i="5"/>
  <c r="B160" i="5"/>
  <c r="C160" i="5"/>
  <c r="Q160" i="5" s="1"/>
  <c r="T160" i="5"/>
  <c r="O160" i="5" s="1"/>
  <c r="A161" i="5"/>
  <c r="B161" i="5"/>
  <c r="C161" i="5"/>
  <c r="Q161" i="5" s="1"/>
  <c r="T161" i="5"/>
  <c r="O161" i="5" s="1"/>
  <c r="Y161" i="5" s="1"/>
  <c r="A162" i="5"/>
  <c r="B162" i="5"/>
  <c r="C162" i="5"/>
  <c r="Q162" i="5" s="1"/>
  <c r="T162" i="5"/>
  <c r="O162" i="5" s="1"/>
  <c r="A163" i="5"/>
  <c r="B163" i="5"/>
  <c r="C163" i="5"/>
  <c r="Q163" i="5" s="1"/>
  <c r="T163" i="5"/>
  <c r="O163" i="5" s="1"/>
  <c r="Y163" i="5" s="1"/>
  <c r="A164" i="5"/>
  <c r="B164" i="5"/>
  <c r="C164" i="5"/>
  <c r="Q164" i="5" s="1"/>
  <c r="T164" i="5"/>
  <c r="O164" i="5" s="1"/>
  <c r="A165" i="5"/>
  <c r="B165" i="5"/>
  <c r="C165" i="5"/>
  <c r="Q165" i="5" s="1"/>
  <c r="T165" i="5"/>
  <c r="O165" i="5" s="1"/>
  <c r="Y165" i="5" s="1"/>
  <c r="A166" i="5"/>
  <c r="B166" i="5"/>
  <c r="C166" i="5"/>
  <c r="Q166" i="5" s="1"/>
  <c r="T166" i="5"/>
  <c r="O166" i="5" s="1"/>
  <c r="A167" i="5"/>
  <c r="B167" i="5"/>
  <c r="C167" i="5"/>
  <c r="Q167" i="5" s="1"/>
  <c r="T167" i="5"/>
  <c r="O167" i="5" s="1"/>
  <c r="A168" i="5"/>
  <c r="B168" i="5"/>
  <c r="C168" i="5"/>
  <c r="Q168" i="5" s="1"/>
  <c r="T168" i="5"/>
  <c r="O168" i="5" s="1"/>
  <c r="A169" i="5"/>
  <c r="B169" i="5"/>
  <c r="C169" i="5"/>
  <c r="T169" i="5"/>
  <c r="O169" i="5" s="1"/>
  <c r="Y169" i="5" s="1"/>
  <c r="A170" i="5"/>
  <c r="B170" i="5"/>
  <c r="C170" i="5"/>
  <c r="T170" i="5"/>
  <c r="O170" i="5" s="1"/>
  <c r="Y170" i="5" s="1"/>
  <c r="A171" i="5"/>
  <c r="B171" i="5"/>
  <c r="C171" i="5"/>
  <c r="Q171" i="5" s="1"/>
  <c r="T171" i="5"/>
  <c r="O171" i="5" s="1"/>
  <c r="A172" i="5"/>
  <c r="B172" i="5"/>
  <c r="C172" i="5"/>
  <c r="Q172" i="5" s="1"/>
  <c r="T172" i="5"/>
  <c r="O172" i="5" s="1"/>
  <c r="A173" i="5"/>
  <c r="B173" i="5"/>
  <c r="C173" i="5"/>
  <c r="Q173" i="5" s="1"/>
  <c r="T173" i="5"/>
  <c r="O173" i="5" s="1"/>
  <c r="Y173" i="5" s="1"/>
  <c r="A174" i="5"/>
  <c r="B174" i="5"/>
  <c r="C174" i="5"/>
  <c r="Q174" i="5" s="1"/>
  <c r="T174" i="5"/>
  <c r="O174" i="5" s="1"/>
  <c r="A175" i="5"/>
  <c r="B175" i="5"/>
  <c r="C175" i="5"/>
  <c r="Q175" i="5" s="1"/>
  <c r="T175" i="5"/>
  <c r="O175" i="5" s="1"/>
  <c r="A176" i="5"/>
  <c r="B176" i="5"/>
  <c r="C176" i="5"/>
  <c r="Q176" i="5" s="1"/>
  <c r="T176" i="5"/>
  <c r="O176" i="5" s="1"/>
  <c r="A177" i="5"/>
  <c r="B177" i="5"/>
  <c r="C177" i="5"/>
  <c r="Q177" i="5" s="1"/>
  <c r="T177" i="5"/>
  <c r="O177" i="5" s="1"/>
  <c r="A178" i="5"/>
  <c r="B178" i="5"/>
  <c r="C178" i="5"/>
  <c r="Q178" i="5" s="1"/>
  <c r="T178" i="5"/>
  <c r="O178" i="5" s="1"/>
  <c r="A179" i="5"/>
  <c r="B179" i="5"/>
  <c r="C179" i="5"/>
  <c r="Q179" i="5" s="1"/>
  <c r="T179" i="5"/>
  <c r="O179" i="5" s="1"/>
  <c r="A180" i="5"/>
  <c r="B180" i="5"/>
  <c r="C180" i="5"/>
  <c r="Q180" i="5" s="1"/>
  <c r="T180" i="5"/>
  <c r="O180" i="5" s="1"/>
  <c r="Y180" i="5" s="1"/>
  <c r="A181" i="5"/>
  <c r="B181" i="5"/>
  <c r="C181" i="5"/>
  <c r="Q181" i="5" s="1"/>
  <c r="T181" i="5"/>
  <c r="O181" i="5" s="1"/>
  <c r="A182" i="5"/>
  <c r="B182" i="5"/>
  <c r="C182" i="5"/>
  <c r="Q182" i="5" s="1"/>
  <c r="T182" i="5"/>
  <c r="O182" i="5" s="1"/>
  <c r="A183" i="5"/>
  <c r="B183" i="5"/>
  <c r="C183" i="5"/>
  <c r="Q183" i="5" s="1"/>
  <c r="T183" i="5"/>
  <c r="O183" i="5" s="1"/>
  <c r="A184" i="5"/>
  <c r="B184" i="5"/>
  <c r="C184" i="5"/>
  <c r="Q184" i="5" s="1"/>
  <c r="T184" i="5"/>
  <c r="O184" i="5" s="1"/>
  <c r="A185" i="5"/>
  <c r="B185" i="5"/>
  <c r="C185" i="5"/>
  <c r="T185" i="5"/>
  <c r="O185" i="5" s="1"/>
  <c r="Y185" i="5" s="1"/>
  <c r="A186" i="5"/>
  <c r="B186" i="5"/>
  <c r="C186" i="5"/>
  <c r="Q186" i="5" s="1"/>
  <c r="T186" i="5"/>
  <c r="O186" i="5" s="1"/>
  <c r="Y186" i="5" s="1"/>
  <c r="A187" i="5"/>
  <c r="B187" i="5"/>
  <c r="C187" i="5"/>
  <c r="Q187" i="5" s="1"/>
  <c r="T187" i="5"/>
  <c r="O187" i="5" s="1"/>
  <c r="A188" i="5"/>
  <c r="B188" i="5"/>
  <c r="C188" i="5"/>
  <c r="S188" i="5" s="1"/>
  <c r="J188" i="5" s="1"/>
  <c r="W188" i="5" s="1"/>
  <c r="T188" i="5"/>
  <c r="O188" i="5" s="1"/>
  <c r="A189" i="5"/>
  <c r="B189" i="5"/>
  <c r="C189" i="5"/>
  <c r="T189" i="5"/>
  <c r="O189" i="5" s="1"/>
  <c r="A190" i="5"/>
  <c r="B190" i="5"/>
  <c r="C190" i="5"/>
  <c r="T190" i="5"/>
  <c r="O190" i="5" s="1"/>
  <c r="A191" i="5"/>
  <c r="B191" i="5"/>
  <c r="C191" i="5"/>
  <c r="T191" i="5"/>
  <c r="O191" i="5" s="1"/>
  <c r="A192" i="5"/>
  <c r="B192" i="5"/>
  <c r="C192" i="5"/>
  <c r="T192" i="5"/>
  <c r="O192" i="5" s="1"/>
  <c r="A193" i="5"/>
  <c r="B193" i="5"/>
  <c r="C193" i="5"/>
  <c r="T193" i="5"/>
  <c r="O193" i="5" s="1"/>
  <c r="A194" i="5"/>
  <c r="B194" i="5"/>
  <c r="C194" i="5"/>
  <c r="T194" i="5"/>
  <c r="O194" i="5" s="1"/>
  <c r="A195" i="5"/>
  <c r="B195" i="5"/>
  <c r="C195" i="5"/>
  <c r="T195" i="5"/>
  <c r="O195" i="5" s="1"/>
  <c r="A196" i="5"/>
  <c r="B196" i="5"/>
  <c r="C196" i="5"/>
  <c r="T196" i="5"/>
  <c r="O196" i="5" s="1"/>
  <c r="A197" i="5"/>
  <c r="B197" i="5"/>
  <c r="C197" i="5"/>
  <c r="T197" i="5"/>
  <c r="O197" i="5" s="1"/>
  <c r="A198" i="5"/>
  <c r="B198" i="5"/>
  <c r="C198" i="5"/>
  <c r="Q198" i="5" s="1"/>
  <c r="T198" i="5"/>
  <c r="O198" i="5" s="1"/>
  <c r="A199" i="5"/>
  <c r="B199" i="5"/>
  <c r="C199" i="5"/>
  <c r="Q199" i="5" s="1"/>
  <c r="T199" i="5"/>
  <c r="O199" i="5" s="1"/>
  <c r="A200" i="5"/>
  <c r="B200" i="5"/>
  <c r="C200" i="5"/>
  <c r="S200" i="5" s="1"/>
  <c r="J200" i="5" s="1"/>
  <c r="U200" i="5" s="1"/>
  <c r="T200" i="5"/>
  <c r="O200" i="5" s="1"/>
  <c r="A201" i="5"/>
  <c r="B201" i="5"/>
  <c r="C201" i="5"/>
  <c r="Q201" i="5" s="1"/>
  <c r="T201" i="5"/>
  <c r="O201" i="5" s="1"/>
  <c r="A202" i="5"/>
  <c r="B202" i="5"/>
  <c r="C202" i="5"/>
  <c r="Q202" i="5"/>
  <c r="S202" i="5"/>
  <c r="J202" i="5" s="1"/>
  <c r="W202" i="5" s="1"/>
  <c r="T202" i="5"/>
  <c r="O202" i="5" s="1"/>
  <c r="A203" i="5"/>
  <c r="B203" i="5"/>
  <c r="C203" i="5"/>
  <c r="Q203" i="5" s="1"/>
  <c r="S203" i="5"/>
  <c r="J203" i="5" s="1"/>
  <c r="T203" i="5"/>
  <c r="O203" i="5" s="1"/>
  <c r="A204" i="5"/>
  <c r="B204" i="5"/>
  <c r="C204" i="5"/>
  <c r="S204" i="5" s="1"/>
  <c r="J204" i="5" s="1"/>
  <c r="T204" i="5"/>
  <c r="O204" i="5" s="1"/>
  <c r="A205" i="5"/>
  <c r="B205" i="5"/>
  <c r="C205" i="5"/>
  <c r="Q205" i="5"/>
  <c r="T205" i="5"/>
  <c r="O205" i="5" s="1"/>
  <c r="A206" i="5"/>
  <c r="B206" i="5"/>
  <c r="C206" i="5"/>
  <c r="T206" i="5"/>
  <c r="O206" i="5" s="1"/>
  <c r="A207" i="5"/>
  <c r="B207" i="5"/>
  <c r="C207" i="5"/>
  <c r="T207" i="5"/>
  <c r="O207" i="5" s="1"/>
  <c r="A208" i="5"/>
  <c r="B208" i="5"/>
  <c r="C208" i="5"/>
  <c r="T208" i="5"/>
  <c r="O208" i="5" s="1"/>
  <c r="A209" i="5"/>
  <c r="B209" i="5"/>
  <c r="C209" i="5"/>
  <c r="T209" i="5"/>
  <c r="O209" i="5" s="1"/>
  <c r="A210" i="5"/>
  <c r="B210" i="5"/>
  <c r="C210" i="5"/>
  <c r="Q210" i="5" s="1"/>
  <c r="T210" i="5"/>
  <c r="O210" i="5" s="1"/>
  <c r="A211" i="5"/>
  <c r="B211" i="5"/>
  <c r="C211" i="5"/>
  <c r="Q211" i="5" s="1"/>
  <c r="T211" i="5"/>
  <c r="O211" i="5" s="1"/>
  <c r="A14" i="5"/>
  <c r="B14" i="5"/>
  <c r="C14" i="5"/>
  <c r="T14" i="5"/>
  <c r="O14" i="5" s="1"/>
  <c r="A15" i="5"/>
  <c r="B15" i="5"/>
  <c r="C15" i="5"/>
  <c r="T15" i="5"/>
  <c r="O15" i="5" s="1"/>
  <c r="A16" i="5"/>
  <c r="B16" i="5"/>
  <c r="C16" i="5"/>
  <c r="S16" i="5" s="1"/>
  <c r="J16" i="5" s="1"/>
  <c r="T16" i="5"/>
  <c r="O16" i="5" s="1"/>
  <c r="A17" i="5"/>
  <c r="B17" i="5"/>
  <c r="C17" i="5"/>
  <c r="T17" i="5"/>
  <c r="O17" i="5" s="1"/>
  <c r="A18" i="5"/>
  <c r="B18" i="5"/>
  <c r="C18" i="5"/>
  <c r="T18" i="5"/>
  <c r="O18" i="5" s="1"/>
  <c r="A19" i="5"/>
  <c r="B19" i="5"/>
  <c r="C19" i="5"/>
  <c r="T19" i="5"/>
  <c r="O19" i="5" s="1"/>
  <c r="A20" i="5"/>
  <c r="B20" i="5"/>
  <c r="C20" i="5"/>
  <c r="T20" i="5"/>
  <c r="O20" i="5" s="1"/>
  <c r="A21" i="5"/>
  <c r="B21" i="5"/>
  <c r="C21" i="5"/>
  <c r="T21" i="5"/>
  <c r="O21" i="5" s="1"/>
  <c r="A22" i="5"/>
  <c r="B22" i="5"/>
  <c r="C22" i="5"/>
  <c r="T22" i="5"/>
  <c r="O22" i="5" s="1"/>
  <c r="A23" i="5"/>
  <c r="B23" i="5"/>
  <c r="C23" i="5"/>
  <c r="T23" i="5"/>
  <c r="O23" i="5" s="1"/>
  <c r="A24" i="5"/>
  <c r="B24" i="5"/>
  <c r="C24" i="5"/>
  <c r="T24" i="5"/>
  <c r="O24" i="5" s="1"/>
  <c r="A25" i="5"/>
  <c r="B25" i="5"/>
  <c r="C25" i="5"/>
  <c r="T25" i="5"/>
  <c r="O25" i="5" s="1"/>
  <c r="A26" i="5"/>
  <c r="B26" i="5"/>
  <c r="C26" i="5"/>
  <c r="T26" i="5"/>
  <c r="O26" i="5" s="1"/>
  <c r="A27" i="5"/>
  <c r="B27" i="5"/>
  <c r="C27" i="5"/>
  <c r="S27" i="5" s="1"/>
  <c r="T27" i="5"/>
  <c r="O27" i="5" s="1"/>
  <c r="A28" i="5"/>
  <c r="B28" i="5"/>
  <c r="C28" i="5"/>
  <c r="T28" i="5"/>
  <c r="O28" i="5" s="1"/>
  <c r="A29" i="5"/>
  <c r="B29" i="5"/>
  <c r="C29" i="5"/>
  <c r="T29" i="5"/>
  <c r="O29" i="5" s="1"/>
  <c r="A30" i="5"/>
  <c r="B30" i="5"/>
  <c r="C30" i="5"/>
  <c r="T30" i="5"/>
  <c r="O30" i="5" s="1"/>
  <c r="A31" i="5"/>
  <c r="B31" i="5"/>
  <c r="C31" i="5"/>
  <c r="T31" i="5"/>
  <c r="O31" i="5" s="1"/>
  <c r="A32" i="5"/>
  <c r="B32" i="5"/>
  <c r="C32" i="5"/>
  <c r="T32" i="5"/>
  <c r="O32" i="5" s="1"/>
  <c r="A33" i="5"/>
  <c r="B33" i="5"/>
  <c r="C33" i="5"/>
  <c r="T33" i="5"/>
  <c r="O33" i="5" s="1"/>
  <c r="A34" i="5"/>
  <c r="B34" i="5"/>
  <c r="C34" i="5"/>
  <c r="Q34" i="5" s="1"/>
  <c r="T34" i="5"/>
  <c r="O34" i="5" s="1"/>
  <c r="A35" i="5"/>
  <c r="B35" i="5"/>
  <c r="C35" i="5"/>
  <c r="Q35" i="5" s="1"/>
  <c r="T35" i="5"/>
  <c r="O35" i="5" s="1"/>
  <c r="A36" i="5"/>
  <c r="B36" i="5"/>
  <c r="C36" i="5"/>
  <c r="Q36" i="5" s="1"/>
  <c r="T36" i="5"/>
  <c r="O36" i="5" s="1"/>
  <c r="A37" i="5"/>
  <c r="B37" i="5"/>
  <c r="C37" i="5"/>
  <c r="Q37" i="5" s="1"/>
  <c r="T37" i="5"/>
  <c r="O37" i="5" s="1"/>
  <c r="A38" i="5"/>
  <c r="B38" i="5"/>
  <c r="C38" i="5"/>
  <c r="T38" i="5"/>
  <c r="O38" i="5" s="1"/>
  <c r="A111" i="6"/>
  <c r="Y111" i="6" s="1"/>
  <c r="B111" i="6"/>
  <c r="C111" i="6"/>
  <c r="E111" i="6"/>
  <c r="F111" i="6"/>
  <c r="G111" i="6"/>
  <c r="H111" i="6"/>
  <c r="I111" i="6"/>
  <c r="L111" i="6"/>
  <c r="AK111" i="6"/>
  <c r="AT111" i="6"/>
  <c r="A112" i="6"/>
  <c r="B112" i="6"/>
  <c r="C112" i="6"/>
  <c r="E112" i="6"/>
  <c r="F112" i="6"/>
  <c r="G112" i="6"/>
  <c r="H112" i="6"/>
  <c r="I112" i="6"/>
  <c r="L112" i="6"/>
  <c r="AK112" i="6"/>
  <c r="AM112" i="6"/>
  <c r="AO112" i="6"/>
  <c r="AT112" i="6"/>
  <c r="A113" i="6"/>
  <c r="Y113" i="6" s="1"/>
  <c r="B113" i="6"/>
  <c r="C113" i="6"/>
  <c r="E113" i="6"/>
  <c r="F113" i="6"/>
  <c r="G113" i="6"/>
  <c r="H113" i="6"/>
  <c r="I113" i="6"/>
  <c r="L113" i="6"/>
  <c r="AK113" i="6"/>
  <c r="AS113" i="6"/>
  <c r="AT113" i="6"/>
  <c r="A114" i="6"/>
  <c r="Y114" i="6" s="1"/>
  <c r="B114" i="6"/>
  <c r="C114" i="6"/>
  <c r="E114" i="6"/>
  <c r="F114" i="6"/>
  <c r="G114" i="6"/>
  <c r="H114" i="6"/>
  <c r="I114" i="6"/>
  <c r="L114" i="6"/>
  <c r="AK114" i="6"/>
  <c r="AT114" i="6"/>
  <c r="A115" i="6"/>
  <c r="Y115" i="6" s="1"/>
  <c r="B115" i="6"/>
  <c r="C115" i="6"/>
  <c r="E115" i="6"/>
  <c r="AP115" i="6" s="1"/>
  <c r="F115" i="6"/>
  <c r="G115" i="6"/>
  <c r="H115" i="6"/>
  <c r="I115" i="6"/>
  <c r="L115" i="6"/>
  <c r="AK115" i="6"/>
  <c r="AO115" i="6"/>
  <c r="AT115" i="6"/>
  <c r="A116" i="6"/>
  <c r="Z116" i="6" s="1"/>
  <c r="J116" i="6" s="1"/>
  <c r="B116" i="6"/>
  <c r="C116" i="6"/>
  <c r="E116" i="6"/>
  <c r="AN116" i="6" s="1"/>
  <c r="F116" i="6"/>
  <c r="G116" i="6"/>
  <c r="H116" i="6"/>
  <c r="I116" i="6"/>
  <c r="L116" i="6"/>
  <c r="AK116" i="6"/>
  <c r="AT116" i="6"/>
  <c r="A117" i="6"/>
  <c r="B117" i="6"/>
  <c r="C117" i="6"/>
  <c r="E117" i="6"/>
  <c r="F117" i="6"/>
  <c r="G117" i="6"/>
  <c r="H117" i="6"/>
  <c r="I117" i="6"/>
  <c r="L117" i="6"/>
  <c r="AK117" i="6"/>
  <c r="AT117" i="6"/>
  <c r="A118" i="6"/>
  <c r="Y118" i="6" s="1"/>
  <c r="B118" i="6"/>
  <c r="C118" i="6"/>
  <c r="E118" i="6"/>
  <c r="F118" i="6"/>
  <c r="G118" i="6"/>
  <c r="H118" i="6"/>
  <c r="I118" i="6"/>
  <c r="L118" i="6"/>
  <c r="AK118" i="6"/>
  <c r="AP118" i="6"/>
  <c r="AT118" i="6"/>
  <c r="A119" i="6"/>
  <c r="Y119" i="6" s="1"/>
  <c r="B119" i="6"/>
  <c r="C119" i="6"/>
  <c r="E119" i="6"/>
  <c r="AM119" i="6" s="1"/>
  <c r="F119" i="6"/>
  <c r="G119" i="6"/>
  <c r="H119" i="6"/>
  <c r="I119" i="6"/>
  <c r="L119" i="6"/>
  <c r="AK119" i="6"/>
  <c r="AT119" i="6"/>
  <c r="A120" i="6"/>
  <c r="B120" i="6"/>
  <c r="C120" i="6"/>
  <c r="E120" i="6"/>
  <c r="AN120" i="6" s="1"/>
  <c r="F120" i="6"/>
  <c r="G120" i="6"/>
  <c r="H120" i="6"/>
  <c r="I120" i="6"/>
  <c r="L120" i="6"/>
  <c r="AK120" i="6"/>
  <c r="AT120" i="6"/>
  <c r="A121" i="6"/>
  <c r="Y121" i="6" s="1"/>
  <c r="B121" i="6"/>
  <c r="C121" i="6"/>
  <c r="E121" i="6"/>
  <c r="F121" i="6"/>
  <c r="G121" i="6"/>
  <c r="H121" i="6"/>
  <c r="I121" i="6"/>
  <c r="L121" i="6"/>
  <c r="AK121" i="6"/>
  <c r="AT121" i="6"/>
  <c r="A122" i="6"/>
  <c r="B122" i="6"/>
  <c r="C122" i="6"/>
  <c r="E122" i="6"/>
  <c r="F122" i="6"/>
  <c r="G122" i="6"/>
  <c r="H122" i="6"/>
  <c r="I122" i="6"/>
  <c r="L122" i="6"/>
  <c r="AK122" i="6"/>
  <c r="AT122" i="6"/>
  <c r="A123" i="6"/>
  <c r="Y123" i="6" s="1"/>
  <c r="B123" i="6"/>
  <c r="C123" i="6"/>
  <c r="E123" i="6"/>
  <c r="F123" i="6"/>
  <c r="G123" i="6"/>
  <c r="H123" i="6"/>
  <c r="I123" i="6"/>
  <c r="L123" i="6"/>
  <c r="AK123" i="6"/>
  <c r="AT123" i="6"/>
  <c r="A124" i="6"/>
  <c r="Z124" i="6" s="1"/>
  <c r="J124" i="6" s="1"/>
  <c r="B124" i="6"/>
  <c r="C124" i="6"/>
  <c r="E124" i="6"/>
  <c r="F124" i="6"/>
  <c r="G124" i="6"/>
  <c r="H124" i="6"/>
  <c r="I124" i="6"/>
  <c r="L124" i="6"/>
  <c r="Y124" i="6"/>
  <c r="AK124" i="6"/>
  <c r="AT124" i="6"/>
  <c r="A125" i="6"/>
  <c r="Y125" i="6" s="1"/>
  <c r="B125" i="6"/>
  <c r="C125" i="6"/>
  <c r="E125" i="6"/>
  <c r="F125" i="6"/>
  <c r="G125" i="6"/>
  <c r="H125" i="6"/>
  <c r="I125" i="6"/>
  <c r="L125" i="6"/>
  <c r="AK125" i="6"/>
  <c r="AT125" i="6"/>
  <c r="A126" i="6"/>
  <c r="Y126" i="6" s="1"/>
  <c r="B126" i="6"/>
  <c r="C126" i="6"/>
  <c r="E126" i="6"/>
  <c r="F126" i="6"/>
  <c r="G126" i="6"/>
  <c r="H126" i="6"/>
  <c r="I126" i="6"/>
  <c r="L126" i="6"/>
  <c r="AK126" i="6"/>
  <c r="AT126" i="6"/>
  <c r="A127" i="6"/>
  <c r="Z127" i="6" s="1"/>
  <c r="J127" i="6" s="1"/>
  <c r="B127" i="6"/>
  <c r="C127" i="6"/>
  <c r="E127" i="6"/>
  <c r="AN127" i="6" s="1"/>
  <c r="F127" i="6"/>
  <c r="G127" i="6"/>
  <c r="H127" i="6"/>
  <c r="I127" i="6"/>
  <c r="L127" i="6"/>
  <c r="Y127" i="6"/>
  <c r="AK127" i="6"/>
  <c r="AT127" i="6"/>
  <c r="A128" i="6"/>
  <c r="B128" i="6"/>
  <c r="C128" i="6"/>
  <c r="E128" i="6"/>
  <c r="F128" i="6"/>
  <c r="G128" i="6"/>
  <c r="H128" i="6"/>
  <c r="I128" i="6"/>
  <c r="L128" i="6"/>
  <c r="AK128" i="6"/>
  <c r="AS128" i="6"/>
  <c r="AT128" i="6"/>
  <c r="A129" i="6"/>
  <c r="Y129" i="6" s="1"/>
  <c r="B129" i="6"/>
  <c r="C129" i="6"/>
  <c r="E129" i="6"/>
  <c r="F129" i="6"/>
  <c r="G129" i="6"/>
  <c r="H129" i="6"/>
  <c r="I129" i="6"/>
  <c r="L129" i="6"/>
  <c r="AK129" i="6"/>
  <c r="AT129" i="6"/>
  <c r="A130" i="6"/>
  <c r="Y130" i="6" s="1"/>
  <c r="B130" i="6"/>
  <c r="C130" i="6"/>
  <c r="E130" i="6"/>
  <c r="F130" i="6"/>
  <c r="G130" i="6"/>
  <c r="H130" i="6"/>
  <c r="I130" i="6"/>
  <c r="L130" i="6"/>
  <c r="AK130" i="6"/>
  <c r="AM130" i="6"/>
  <c r="AO130" i="6"/>
  <c r="AT130" i="6"/>
  <c r="A131" i="6"/>
  <c r="Y131" i="6" s="1"/>
  <c r="B131" i="6"/>
  <c r="C131" i="6"/>
  <c r="E131" i="6"/>
  <c r="F131" i="6"/>
  <c r="G131" i="6"/>
  <c r="H131" i="6"/>
  <c r="I131" i="6"/>
  <c r="L131" i="6"/>
  <c r="AK131" i="6"/>
  <c r="AS131" i="6"/>
  <c r="AT131" i="6"/>
  <c r="A132" i="6"/>
  <c r="Z132" i="6" s="1"/>
  <c r="J132" i="6" s="1"/>
  <c r="B132" i="6"/>
  <c r="C132" i="6"/>
  <c r="E132" i="6"/>
  <c r="F132" i="6"/>
  <c r="G132" i="6"/>
  <c r="H132" i="6"/>
  <c r="I132" i="6"/>
  <c r="L132" i="6"/>
  <c r="AK132" i="6"/>
  <c r="AT132" i="6"/>
  <c r="A133" i="6"/>
  <c r="Y133" i="6" s="1"/>
  <c r="B133" i="6"/>
  <c r="C133" i="6"/>
  <c r="E133" i="6"/>
  <c r="AP133" i="6" s="1"/>
  <c r="F133" i="6"/>
  <c r="G133" i="6"/>
  <c r="H133" i="6"/>
  <c r="I133" i="6"/>
  <c r="L133" i="6"/>
  <c r="AK133" i="6"/>
  <c r="AM133" i="6"/>
  <c r="AT133" i="6"/>
  <c r="A134" i="6"/>
  <c r="Z134" i="6" s="1"/>
  <c r="J134" i="6" s="1"/>
  <c r="B134" i="6"/>
  <c r="C134" i="6"/>
  <c r="E134" i="6"/>
  <c r="F134" i="6"/>
  <c r="G134" i="6"/>
  <c r="H134" i="6"/>
  <c r="I134" i="6"/>
  <c r="L134" i="6"/>
  <c r="AK134" i="6"/>
  <c r="AT134" i="6"/>
  <c r="A135" i="6"/>
  <c r="Z135" i="6" s="1"/>
  <c r="J135" i="6" s="1"/>
  <c r="B135" i="6"/>
  <c r="C135" i="6"/>
  <c r="E135" i="6"/>
  <c r="F135" i="6"/>
  <c r="G135" i="6"/>
  <c r="H135" i="6"/>
  <c r="I135" i="6"/>
  <c r="L135" i="6"/>
  <c r="AK135" i="6"/>
  <c r="AO135" i="6"/>
  <c r="AT135" i="6"/>
  <c r="A136" i="6"/>
  <c r="B136" i="6"/>
  <c r="C136" i="6"/>
  <c r="E136" i="6"/>
  <c r="F136" i="6"/>
  <c r="G136" i="6"/>
  <c r="H136" i="6"/>
  <c r="I136" i="6"/>
  <c r="L136" i="6"/>
  <c r="AK136" i="6"/>
  <c r="AT136" i="6"/>
  <c r="A137" i="6"/>
  <c r="Y137" i="6" s="1"/>
  <c r="B137" i="6"/>
  <c r="C137" i="6"/>
  <c r="E137" i="6"/>
  <c r="F137" i="6"/>
  <c r="G137" i="6"/>
  <c r="H137" i="6"/>
  <c r="I137" i="6"/>
  <c r="L137" i="6"/>
  <c r="AK137" i="6"/>
  <c r="AT137" i="6"/>
  <c r="A138" i="6"/>
  <c r="Y138" i="6" s="1"/>
  <c r="B138" i="6"/>
  <c r="C138" i="6"/>
  <c r="E138" i="6"/>
  <c r="F138" i="6"/>
  <c r="G138" i="6"/>
  <c r="H138" i="6"/>
  <c r="I138" i="6"/>
  <c r="L138" i="6"/>
  <c r="AK138" i="6"/>
  <c r="AP138" i="6"/>
  <c r="AT138" i="6"/>
  <c r="A139" i="6"/>
  <c r="Z139" i="6" s="1"/>
  <c r="J139" i="6" s="1"/>
  <c r="B139" i="6"/>
  <c r="C139" i="6"/>
  <c r="E139" i="6"/>
  <c r="F139" i="6"/>
  <c r="G139" i="6"/>
  <c r="H139" i="6"/>
  <c r="I139" i="6"/>
  <c r="L139" i="6"/>
  <c r="Y139" i="6"/>
  <c r="AK139" i="6"/>
  <c r="AT139" i="6"/>
  <c r="A140" i="6"/>
  <c r="Z140" i="6" s="1"/>
  <c r="J140" i="6" s="1"/>
  <c r="B140" i="6"/>
  <c r="C140" i="6"/>
  <c r="E140" i="6"/>
  <c r="AN140" i="6" s="1"/>
  <c r="F140" i="6"/>
  <c r="G140" i="6"/>
  <c r="H140" i="6"/>
  <c r="I140" i="6"/>
  <c r="L140" i="6"/>
  <c r="AK140" i="6"/>
  <c r="AT140" i="6"/>
  <c r="A141" i="6"/>
  <c r="Y141" i="6" s="1"/>
  <c r="B141" i="6"/>
  <c r="C141" i="6"/>
  <c r="E141" i="6"/>
  <c r="F141" i="6"/>
  <c r="G141" i="6"/>
  <c r="H141" i="6"/>
  <c r="I141" i="6"/>
  <c r="L141" i="6"/>
  <c r="Z141" i="6"/>
  <c r="J141" i="6" s="1"/>
  <c r="AK141" i="6"/>
  <c r="AM141" i="6"/>
  <c r="AP141" i="6"/>
  <c r="AT141" i="6"/>
  <c r="A142" i="6"/>
  <c r="Y142" i="6" s="1"/>
  <c r="B142" i="6"/>
  <c r="C142" i="6"/>
  <c r="E142" i="6"/>
  <c r="F142" i="6"/>
  <c r="G142" i="6"/>
  <c r="H142" i="6"/>
  <c r="I142" i="6"/>
  <c r="L142" i="6"/>
  <c r="AK142" i="6"/>
  <c r="AT142" i="6"/>
  <c r="A143" i="6"/>
  <c r="Y143" i="6" s="1"/>
  <c r="B143" i="6"/>
  <c r="C143" i="6"/>
  <c r="E143" i="6"/>
  <c r="F143" i="6"/>
  <c r="G143" i="6"/>
  <c r="H143" i="6"/>
  <c r="I143" i="6"/>
  <c r="L143" i="6"/>
  <c r="AK143" i="6"/>
  <c r="AT143" i="6"/>
  <c r="A144" i="6"/>
  <c r="B144" i="6"/>
  <c r="C144" i="6"/>
  <c r="E144" i="6"/>
  <c r="F144" i="6"/>
  <c r="G144" i="6"/>
  <c r="H144" i="6"/>
  <c r="I144" i="6"/>
  <c r="L144" i="6"/>
  <c r="AK144" i="6"/>
  <c r="AT144" i="6"/>
  <c r="A145" i="6"/>
  <c r="Y145" i="6" s="1"/>
  <c r="B145" i="6"/>
  <c r="C145" i="6"/>
  <c r="E145" i="6"/>
  <c r="F145" i="6"/>
  <c r="G145" i="6"/>
  <c r="H145" i="6"/>
  <c r="I145" i="6"/>
  <c r="L145" i="6"/>
  <c r="AK145" i="6"/>
  <c r="AM145" i="6"/>
  <c r="AP145" i="6"/>
  <c r="AT145" i="6"/>
  <c r="A146" i="6"/>
  <c r="Z146" i="6" s="1"/>
  <c r="J146" i="6" s="1"/>
  <c r="B146" i="6"/>
  <c r="C146" i="6"/>
  <c r="E146" i="6"/>
  <c r="F146" i="6"/>
  <c r="G146" i="6"/>
  <c r="H146" i="6"/>
  <c r="I146" i="6"/>
  <c r="L146" i="6"/>
  <c r="AK146" i="6"/>
  <c r="AO146" i="6"/>
  <c r="AT146" i="6"/>
  <c r="A147" i="6"/>
  <c r="Z147" i="6" s="1"/>
  <c r="J147" i="6" s="1"/>
  <c r="B147" i="6"/>
  <c r="C147" i="6"/>
  <c r="E147" i="6"/>
  <c r="F147" i="6"/>
  <c r="G147" i="6"/>
  <c r="H147" i="6"/>
  <c r="I147" i="6"/>
  <c r="L147" i="6"/>
  <c r="AK147" i="6"/>
  <c r="AT147" i="6"/>
  <c r="A148" i="6"/>
  <c r="Y148" i="6" s="1"/>
  <c r="B148" i="6"/>
  <c r="C148" i="6"/>
  <c r="E148" i="6"/>
  <c r="AN148" i="6" s="1"/>
  <c r="F148" i="6"/>
  <c r="G148" i="6"/>
  <c r="H148" i="6"/>
  <c r="I148" i="6"/>
  <c r="L148" i="6"/>
  <c r="AK148" i="6"/>
  <c r="AM148" i="6"/>
  <c r="AO148" i="6"/>
  <c r="AT148" i="6"/>
  <c r="A149" i="6"/>
  <c r="B149" i="6"/>
  <c r="C149" i="6"/>
  <c r="E149" i="6"/>
  <c r="F149" i="6"/>
  <c r="G149" i="6"/>
  <c r="H149" i="6"/>
  <c r="I149" i="6"/>
  <c r="L149" i="6"/>
  <c r="AK149" i="6"/>
  <c r="AT149" i="6"/>
  <c r="A150" i="6"/>
  <c r="Z150" i="6" s="1"/>
  <c r="J150" i="6" s="1"/>
  <c r="B150" i="6"/>
  <c r="C150" i="6"/>
  <c r="E150" i="6"/>
  <c r="F150" i="6"/>
  <c r="G150" i="6"/>
  <c r="H150" i="6"/>
  <c r="I150" i="6"/>
  <c r="L150" i="6"/>
  <c r="Y150" i="6"/>
  <c r="AK150" i="6"/>
  <c r="AT150" i="6"/>
  <c r="A151" i="6"/>
  <c r="Y151" i="6" s="1"/>
  <c r="B151" i="6"/>
  <c r="C151" i="6"/>
  <c r="E151" i="6"/>
  <c r="AO151" i="6" s="1"/>
  <c r="F151" i="6"/>
  <c r="G151" i="6"/>
  <c r="H151" i="6"/>
  <c r="I151" i="6"/>
  <c r="L151" i="6"/>
  <c r="AK151" i="6"/>
  <c r="AT151" i="6"/>
  <c r="A152" i="6"/>
  <c r="Y152" i="6" s="1"/>
  <c r="B152" i="6"/>
  <c r="C152" i="6"/>
  <c r="E152" i="6"/>
  <c r="F152" i="6"/>
  <c r="G152" i="6"/>
  <c r="H152" i="6"/>
  <c r="I152" i="6"/>
  <c r="L152" i="6"/>
  <c r="AK152" i="6"/>
  <c r="AT152" i="6"/>
  <c r="A153" i="6"/>
  <c r="Y153" i="6" s="1"/>
  <c r="B153" i="6"/>
  <c r="C153" i="6"/>
  <c r="E153" i="6"/>
  <c r="F153" i="6"/>
  <c r="G153" i="6"/>
  <c r="H153" i="6"/>
  <c r="I153" i="6"/>
  <c r="L153" i="6"/>
  <c r="AK153" i="6"/>
  <c r="AT153" i="6"/>
  <c r="A154" i="6"/>
  <c r="Y154" i="6" s="1"/>
  <c r="B154" i="6"/>
  <c r="C154" i="6"/>
  <c r="E154" i="6"/>
  <c r="F154" i="6"/>
  <c r="G154" i="6"/>
  <c r="H154" i="6"/>
  <c r="I154" i="6"/>
  <c r="L154" i="6"/>
  <c r="AK154" i="6"/>
  <c r="AT154" i="6"/>
  <c r="A155" i="6"/>
  <c r="B155" i="6"/>
  <c r="C155" i="6"/>
  <c r="E155" i="6"/>
  <c r="F155" i="6"/>
  <c r="G155" i="6"/>
  <c r="H155" i="6"/>
  <c r="I155" i="6"/>
  <c r="L155" i="6"/>
  <c r="AK155" i="6"/>
  <c r="AT155" i="6"/>
  <c r="A156" i="6"/>
  <c r="Y156" i="6" s="1"/>
  <c r="B156" i="6"/>
  <c r="C156" i="6"/>
  <c r="E156" i="6"/>
  <c r="F156" i="6"/>
  <c r="G156" i="6"/>
  <c r="H156" i="6"/>
  <c r="I156" i="6"/>
  <c r="L156" i="6"/>
  <c r="AK156" i="6"/>
  <c r="AM156" i="6"/>
  <c r="AO156" i="6"/>
  <c r="AT156" i="6"/>
  <c r="A157" i="6"/>
  <c r="Z157" i="6" s="1"/>
  <c r="J157" i="6" s="1"/>
  <c r="B157" i="6"/>
  <c r="C157" i="6"/>
  <c r="E157" i="6"/>
  <c r="F157" i="6"/>
  <c r="G157" i="6"/>
  <c r="H157" i="6"/>
  <c r="I157" i="6"/>
  <c r="L157" i="6"/>
  <c r="AK157" i="6"/>
  <c r="AT157" i="6"/>
  <c r="A158" i="6"/>
  <c r="Y158" i="6" s="1"/>
  <c r="B158" i="6"/>
  <c r="C158" i="6"/>
  <c r="E158" i="6"/>
  <c r="F158" i="6"/>
  <c r="G158" i="6"/>
  <c r="H158" i="6"/>
  <c r="I158" i="6"/>
  <c r="L158" i="6"/>
  <c r="AK158" i="6"/>
  <c r="AM158" i="6"/>
  <c r="AT158" i="6"/>
  <c r="A159" i="6"/>
  <c r="Y159" i="6" s="1"/>
  <c r="B159" i="6"/>
  <c r="C159" i="6"/>
  <c r="E159" i="6"/>
  <c r="F159" i="6"/>
  <c r="G159" i="6"/>
  <c r="H159" i="6"/>
  <c r="I159" i="6"/>
  <c r="L159" i="6"/>
  <c r="AK159" i="6"/>
  <c r="AO159" i="6"/>
  <c r="AT159" i="6"/>
  <c r="A160" i="6"/>
  <c r="Y160" i="6" s="1"/>
  <c r="B160" i="6"/>
  <c r="C160" i="6"/>
  <c r="E160" i="6"/>
  <c r="F160" i="6"/>
  <c r="G160" i="6"/>
  <c r="H160" i="6"/>
  <c r="I160" i="6"/>
  <c r="L160" i="6"/>
  <c r="AK160" i="6"/>
  <c r="AT160" i="6"/>
  <c r="A161" i="6"/>
  <c r="B161" i="6"/>
  <c r="C161" i="6"/>
  <c r="E161" i="6"/>
  <c r="F161" i="6"/>
  <c r="G161" i="6"/>
  <c r="H161" i="6"/>
  <c r="I161" i="6"/>
  <c r="L161" i="6"/>
  <c r="AK161" i="6"/>
  <c r="AT161" i="6"/>
  <c r="A162" i="6"/>
  <c r="Y162" i="6" s="1"/>
  <c r="B162" i="6"/>
  <c r="C162" i="6"/>
  <c r="E162" i="6"/>
  <c r="F162" i="6"/>
  <c r="G162" i="6"/>
  <c r="H162" i="6"/>
  <c r="I162" i="6"/>
  <c r="L162" i="6"/>
  <c r="AK162" i="6"/>
  <c r="AT162" i="6"/>
  <c r="A163" i="6"/>
  <c r="Y163" i="6" s="1"/>
  <c r="B163" i="6"/>
  <c r="C163" i="6"/>
  <c r="E163" i="6"/>
  <c r="F163" i="6"/>
  <c r="G163" i="6"/>
  <c r="H163" i="6"/>
  <c r="I163" i="6"/>
  <c r="L163" i="6"/>
  <c r="AK163" i="6"/>
  <c r="AT163" i="6"/>
  <c r="A164" i="6"/>
  <c r="B164" i="6"/>
  <c r="C164" i="6"/>
  <c r="E164" i="6"/>
  <c r="F164" i="6"/>
  <c r="G164" i="6"/>
  <c r="H164" i="6"/>
  <c r="I164" i="6"/>
  <c r="L164" i="6"/>
  <c r="AK164" i="6"/>
  <c r="AS164" i="6"/>
  <c r="AT164" i="6"/>
  <c r="A165" i="6"/>
  <c r="Z165" i="6" s="1"/>
  <c r="J165" i="6" s="1"/>
  <c r="B165" i="6"/>
  <c r="C165" i="6"/>
  <c r="E165" i="6"/>
  <c r="F165" i="6"/>
  <c r="G165" i="6"/>
  <c r="H165" i="6"/>
  <c r="I165" i="6"/>
  <c r="L165" i="6"/>
  <c r="AK165" i="6"/>
  <c r="AT165" i="6"/>
  <c r="A166" i="6"/>
  <c r="Y166" i="6" s="1"/>
  <c r="B166" i="6"/>
  <c r="C166" i="6"/>
  <c r="E166" i="6"/>
  <c r="F166" i="6"/>
  <c r="G166" i="6"/>
  <c r="H166" i="6"/>
  <c r="I166" i="6"/>
  <c r="L166" i="6"/>
  <c r="AK166" i="6"/>
  <c r="AT166" i="6"/>
  <c r="A167" i="6"/>
  <c r="Y167" i="6" s="1"/>
  <c r="B167" i="6"/>
  <c r="C167" i="6"/>
  <c r="E167" i="6"/>
  <c r="AN167" i="6" s="1"/>
  <c r="F167" i="6"/>
  <c r="G167" i="6"/>
  <c r="H167" i="6"/>
  <c r="I167" i="6"/>
  <c r="L167" i="6"/>
  <c r="AK167" i="6"/>
  <c r="AM167" i="6"/>
  <c r="AO167" i="6"/>
  <c r="AP167" i="6"/>
  <c r="AS167" i="6"/>
  <c r="AT167" i="6"/>
  <c r="A168" i="6"/>
  <c r="B168" i="6"/>
  <c r="C168" i="6"/>
  <c r="E168" i="6"/>
  <c r="F168" i="6"/>
  <c r="G168" i="6"/>
  <c r="H168" i="6"/>
  <c r="I168" i="6"/>
  <c r="L168" i="6"/>
  <c r="AK168" i="6"/>
  <c r="AT168" i="6"/>
  <c r="A169" i="6"/>
  <c r="Z169" i="6" s="1"/>
  <c r="J169" i="6" s="1"/>
  <c r="B169" i="6"/>
  <c r="C169" i="6"/>
  <c r="E169" i="6"/>
  <c r="AN169" i="6" s="1"/>
  <c r="F169" i="6"/>
  <c r="G169" i="6"/>
  <c r="H169" i="6"/>
  <c r="I169" i="6"/>
  <c r="L169" i="6"/>
  <c r="AK169" i="6"/>
  <c r="AT169" i="6"/>
  <c r="A170" i="6"/>
  <c r="Y170" i="6" s="1"/>
  <c r="B170" i="6"/>
  <c r="C170" i="6"/>
  <c r="E170" i="6"/>
  <c r="AP170" i="6" s="1"/>
  <c r="F170" i="6"/>
  <c r="G170" i="6"/>
  <c r="H170" i="6"/>
  <c r="I170" i="6"/>
  <c r="L170" i="6"/>
  <c r="AK170" i="6"/>
  <c r="AT170" i="6"/>
  <c r="A171" i="6"/>
  <c r="Y171" i="6" s="1"/>
  <c r="B171" i="6"/>
  <c r="C171" i="6"/>
  <c r="E171" i="6"/>
  <c r="F171" i="6"/>
  <c r="G171" i="6"/>
  <c r="H171" i="6"/>
  <c r="I171" i="6"/>
  <c r="L171" i="6"/>
  <c r="AK171" i="6"/>
  <c r="AT171" i="6"/>
  <c r="A172" i="6"/>
  <c r="Z172" i="6" s="1"/>
  <c r="J172" i="6" s="1"/>
  <c r="B172" i="6"/>
  <c r="C172" i="6"/>
  <c r="E172" i="6"/>
  <c r="F172" i="6"/>
  <c r="G172" i="6"/>
  <c r="H172" i="6"/>
  <c r="I172" i="6"/>
  <c r="L172" i="6"/>
  <c r="AK172" i="6"/>
  <c r="AT172" i="6"/>
  <c r="A173" i="6"/>
  <c r="Z173" i="6" s="1"/>
  <c r="J173" i="6" s="1"/>
  <c r="B173" i="6"/>
  <c r="C173" i="6"/>
  <c r="E173" i="6"/>
  <c r="F173" i="6"/>
  <c r="G173" i="6"/>
  <c r="H173" i="6"/>
  <c r="I173" i="6"/>
  <c r="L173" i="6"/>
  <c r="AK173" i="6"/>
  <c r="AT173" i="6"/>
  <c r="A174" i="6"/>
  <c r="B174" i="6"/>
  <c r="C174" i="6"/>
  <c r="E174" i="6"/>
  <c r="F174" i="6"/>
  <c r="G174" i="6"/>
  <c r="H174" i="6"/>
  <c r="I174" i="6"/>
  <c r="L174" i="6"/>
  <c r="AK174" i="6"/>
  <c r="AS174" i="6"/>
  <c r="AT174" i="6"/>
  <c r="A175" i="6"/>
  <c r="Y175" i="6" s="1"/>
  <c r="B175" i="6"/>
  <c r="C175" i="6"/>
  <c r="E175" i="6"/>
  <c r="F175" i="6"/>
  <c r="G175" i="6"/>
  <c r="H175" i="6"/>
  <c r="I175" i="6"/>
  <c r="L175" i="6"/>
  <c r="AK175" i="6"/>
  <c r="AT175" i="6"/>
  <c r="A176" i="6"/>
  <c r="Y176" i="6" s="1"/>
  <c r="B176" i="6"/>
  <c r="C176" i="6"/>
  <c r="E176" i="6"/>
  <c r="F176" i="6"/>
  <c r="G176" i="6"/>
  <c r="H176" i="6"/>
  <c r="I176" i="6"/>
  <c r="L176" i="6"/>
  <c r="AK176" i="6"/>
  <c r="AT176" i="6"/>
  <c r="A177" i="6"/>
  <c r="Y177" i="6" s="1"/>
  <c r="B177" i="6"/>
  <c r="C177" i="6"/>
  <c r="E177" i="6"/>
  <c r="F177" i="6"/>
  <c r="G177" i="6"/>
  <c r="H177" i="6"/>
  <c r="I177" i="6"/>
  <c r="L177" i="6"/>
  <c r="Z177" i="6"/>
  <c r="J177" i="6" s="1"/>
  <c r="AK177" i="6"/>
  <c r="AO177" i="6"/>
  <c r="AT177" i="6"/>
  <c r="A178" i="6"/>
  <c r="Z178" i="6" s="1"/>
  <c r="J178" i="6" s="1"/>
  <c r="B178" i="6"/>
  <c r="C178" i="6"/>
  <c r="E178" i="6"/>
  <c r="F178" i="6"/>
  <c r="G178" i="6"/>
  <c r="H178" i="6"/>
  <c r="I178" i="6"/>
  <c r="L178" i="6"/>
  <c r="AK178" i="6"/>
  <c r="AT178" i="6"/>
  <c r="A179" i="6"/>
  <c r="Z179" i="6" s="1"/>
  <c r="J179" i="6" s="1"/>
  <c r="B179" i="6"/>
  <c r="C179" i="6"/>
  <c r="E179" i="6"/>
  <c r="F179" i="6"/>
  <c r="G179" i="6"/>
  <c r="H179" i="6"/>
  <c r="I179" i="6"/>
  <c r="L179" i="6"/>
  <c r="AK179" i="6"/>
  <c r="AT179" i="6"/>
  <c r="A180" i="6"/>
  <c r="Y180" i="6" s="1"/>
  <c r="B180" i="6"/>
  <c r="C180" i="6"/>
  <c r="E180" i="6"/>
  <c r="F180" i="6"/>
  <c r="G180" i="6"/>
  <c r="H180" i="6"/>
  <c r="I180" i="6"/>
  <c r="L180" i="6"/>
  <c r="AK180" i="6"/>
  <c r="AT180" i="6"/>
  <c r="A181" i="6"/>
  <c r="Z181" i="6" s="1"/>
  <c r="J181" i="6" s="1"/>
  <c r="B181" i="6"/>
  <c r="C181" i="6"/>
  <c r="E181" i="6"/>
  <c r="F181" i="6"/>
  <c r="G181" i="6"/>
  <c r="H181" i="6"/>
  <c r="I181" i="6"/>
  <c r="L181" i="6"/>
  <c r="AK181" i="6"/>
  <c r="AT181" i="6"/>
  <c r="A182" i="6"/>
  <c r="Y182" i="6" s="1"/>
  <c r="B182" i="6"/>
  <c r="C182" i="6"/>
  <c r="E182" i="6"/>
  <c r="F182" i="6"/>
  <c r="G182" i="6"/>
  <c r="H182" i="6"/>
  <c r="I182" i="6"/>
  <c r="L182" i="6"/>
  <c r="AK182" i="6"/>
  <c r="AT182" i="6"/>
  <c r="A183" i="6"/>
  <c r="Y183" i="6" s="1"/>
  <c r="B183" i="6"/>
  <c r="C183" i="6"/>
  <c r="E183" i="6"/>
  <c r="F183" i="6"/>
  <c r="G183" i="6"/>
  <c r="H183" i="6"/>
  <c r="I183" i="6"/>
  <c r="L183" i="6"/>
  <c r="AK183" i="6"/>
  <c r="AT183" i="6"/>
  <c r="A184" i="6"/>
  <c r="Z184" i="6" s="1"/>
  <c r="J184" i="6" s="1"/>
  <c r="B184" i="6"/>
  <c r="C184" i="6"/>
  <c r="E184" i="6"/>
  <c r="F184" i="6"/>
  <c r="G184" i="6"/>
  <c r="H184" i="6"/>
  <c r="I184" i="6"/>
  <c r="L184" i="6"/>
  <c r="AK184" i="6"/>
  <c r="AT184" i="6"/>
  <c r="A185" i="6"/>
  <c r="Z185" i="6" s="1"/>
  <c r="J185" i="6" s="1"/>
  <c r="B185" i="6"/>
  <c r="C185" i="6"/>
  <c r="E185" i="6"/>
  <c r="F185" i="6"/>
  <c r="G185" i="6"/>
  <c r="H185" i="6"/>
  <c r="I185" i="6"/>
  <c r="L185" i="6"/>
  <c r="Y185" i="6"/>
  <c r="AK185" i="6"/>
  <c r="AO185" i="6"/>
  <c r="AT185" i="6"/>
  <c r="A186" i="6"/>
  <c r="Z186" i="6" s="1"/>
  <c r="J186" i="6" s="1"/>
  <c r="B186" i="6"/>
  <c r="C186" i="6"/>
  <c r="E186" i="6"/>
  <c r="F186" i="6"/>
  <c r="G186" i="6"/>
  <c r="H186" i="6"/>
  <c r="I186" i="6"/>
  <c r="L186" i="6"/>
  <c r="AK186" i="6"/>
  <c r="AT186" i="6"/>
  <c r="A187" i="6"/>
  <c r="B187" i="6"/>
  <c r="C187" i="6"/>
  <c r="E187" i="6"/>
  <c r="F187" i="6"/>
  <c r="G187" i="6"/>
  <c r="H187" i="6"/>
  <c r="I187" i="6"/>
  <c r="L187" i="6"/>
  <c r="Z187" i="6"/>
  <c r="J187" i="6" s="1"/>
  <c r="AK187" i="6"/>
  <c r="AS187" i="6"/>
  <c r="AT187" i="6"/>
  <c r="A188" i="6"/>
  <c r="Y188" i="6" s="1"/>
  <c r="B188" i="6"/>
  <c r="C188" i="6"/>
  <c r="E188" i="6"/>
  <c r="F188" i="6"/>
  <c r="G188" i="6"/>
  <c r="H188" i="6"/>
  <c r="I188" i="6"/>
  <c r="L188" i="6"/>
  <c r="Z188" i="6"/>
  <c r="J188" i="6" s="1"/>
  <c r="AK188" i="6"/>
  <c r="AT188" i="6"/>
  <c r="A189" i="6"/>
  <c r="Y189" i="6" s="1"/>
  <c r="B189" i="6"/>
  <c r="C189" i="6"/>
  <c r="E189" i="6"/>
  <c r="AM189" i="6" s="1"/>
  <c r="F189" i="6"/>
  <c r="G189" i="6"/>
  <c r="H189" i="6"/>
  <c r="I189" i="6"/>
  <c r="L189" i="6"/>
  <c r="AK189" i="6"/>
  <c r="AO189" i="6"/>
  <c r="AT189" i="6"/>
  <c r="A190" i="6"/>
  <c r="Z190" i="6" s="1"/>
  <c r="J190" i="6" s="1"/>
  <c r="B190" i="6"/>
  <c r="C190" i="6"/>
  <c r="E190" i="6"/>
  <c r="AP190" i="6" s="1"/>
  <c r="F190" i="6"/>
  <c r="G190" i="6"/>
  <c r="H190" i="6"/>
  <c r="I190" i="6"/>
  <c r="L190" i="6"/>
  <c r="AK190" i="6"/>
  <c r="AO190" i="6"/>
  <c r="AT190" i="6"/>
  <c r="A191" i="6"/>
  <c r="B191" i="6"/>
  <c r="C191" i="6"/>
  <c r="E191" i="6"/>
  <c r="F191" i="6"/>
  <c r="G191" i="6"/>
  <c r="H191" i="6"/>
  <c r="I191" i="6"/>
  <c r="L191" i="6"/>
  <c r="AK191" i="6"/>
  <c r="AT191" i="6"/>
  <c r="A192" i="6"/>
  <c r="Y192" i="6" s="1"/>
  <c r="B192" i="6"/>
  <c r="C192" i="6"/>
  <c r="E192" i="6"/>
  <c r="F192" i="6"/>
  <c r="G192" i="6"/>
  <c r="H192" i="6"/>
  <c r="I192" i="6"/>
  <c r="L192" i="6"/>
  <c r="AK192" i="6"/>
  <c r="AP192" i="6"/>
  <c r="AT192" i="6"/>
  <c r="A193" i="6"/>
  <c r="Y193" i="6" s="1"/>
  <c r="B193" i="6"/>
  <c r="C193" i="6"/>
  <c r="E193" i="6"/>
  <c r="F193" i="6"/>
  <c r="G193" i="6"/>
  <c r="H193" i="6"/>
  <c r="I193" i="6"/>
  <c r="L193" i="6"/>
  <c r="Z193" i="6"/>
  <c r="J193" i="6" s="1"/>
  <c r="AK193" i="6"/>
  <c r="AT193" i="6"/>
  <c r="A194" i="6"/>
  <c r="Z194" i="6" s="1"/>
  <c r="J194" i="6" s="1"/>
  <c r="B194" i="6"/>
  <c r="C194" i="6"/>
  <c r="E194" i="6"/>
  <c r="F194" i="6"/>
  <c r="G194" i="6"/>
  <c r="H194" i="6"/>
  <c r="I194" i="6"/>
  <c r="L194" i="6"/>
  <c r="AK194" i="6"/>
  <c r="AS194" i="6"/>
  <c r="AT194" i="6"/>
  <c r="A195" i="6"/>
  <c r="Z195" i="6" s="1"/>
  <c r="J195" i="6" s="1"/>
  <c r="B195" i="6"/>
  <c r="C195" i="6"/>
  <c r="E195" i="6"/>
  <c r="F195" i="6"/>
  <c r="G195" i="6"/>
  <c r="H195" i="6"/>
  <c r="I195" i="6"/>
  <c r="L195" i="6"/>
  <c r="AK195" i="6"/>
  <c r="AT195" i="6"/>
  <c r="A196" i="6"/>
  <c r="Y196" i="6" s="1"/>
  <c r="B196" i="6"/>
  <c r="C196" i="6"/>
  <c r="E196" i="6"/>
  <c r="F196" i="6"/>
  <c r="G196" i="6"/>
  <c r="H196" i="6"/>
  <c r="I196" i="6"/>
  <c r="L196" i="6"/>
  <c r="AK196" i="6"/>
  <c r="AP196" i="6"/>
  <c r="AT196" i="6"/>
  <c r="A197" i="6"/>
  <c r="Y197" i="6" s="1"/>
  <c r="B197" i="6"/>
  <c r="C197" i="6"/>
  <c r="E197" i="6"/>
  <c r="F197" i="6"/>
  <c r="G197" i="6"/>
  <c r="H197" i="6"/>
  <c r="I197" i="6"/>
  <c r="L197" i="6"/>
  <c r="AK197" i="6"/>
  <c r="AT197" i="6"/>
  <c r="A198" i="6"/>
  <c r="Z198" i="6" s="1"/>
  <c r="J198" i="6" s="1"/>
  <c r="B198" i="6"/>
  <c r="C198" i="6"/>
  <c r="E198" i="6"/>
  <c r="F198" i="6"/>
  <c r="G198" i="6"/>
  <c r="H198" i="6"/>
  <c r="I198" i="6"/>
  <c r="L198" i="6"/>
  <c r="Y198" i="6"/>
  <c r="AK198" i="6"/>
  <c r="AS198" i="6"/>
  <c r="AT198" i="6"/>
  <c r="A199" i="6"/>
  <c r="B199" i="6"/>
  <c r="C199" i="6"/>
  <c r="E199" i="6"/>
  <c r="F199" i="6"/>
  <c r="G199" i="6"/>
  <c r="H199" i="6"/>
  <c r="I199" i="6"/>
  <c r="L199" i="6"/>
  <c r="AK199" i="6"/>
  <c r="AT199" i="6"/>
  <c r="A200" i="6"/>
  <c r="Y200" i="6" s="1"/>
  <c r="B200" i="6"/>
  <c r="C200" i="6"/>
  <c r="E200" i="6"/>
  <c r="F200" i="6"/>
  <c r="G200" i="6"/>
  <c r="H200" i="6"/>
  <c r="I200" i="6"/>
  <c r="L200" i="6"/>
  <c r="AK200" i="6"/>
  <c r="AT200" i="6"/>
  <c r="A201" i="6"/>
  <c r="Y201" i="6" s="1"/>
  <c r="B201" i="6"/>
  <c r="C201" i="6"/>
  <c r="E201" i="6"/>
  <c r="AM201" i="6" s="1"/>
  <c r="F201" i="6"/>
  <c r="G201" i="6"/>
  <c r="H201" i="6"/>
  <c r="I201" i="6"/>
  <c r="L201" i="6"/>
  <c r="AK201" i="6"/>
  <c r="AS201" i="6"/>
  <c r="AT201" i="6"/>
  <c r="A202" i="6"/>
  <c r="Z202" i="6" s="1"/>
  <c r="J202" i="6" s="1"/>
  <c r="B202" i="6"/>
  <c r="C202" i="6"/>
  <c r="E202" i="6"/>
  <c r="AO202" i="6" s="1"/>
  <c r="F202" i="6"/>
  <c r="G202" i="6"/>
  <c r="H202" i="6"/>
  <c r="I202" i="6"/>
  <c r="L202" i="6"/>
  <c r="AK202" i="6"/>
  <c r="AT202" i="6"/>
  <c r="A203" i="6"/>
  <c r="Z203" i="6" s="1"/>
  <c r="J203" i="6" s="1"/>
  <c r="B203" i="6"/>
  <c r="C203" i="6"/>
  <c r="E203" i="6"/>
  <c r="F203" i="6"/>
  <c r="G203" i="6"/>
  <c r="H203" i="6"/>
  <c r="I203" i="6"/>
  <c r="L203" i="6"/>
  <c r="AK203" i="6"/>
  <c r="AT203" i="6"/>
  <c r="A204" i="6"/>
  <c r="Y204" i="6" s="1"/>
  <c r="B204" i="6"/>
  <c r="C204" i="6"/>
  <c r="E204" i="6"/>
  <c r="F204" i="6"/>
  <c r="G204" i="6"/>
  <c r="H204" i="6"/>
  <c r="I204" i="6"/>
  <c r="L204" i="6"/>
  <c r="AK204" i="6"/>
  <c r="AT204" i="6"/>
  <c r="A205" i="6"/>
  <c r="Y205" i="6" s="1"/>
  <c r="B205" i="6"/>
  <c r="C205" i="6"/>
  <c r="E205" i="6"/>
  <c r="F205" i="6"/>
  <c r="G205" i="6"/>
  <c r="H205" i="6"/>
  <c r="I205" i="6"/>
  <c r="L205" i="6"/>
  <c r="AK205" i="6"/>
  <c r="AT205" i="6"/>
  <c r="A206" i="6"/>
  <c r="Z206" i="6" s="1"/>
  <c r="J206" i="6" s="1"/>
  <c r="B206" i="6"/>
  <c r="C206" i="6"/>
  <c r="E206" i="6"/>
  <c r="F206" i="6"/>
  <c r="G206" i="6"/>
  <c r="H206" i="6"/>
  <c r="I206" i="6"/>
  <c r="L206" i="6"/>
  <c r="Y206" i="6"/>
  <c r="AK206" i="6"/>
  <c r="AM206" i="6"/>
  <c r="AS206" i="6"/>
  <c r="AT206" i="6"/>
  <c r="A207" i="6"/>
  <c r="Y207" i="6" s="1"/>
  <c r="B207" i="6"/>
  <c r="C207" i="6"/>
  <c r="E207" i="6"/>
  <c r="F207" i="6"/>
  <c r="G207" i="6"/>
  <c r="H207" i="6"/>
  <c r="I207" i="6"/>
  <c r="L207" i="6"/>
  <c r="AK207" i="6"/>
  <c r="AT207" i="6"/>
  <c r="A208" i="6"/>
  <c r="Y208" i="6" s="1"/>
  <c r="B208" i="6"/>
  <c r="C208" i="6"/>
  <c r="E208" i="6"/>
  <c r="F208" i="6"/>
  <c r="G208" i="6"/>
  <c r="H208" i="6"/>
  <c r="I208" i="6"/>
  <c r="L208" i="6"/>
  <c r="AK208" i="6"/>
  <c r="AT208" i="6"/>
  <c r="A209" i="6"/>
  <c r="Z209" i="6" s="1"/>
  <c r="J209" i="6" s="1"/>
  <c r="B209" i="6"/>
  <c r="C209" i="6"/>
  <c r="E209" i="6"/>
  <c r="F209" i="6"/>
  <c r="G209" i="6"/>
  <c r="H209" i="6"/>
  <c r="I209" i="6"/>
  <c r="L209" i="6"/>
  <c r="AK209" i="6"/>
  <c r="AT209" i="6"/>
  <c r="A210" i="6"/>
  <c r="Z210" i="6" s="1"/>
  <c r="J210" i="6" s="1"/>
  <c r="B210" i="6"/>
  <c r="C210" i="6"/>
  <c r="E210" i="6"/>
  <c r="AS210" i="6" s="1"/>
  <c r="F210" i="6"/>
  <c r="G210" i="6"/>
  <c r="H210" i="6"/>
  <c r="I210" i="6"/>
  <c r="L210" i="6"/>
  <c r="AK210" i="6"/>
  <c r="AT210" i="6"/>
  <c r="A211" i="6"/>
  <c r="B211" i="6"/>
  <c r="C211" i="6"/>
  <c r="E211" i="6"/>
  <c r="F211" i="6"/>
  <c r="G211" i="6"/>
  <c r="H211" i="6"/>
  <c r="I211" i="6"/>
  <c r="L211" i="6"/>
  <c r="Z211" i="6"/>
  <c r="J211" i="6" s="1"/>
  <c r="AK211" i="6"/>
  <c r="AP211" i="6"/>
  <c r="AT211" i="6"/>
  <c r="A106" i="8"/>
  <c r="AI106" i="8" s="1"/>
  <c r="B106" i="8"/>
  <c r="C106" i="8"/>
  <c r="A107" i="8"/>
  <c r="AI107" i="8" s="1"/>
  <c r="B107" i="8"/>
  <c r="C107" i="8"/>
  <c r="A108" i="8"/>
  <c r="AI108" i="8" s="1"/>
  <c r="B108" i="8"/>
  <c r="C108" i="8"/>
  <c r="A109" i="8"/>
  <c r="AI109" i="8" s="1"/>
  <c r="B109" i="8"/>
  <c r="C109" i="8"/>
  <c r="A110" i="8"/>
  <c r="AI110" i="8" s="1"/>
  <c r="B110" i="8"/>
  <c r="C110" i="8"/>
  <c r="A111" i="8"/>
  <c r="AI111" i="8" s="1"/>
  <c r="B111" i="8"/>
  <c r="C111" i="8"/>
  <c r="A112" i="8"/>
  <c r="AI112" i="8" s="1"/>
  <c r="B112" i="8"/>
  <c r="C112" i="8"/>
  <c r="A113" i="8"/>
  <c r="AI113" i="8" s="1"/>
  <c r="B113" i="8"/>
  <c r="C113" i="8"/>
  <c r="A114" i="8"/>
  <c r="AI114" i="8" s="1"/>
  <c r="B114" i="8"/>
  <c r="C114" i="8"/>
  <c r="A115" i="8"/>
  <c r="AI115" i="8" s="1"/>
  <c r="B115" i="8"/>
  <c r="C115" i="8"/>
  <c r="A116" i="8"/>
  <c r="AI116" i="8" s="1"/>
  <c r="B116" i="8"/>
  <c r="C116" i="8"/>
  <c r="A117" i="8"/>
  <c r="B117" i="8"/>
  <c r="C117" i="8"/>
  <c r="AI117" i="8"/>
  <c r="A118" i="8"/>
  <c r="AI118" i="8" s="1"/>
  <c r="B118" i="8"/>
  <c r="C118" i="8"/>
  <c r="A119" i="8"/>
  <c r="AI119" i="8" s="1"/>
  <c r="B119" i="8"/>
  <c r="C119" i="8"/>
  <c r="A120" i="8"/>
  <c r="AI120" i="8" s="1"/>
  <c r="B120" i="8"/>
  <c r="C120" i="8"/>
  <c r="A121" i="8"/>
  <c r="AI121" i="8" s="1"/>
  <c r="B121" i="8"/>
  <c r="C121" i="8"/>
  <c r="A122" i="8"/>
  <c r="AI122" i="8" s="1"/>
  <c r="B122" i="8"/>
  <c r="C122" i="8"/>
  <c r="A123" i="8"/>
  <c r="AI123" i="8" s="1"/>
  <c r="B123" i="8"/>
  <c r="C123" i="8"/>
  <c r="A124" i="8"/>
  <c r="AI124" i="8" s="1"/>
  <c r="B124" i="8"/>
  <c r="C124" i="8"/>
  <c r="A125" i="8"/>
  <c r="AI125" i="8" s="1"/>
  <c r="B125" i="8"/>
  <c r="C125" i="8"/>
  <c r="A126" i="8"/>
  <c r="AI126" i="8" s="1"/>
  <c r="B126" i="8"/>
  <c r="C126" i="8"/>
  <c r="A127" i="8"/>
  <c r="AI127" i="8" s="1"/>
  <c r="B127" i="8"/>
  <c r="C127" i="8"/>
  <c r="A128" i="8"/>
  <c r="AI128" i="8" s="1"/>
  <c r="B128" i="8"/>
  <c r="C128" i="8"/>
  <c r="A129" i="8"/>
  <c r="AI129" i="8" s="1"/>
  <c r="B129" i="8"/>
  <c r="C129" i="8"/>
  <c r="A130" i="8"/>
  <c r="AI130" i="8" s="1"/>
  <c r="B130" i="8"/>
  <c r="C130" i="8"/>
  <c r="A131" i="8"/>
  <c r="AI131" i="8" s="1"/>
  <c r="B131" i="8"/>
  <c r="C131" i="8"/>
  <c r="A132" i="8"/>
  <c r="AI132" i="8" s="1"/>
  <c r="B132" i="8"/>
  <c r="C132" i="8"/>
  <c r="A133" i="8"/>
  <c r="AI133" i="8" s="1"/>
  <c r="B133" i="8"/>
  <c r="C133" i="8"/>
  <c r="A134" i="8"/>
  <c r="AI134" i="8" s="1"/>
  <c r="B134" i="8"/>
  <c r="C134" i="8"/>
  <c r="A135" i="8"/>
  <c r="AI135" i="8" s="1"/>
  <c r="B135" i="8"/>
  <c r="C135" i="8"/>
  <c r="A136" i="8"/>
  <c r="AI136" i="8" s="1"/>
  <c r="B136" i="8"/>
  <c r="C136" i="8"/>
  <c r="A137" i="8"/>
  <c r="AI137" i="8" s="1"/>
  <c r="B137" i="8"/>
  <c r="C137" i="8"/>
  <c r="A138" i="8"/>
  <c r="AI138" i="8" s="1"/>
  <c r="B138" i="8"/>
  <c r="C138" i="8"/>
  <c r="A139" i="8"/>
  <c r="AI139" i="8" s="1"/>
  <c r="B139" i="8"/>
  <c r="C139" i="8"/>
  <c r="A140" i="8"/>
  <c r="AI140" i="8" s="1"/>
  <c r="B140" i="8"/>
  <c r="C140" i="8"/>
  <c r="A141" i="8"/>
  <c r="AI141" i="8" s="1"/>
  <c r="B141" i="8"/>
  <c r="C141" i="8"/>
  <c r="A142" i="8"/>
  <c r="AI142" i="8" s="1"/>
  <c r="B142" i="8"/>
  <c r="C142" i="8"/>
  <c r="A143" i="8"/>
  <c r="AI143" i="8" s="1"/>
  <c r="B143" i="8"/>
  <c r="C143" i="8"/>
  <c r="A144" i="8"/>
  <c r="AI144" i="8" s="1"/>
  <c r="B144" i="8"/>
  <c r="C144" i="8"/>
  <c r="A145" i="8"/>
  <c r="AI145" i="8" s="1"/>
  <c r="B145" i="8"/>
  <c r="C145" i="8"/>
  <c r="A146" i="8"/>
  <c r="AI146" i="8" s="1"/>
  <c r="B146" i="8"/>
  <c r="C146" i="8"/>
  <c r="A147" i="8"/>
  <c r="AI147" i="8" s="1"/>
  <c r="B147" i="8"/>
  <c r="C147" i="8"/>
  <c r="A148" i="8"/>
  <c r="AI148" i="8" s="1"/>
  <c r="B148" i="8"/>
  <c r="C148" i="8"/>
  <c r="A149" i="8"/>
  <c r="AI149" i="8" s="1"/>
  <c r="B149" i="8"/>
  <c r="C149" i="8"/>
  <c r="A150" i="8"/>
  <c r="AI150" i="8" s="1"/>
  <c r="B150" i="8"/>
  <c r="C150" i="8"/>
  <c r="A151" i="8"/>
  <c r="AI151" i="8" s="1"/>
  <c r="B151" i="8"/>
  <c r="C151" i="8"/>
  <c r="A152" i="8"/>
  <c r="AI152" i="8" s="1"/>
  <c r="B152" i="8"/>
  <c r="C152" i="8"/>
  <c r="A153" i="8"/>
  <c r="AI153" i="8" s="1"/>
  <c r="B153" i="8"/>
  <c r="C153" i="8"/>
  <c r="A154" i="8"/>
  <c r="AI154" i="8" s="1"/>
  <c r="B154" i="8"/>
  <c r="C154" i="8"/>
  <c r="A155" i="8"/>
  <c r="AI155" i="8" s="1"/>
  <c r="B155" i="8"/>
  <c r="C155" i="8"/>
  <c r="A156" i="8"/>
  <c r="AI156" i="8" s="1"/>
  <c r="B156" i="8"/>
  <c r="C156" i="8"/>
  <c r="A157" i="8"/>
  <c r="AI157" i="8" s="1"/>
  <c r="B157" i="8"/>
  <c r="C157" i="8"/>
  <c r="A158" i="8"/>
  <c r="AI158" i="8" s="1"/>
  <c r="B158" i="8"/>
  <c r="C158" i="8"/>
  <c r="A159" i="8"/>
  <c r="AI159" i="8" s="1"/>
  <c r="B159" i="8"/>
  <c r="C159" i="8"/>
  <c r="A160" i="8"/>
  <c r="AI160" i="8" s="1"/>
  <c r="B160" i="8"/>
  <c r="C160" i="8"/>
  <c r="A161" i="8"/>
  <c r="AI161" i="8" s="1"/>
  <c r="B161" i="8"/>
  <c r="C161" i="8"/>
  <c r="A162" i="8"/>
  <c r="AI162" i="8" s="1"/>
  <c r="B162" i="8"/>
  <c r="C162" i="8"/>
  <c r="A163" i="8"/>
  <c r="B163" i="8"/>
  <c r="C163" i="8"/>
  <c r="AI163" i="8"/>
  <c r="A164" i="8"/>
  <c r="AI164" i="8" s="1"/>
  <c r="B164" i="8"/>
  <c r="C164" i="8"/>
  <c r="A165" i="8"/>
  <c r="AI165" i="8" s="1"/>
  <c r="B165" i="8"/>
  <c r="C165" i="8"/>
  <c r="A166" i="8"/>
  <c r="AI166" i="8" s="1"/>
  <c r="B166" i="8"/>
  <c r="C166" i="8"/>
  <c r="A167" i="8"/>
  <c r="AI167" i="8" s="1"/>
  <c r="B167" i="8"/>
  <c r="C167" i="8"/>
  <c r="A168" i="8"/>
  <c r="AI168" i="8" s="1"/>
  <c r="B168" i="8"/>
  <c r="C168" i="8"/>
  <c r="A169" i="8"/>
  <c r="AI169" i="8" s="1"/>
  <c r="B169" i="8"/>
  <c r="C169" i="8"/>
  <c r="A170" i="8"/>
  <c r="AI170" i="8" s="1"/>
  <c r="B170" i="8"/>
  <c r="C170" i="8"/>
  <c r="A171" i="8"/>
  <c r="AI171" i="8" s="1"/>
  <c r="B171" i="8"/>
  <c r="C171" i="8"/>
  <c r="A172" i="8"/>
  <c r="AI172" i="8" s="1"/>
  <c r="B172" i="8"/>
  <c r="C172" i="8"/>
  <c r="A173" i="8"/>
  <c r="AI173" i="8" s="1"/>
  <c r="B173" i="8"/>
  <c r="C173" i="8"/>
  <c r="A174" i="8"/>
  <c r="AI174" i="8" s="1"/>
  <c r="B174" i="8"/>
  <c r="C174" i="8"/>
  <c r="A175" i="8"/>
  <c r="AI175" i="8" s="1"/>
  <c r="B175" i="8"/>
  <c r="C175" i="8"/>
  <c r="A176" i="8"/>
  <c r="AI176" i="8" s="1"/>
  <c r="B176" i="8"/>
  <c r="C176" i="8"/>
  <c r="A177" i="8"/>
  <c r="AI177" i="8" s="1"/>
  <c r="B177" i="8"/>
  <c r="C177" i="8"/>
  <c r="A178" i="8"/>
  <c r="AI178" i="8" s="1"/>
  <c r="B178" i="8"/>
  <c r="C178" i="8"/>
  <c r="A179" i="8"/>
  <c r="AI179" i="8" s="1"/>
  <c r="B179" i="8"/>
  <c r="C179" i="8"/>
  <c r="A180" i="8"/>
  <c r="AI180" i="8" s="1"/>
  <c r="B180" i="8"/>
  <c r="C180" i="8"/>
  <c r="A181" i="8"/>
  <c r="AI181" i="8" s="1"/>
  <c r="B181" i="8"/>
  <c r="C181" i="8"/>
  <c r="A182" i="8"/>
  <c r="AI182" i="8" s="1"/>
  <c r="B182" i="8"/>
  <c r="C182" i="8"/>
  <c r="A183" i="8"/>
  <c r="AI183" i="8" s="1"/>
  <c r="B183" i="8"/>
  <c r="C183" i="8"/>
  <c r="A184" i="8"/>
  <c r="AI184" i="8" s="1"/>
  <c r="B184" i="8"/>
  <c r="C184" i="8"/>
  <c r="A185" i="8"/>
  <c r="AI185" i="8" s="1"/>
  <c r="B185" i="8"/>
  <c r="C185" i="8"/>
  <c r="A186" i="8"/>
  <c r="AI186" i="8" s="1"/>
  <c r="B186" i="8"/>
  <c r="C186" i="8"/>
  <c r="A187" i="8"/>
  <c r="AI187" i="8" s="1"/>
  <c r="B187" i="8"/>
  <c r="C187" i="8"/>
  <c r="A188" i="8"/>
  <c r="AI188" i="8" s="1"/>
  <c r="B188" i="8"/>
  <c r="C188" i="8"/>
  <c r="A189" i="8"/>
  <c r="AI189" i="8" s="1"/>
  <c r="B189" i="8"/>
  <c r="C189" i="8"/>
  <c r="A190" i="8"/>
  <c r="AI190" i="8" s="1"/>
  <c r="B190" i="8"/>
  <c r="C190" i="8"/>
  <c r="A191" i="8"/>
  <c r="AI191" i="8" s="1"/>
  <c r="B191" i="8"/>
  <c r="C191" i="8"/>
  <c r="A192" i="8"/>
  <c r="AI192" i="8" s="1"/>
  <c r="B192" i="8"/>
  <c r="C192" i="8"/>
  <c r="A193" i="8"/>
  <c r="AI193" i="8" s="1"/>
  <c r="B193" i="8"/>
  <c r="C193" i="8"/>
  <c r="A194" i="8"/>
  <c r="AI194" i="8" s="1"/>
  <c r="B194" i="8"/>
  <c r="C194" i="8"/>
  <c r="A195" i="8"/>
  <c r="AI195" i="8" s="1"/>
  <c r="B195" i="8"/>
  <c r="C195" i="8"/>
  <c r="A196" i="8"/>
  <c r="AI196" i="8" s="1"/>
  <c r="B196" i="8"/>
  <c r="C196" i="8"/>
  <c r="A197" i="8"/>
  <c r="AI197" i="8" s="1"/>
  <c r="B197" i="8"/>
  <c r="C197" i="8"/>
  <c r="A198" i="8"/>
  <c r="AI198" i="8" s="1"/>
  <c r="B198" i="8"/>
  <c r="C198" i="8"/>
  <c r="A199" i="8"/>
  <c r="AI199" i="8" s="1"/>
  <c r="B199" i="8"/>
  <c r="C199" i="8"/>
  <c r="A200" i="8"/>
  <c r="AI200" i="8" s="1"/>
  <c r="B200" i="8"/>
  <c r="C200" i="8"/>
  <c r="A201" i="8"/>
  <c r="AI201" i="8" s="1"/>
  <c r="B201" i="8"/>
  <c r="C201" i="8"/>
  <c r="A202" i="8"/>
  <c r="AI202" i="8" s="1"/>
  <c r="B202" i="8"/>
  <c r="C202" i="8"/>
  <c r="A203" i="8"/>
  <c r="AI203" i="8" s="1"/>
  <c r="B203" i="8"/>
  <c r="C203" i="8"/>
  <c r="A204" i="8"/>
  <c r="AI204" i="8" s="1"/>
  <c r="B204" i="8"/>
  <c r="C204" i="8"/>
  <c r="A205" i="8"/>
  <c r="AI205" i="8" s="1"/>
  <c r="B205" i="8"/>
  <c r="C205" i="8"/>
  <c r="A206" i="8"/>
  <c r="AI206" i="8" s="1"/>
  <c r="B206" i="8"/>
  <c r="C206" i="8"/>
  <c r="Q204" i="5" l="1"/>
  <c r="S130" i="5"/>
  <c r="J130" i="5" s="1"/>
  <c r="AM181" i="6"/>
  <c r="AN181" i="6"/>
  <c r="AO153" i="6"/>
  <c r="AN153" i="6"/>
  <c r="AP208" i="6"/>
  <c r="AN208" i="6"/>
  <c r="AS204" i="6"/>
  <c r="AN204" i="6"/>
  <c r="AS202" i="6"/>
  <c r="AM197" i="6"/>
  <c r="AN197" i="6"/>
  <c r="AP193" i="6"/>
  <c r="AN193" i="6"/>
  <c r="AM178" i="6"/>
  <c r="AN178" i="6"/>
  <c r="AM153" i="6"/>
  <c r="AP147" i="6"/>
  <c r="AN147" i="6"/>
  <c r="AS114" i="6"/>
  <c r="AN114" i="6"/>
  <c r="S129" i="5"/>
  <c r="J129" i="5" s="1"/>
  <c r="AO201" i="6"/>
  <c r="AO199" i="6"/>
  <c r="AN199" i="6"/>
  <c r="AO161" i="6"/>
  <c r="AN161" i="6"/>
  <c r="AP159" i="6"/>
  <c r="AN159" i="6"/>
  <c r="AS141" i="6"/>
  <c r="AN141" i="6"/>
  <c r="AM139" i="6"/>
  <c r="AN139" i="6"/>
  <c r="AM129" i="6"/>
  <c r="AN129" i="6"/>
  <c r="AP206" i="6"/>
  <c r="AN206" i="6"/>
  <c r="AO183" i="6"/>
  <c r="AN183" i="6"/>
  <c r="AP174" i="6"/>
  <c r="AN174" i="6"/>
  <c r="AP163" i="6"/>
  <c r="AN163" i="6"/>
  <c r="AM159" i="6"/>
  <c r="AS147" i="6"/>
  <c r="AO145" i="6"/>
  <c r="AN145" i="6"/>
  <c r="AS134" i="6"/>
  <c r="AN134" i="6"/>
  <c r="Z133" i="6"/>
  <c r="J133" i="6" s="1"/>
  <c r="AS129" i="6"/>
  <c r="AS122" i="6"/>
  <c r="AN122" i="6"/>
  <c r="AO118" i="6"/>
  <c r="AN118" i="6"/>
  <c r="AP112" i="6"/>
  <c r="AN112" i="6"/>
  <c r="AM195" i="6"/>
  <c r="AN195" i="6"/>
  <c r="AM165" i="6"/>
  <c r="AN165" i="6"/>
  <c r="AO142" i="6"/>
  <c r="AN142" i="6"/>
  <c r="AO136" i="6"/>
  <c r="AN136" i="6"/>
  <c r="AM203" i="6"/>
  <c r="AN203" i="6"/>
  <c r="Z201" i="6"/>
  <c r="J201" i="6" s="1"/>
  <c r="AP187" i="6"/>
  <c r="AN187" i="6"/>
  <c r="AM185" i="6"/>
  <c r="AN185" i="6"/>
  <c r="Z176" i="6"/>
  <c r="J176" i="6" s="1"/>
  <c r="AP171" i="6"/>
  <c r="AN171" i="6"/>
  <c r="AS160" i="6"/>
  <c r="AN160" i="6"/>
  <c r="AO154" i="6"/>
  <c r="AN154" i="6"/>
  <c r="AM150" i="6"/>
  <c r="AN150" i="6"/>
  <c r="AP126" i="6"/>
  <c r="AN126" i="6"/>
  <c r="AM124" i="6"/>
  <c r="AN124" i="6"/>
  <c r="AO170" i="6"/>
  <c r="AN170" i="6"/>
  <c r="AO166" i="6"/>
  <c r="AN166" i="6"/>
  <c r="AM157" i="6"/>
  <c r="AN157" i="6"/>
  <c r="AM151" i="6"/>
  <c r="AN151" i="6"/>
  <c r="AM143" i="6"/>
  <c r="AN143" i="6"/>
  <c r="AO137" i="6"/>
  <c r="AN137" i="6"/>
  <c r="AP202" i="6"/>
  <c r="AN202" i="6"/>
  <c r="AP201" i="6"/>
  <c r="AN201" i="6"/>
  <c r="AS189" i="6"/>
  <c r="AN189" i="6"/>
  <c r="AO180" i="6"/>
  <c r="AN180" i="6"/>
  <c r="AS176" i="6"/>
  <c r="AN176" i="6"/>
  <c r="AP152" i="6"/>
  <c r="AN152" i="6"/>
  <c r="AM132" i="6"/>
  <c r="AN132" i="6"/>
  <c r="AP207" i="6"/>
  <c r="AN207" i="6"/>
  <c r="Y210" i="6"/>
  <c r="Y202" i="6"/>
  <c r="AS196" i="6"/>
  <c r="AN196" i="6"/>
  <c r="AM194" i="6"/>
  <c r="AN194" i="6"/>
  <c r="AS192" i="6"/>
  <c r="AN192" i="6"/>
  <c r="AP182" i="6"/>
  <c r="AN182" i="6"/>
  <c r="AO173" i="6"/>
  <c r="AN173" i="6"/>
  <c r="AO171" i="6"/>
  <c r="AS158" i="6"/>
  <c r="AN158" i="6"/>
  <c r="AP156" i="6"/>
  <c r="AN156" i="6"/>
  <c r="AP154" i="6"/>
  <c r="AM146" i="6"/>
  <c r="AN146" i="6"/>
  <c r="AO144" i="6"/>
  <c r="AN144" i="6"/>
  <c r="AS138" i="6"/>
  <c r="AN138" i="6"/>
  <c r="AP130" i="6"/>
  <c r="AN130" i="6"/>
  <c r="AP128" i="6"/>
  <c r="AN128" i="6"/>
  <c r="AO121" i="6"/>
  <c r="AN121" i="6"/>
  <c r="AS117" i="6"/>
  <c r="AN117" i="6"/>
  <c r="AO113" i="6"/>
  <c r="AN113" i="6"/>
  <c r="S154" i="5"/>
  <c r="J154" i="5" s="1"/>
  <c r="S187" i="5"/>
  <c r="J187" i="5" s="1"/>
  <c r="U187" i="5" s="1"/>
  <c r="AO191" i="6"/>
  <c r="AN191" i="6"/>
  <c r="AP172" i="6"/>
  <c r="AN172" i="6"/>
  <c r="AM155" i="6"/>
  <c r="AN155" i="6"/>
  <c r="AP151" i="6"/>
  <c r="AO210" i="6"/>
  <c r="AN210" i="6"/>
  <c r="AM202" i="6"/>
  <c r="AM211" i="6"/>
  <c r="AN211" i="6"/>
  <c r="AM209" i="6"/>
  <c r="AN209" i="6"/>
  <c r="AO205" i="6"/>
  <c r="AN205" i="6"/>
  <c r="AO200" i="6"/>
  <c r="AN200" i="6"/>
  <c r="AM198" i="6"/>
  <c r="AN198" i="6"/>
  <c r="AS190" i="6"/>
  <c r="AN190" i="6"/>
  <c r="AS179" i="6"/>
  <c r="AN179" i="6"/>
  <c r="AM177" i="6"/>
  <c r="AN177" i="6"/>
  <c r="AO175" i="6"/>
  <c r="AN175" i="6"/>
  <c r="AP168" i="6"/>
  <c r="AN168" i="6"/>
  <c r="AA164" i="6"/>
  <c r="K164" i="6" s="1"/>
  <c r="AO162" i="6"/>
  <c r="AN162" i="6"/>
  <c r="AS119" i="6"/>
  <c r="AN119" i="6"/>
  <c r="AS115" i="6"/>
  <c r="AN115" i="6"/>
  <c r="AS111" i="6"/>
  <c r="AN111" i="6"/>
  <c r="AM205" i="6"/>
  <c r="Y194" i="6"/>
  <c r="AM190" i="6"/>
  <c r="AS188" i="6"/>
  <c r="AN188" i="6"/>
  <c r="AP186" i="6"/>
  <c r="AN186" i="6"/>
  <c r="AM184" i="6"/>
  <c r="AN184" i="6"/>
  <c r="AM164" i="6"/>
  <c r="AN164" i="6"/>
  <c r="AM162" i="6"/>
  <c r="AP149" i="6"/>
  <c r="AN149" i="6"/>
  <c r="AM135" i="6"/>
  <c r="AN135" i="6"/>
  <c r="AM131" i="6"/>
  <c r="AN131" i="6"/>
  <c r="AS125" i="6"/>
  <c r="AN125" i="6"/>
  <c r="AM123" i="6"/>
  <c r="AN123" i="6"/>
  <c r="Z119" i="6"/>
  <c r="J119" i="6" s="1"/>
  <c r="AM115" i="6"/>
  <c r="AO111" i="6"/>
  <c r="S161" i="5"/>
  <c r="J161" i="5" s="1"/>
  <c r="W161" i="5" s="1"/>
  <c r="S144" i="5"/>
  <c r="J144" i="5" s="1"/>
  <c r="AO133" i="6"/>
  <c r="AN133" i="6"/>
  <c r="Q200" i="5"/>
  <c r="S157" i="5"/>
  <c r="J157" i="5" s="1"/>
  <c r="S20" i="5"/>
  <c r="J20" i="5" s="1"/>
  <c r="S36" i="5"/>
  <c r="S67" i="5"/>
  <c r="J67" i="5" s="1"/>
  <c r="S61" i="5"/>
  <c r="J61" i="5" s="1"/>
  <c r="U61" i="5" s="1"/>
  <c r="Q100" i="5"/>
  <c r="S49" i="5"/>
  <c r="J49" i="5" s="1"/>
  <c r="S41" i="5"/>
  <c r="J41" i="5" s="1"/>
  <c r="S29" i="5"/>
  <c r="V105" i="5"/>
  <c r="U105" i="5"/>
  <c r="AO207" i="6"/>
  <c r="AP181" i="6"/>
  <c r="Z143" i="6"/>
  <c r="J143" i="6" s="1"/>
  <c r="AO138" i="6"/>
  <c r="Z114" i="6"/>
  <c r="J114" i="6" s="1"/>
  <c r="K14" i="5"/>
  <c r="F14" i="5"/>
  <c r="K203" i="5"/>
  <c r="F203" i="5"/>
  <c r="F200" i="5"/>
  <c r="K200" i="5"/>
  <c r="F196" i="5"/>
  <c r="K196" i="5"/>
  <c r="F192" i="5"/>
  <c r="K192" i="5"/>
  <c r="K183" i="5"/>
  <c r="F183" i="5"/>
  <c r="K179" i="5"/>
  <c r="F179" i="5"/>
  <c r="K175" i="5"/>
  <c r="F175" i="5"/>
  <c r="F171" i="5"/>
  <c r="K171" i="5"/>
  <c r="F154" i="5"/>
  <c r="K154" i="5"/>
  <c r="F150" i="5"/>
  <c r="K150" i="5"/>
  <c r="S143" i="5"/>
  <c r="J143" i="5" s="1"/>
  <c r="W143" i="5" s="1"/>
  <c r="F137" i="5"/>
  <c r="K137" i="5"/>
  <c r="V97" i="5"/>
  <c r="F67" i="5"/>
  <c r="K67" i="5"/>
  <c r="F50" i="5"/>
  <c r="K50" i="5"/>
  <c r="AS209" i="6"/>
  <c r="AM171" i="6"/>
  <c r="Z160" i="6"/>
  <c r="J160" i="6" s="1"/>
  <c r="AS123" i="6"/>
  <c r="AM111" i="6"/>
  <c r="F16" i="5"/>
  <c r="K16" i="5"/>
  <c r="K198" i="5"/>
  <c r="F198" i="5"/>
  <c r="F194" i="5"/>
  <c r="K194" i="5"/>
  <c r="K190" i="5"/>
  <c r="F190" i="5"/>
  <c r="S184" i="5"/>
  <c r="J184" i="5" s="1"/>
  <c r="U184" i="5" s="1"/>
  <c r="F181" i="5"/>
  <c r="K181" i="5"/>
  <c r="F177" i="5"/>
  <c r="K177" i="5"/>
  <c r="K173" i="5"/>
  <c r="F173" i="5"/>
  <c r="F152" i="5"/>
  <c r="K152" i="5"/>
  <c r="K135" i="5"/>
  <c r="F135" i="5"/>
  <c r="F133" i="5"/>
  <c r="K133" i="5"/>
  <c r="K130" i="5"/>
  <c r="F130" i="5"/>
  <c r="F105" i="5"/>
  <c r="K105" i="5"/>
  <c r="AP209" i="6"/>
  <c r="AM207" i="6"/>
  <c r="AM199" i="6"/>
  <c r="AO192" i="6"/>
  <c r="Y186" i="6"/>
  <c r="AO163" i="6"/>
  <c r="Z162" i="6"/>
  <c r="J162" i="6" s="1"/>
  <c r="AS151" i="6"/>
  <c r="AS139" i="6"/>
  <c r="AM138" i="6"/>
  <c r="AS130" i="6"/>
  <c r="AO129" i="6"/>
  <c r="AP123" i="6"/>
  <c r="F210" i="5"/>
  <c r="K210" i="5"/>
  <c r="F208" i="5"/>
  <c r="K208" i="5"/>
  <c r="F206" i="5"/>
  <c r="K206" i="5"/>
  <c r="K188" i="5"/>
  <c r="F188" i="5"/>
  <c r="K169" i="5"/>
  <c r="F169" i="5"/>
  <c r="K167" i="5"/>
  <c r="F167" i="5"/>
  <c r="F165" i="5"/>
  <c r="K165" i="5"/>
  <c r="F163" i="5"/>
  <c r="K163" i="5"/>
  <c r="K148" i="5"/>
  <c r="F148" i="5"/>
  <c r="K142" i="5"/>
  <c r="F142" i="5"/>
  <c r="S138" i="5"/>
  <c r="J138" i="5" s="1"/>
  <c r="V138" i="5" s="1"/>
  <c r="Q126" i="5"/>
  <c r="K125" i="5"/>
  <c r="F125" i="5"/>
  <c r="K123" i="5"/>
  <c r="F123" i="5"/>
  <c r="F121" i="5"/>
  <c r="K121" i="5"/>
  <c r="K119" i="5"/>
  <c r="F119" i="5"/>
  <c r="K103" i="5"/>
  <c r="F103" i="5"/>
  <c r="F96" i="5"/>
  <c r="K96" i="5"/>
  <c r="K65" i="5"/>
  <c r="F65" i="5"/>
  <c r="S51" i="5"/>
  <c r="J51" i="5" s="1"/>
  <c r="U51" i="5" s="1"/>
  <c r="F48" i="5"/>
  <c r="K48" i="5"/>
  <c r="AS197" i="6"/>
  <c r="AO123" i="6"/>
  <c r="K159" i="5"/>
  <c r="F159" i="5"/>
  <c r="K146" i="5"/>
  <c r="F146" i="5"/>
  <c r="F140" i="5"/>
  <c r="K140" i="5"/>
  <c r="F131" i="5"/>
  <c r="K131" i="5"/>
  <c r="F128" i="5"/>
  <c r="K128" i="5"/>
  <c r="F117" i="5"/>
  <c r="K117" i="5"/>
  <c r="K113" i="5"/>
  <c r="F113" i="5"/>
  <c r="K109" i="5"/>
  <c r="F109" i="5"/>
  <c r="K106" i="5"/>
  <c r="F106" i="5"/>
  <c r="F92" i="5"/>
  <c r="K92" i="5"/>
  <c r="F86" i="5"/>
  <c r="K86" i="5"/>
  <c r="F82" i="5"/>
  <c r="K82" i="5"/>
  <c r="F76" i="5"/>
  <c r="K76" i="5"/>
  <c r="F72" i="5"/>
  <c r="K72" i="5"/>
  <c r="AM210" i="6"/>
  <c r="AO193" i="6"/>
  <c r="AM144" i="6"/>
  <c r="K35" i="5"/>
  <c r="F35" i="5"/>
  <c r="F17" i="5"/>
  <c r="K17" i="5"/>
  <c r="K68" i="5"/>
  <c r="F68" i="5"/>
  <c r="K61" i="5"/>
  <c r="F61" i="5"/>
  <c r="K59" i="5"/>
  <c r="F59" i="5"/>
  <c r="F57" i="5"/>
  <c r="K57" i="5"/>
  <c r="K55" i="5"/>
  <c r="F55" i="5"/>
  <c r="F53" i="5"/>
  <c r="K53" i="5"/>
  <c r="F40" i="5"/>
  <c r="K40" i="5"/>
  <c r="AA208" i="6"/>
  <c r="K208" i="6" s="1"/>
  <c r="AF208" i="6" s="1"/>
  <c r="N208" i="6" s="1"/>
  <c r="AA187" i="6"/>
  <c r="K187" i="6" s="1"/>
  <c r="AF187" i="6" s="1"/>
  <c r="N187" i="6" s="1"/>
  <c r="AO182" i="6"/>
  <c r="AS159" i="6"/>
  <c r="AS156" i="6"/>
  <c r="AP142" i="6"/>
  <c r="K15" i="5"/>
  <c r="F15" i="5"/>
  <c r="F211" i="5"/>
  <c r="K211" i="5"/>
  <c r="K199" i="5"/>
  <c r="F199" i="5"/>
  <c r="F197" i="5"/>
  <c r="K197" i="5"/>
  <c r="F195" i="5"/>
  <c r="K195" i="5"/>
  <c r="F193" i="5"/>
  <c r="K193" i="5"/>
  <c r="K191" i="5"/>
  <c r="F191" i="5"/>
  <c r="F189" i="5"/>
  <c r="K189" i="5"/>
  <c r="F184" i="5"/>
  <c r="K184" i="5"/>
  <c r="K182" i="5"/>
  <c r="F182" i="5"/>
  <c r="F180" i="5"/>
  <c r="K180" i="5"/>
  <c r="F178" i="5"/>
  <c r="K178" i="5"/>
  <c r="F176" i="5"/>
  <c r="K176" i="5"/>
  <c r="K174" i="5"/>
  <c r="F174" i="5"/>
  <c r="F172" i="5"/>
  <c r="K172" i="5"/>
  <c r="K170" i="5"/>
  <c r="F170" i="5"/>
  <c r="K153" i="5"/>
  <c r="F153" i="5"/>
  <c r="K151" i="5"/>
  <c r="F151" i="5"/>
  <c r="F149" i="5"/>
  <c r="K149" i="5"/>
  <c r="S145" i="5"/>
  <c r="J145" i="5" s="1"/>
  <c r="K143" i="5"/>
  <c r="F143" i="5"/>
  <c r="F138" i="5"/>
  <c r="K138" i="5"/>
  <c r="F136" i="5"/>
  <c r="K136" i="5"/>
  <c r="F134" i="5"/>
  <c r="K134" i="5"/>
  <c r="K126" i="5"/>
  <c r="F126" i="5"/>
  <c r="F107" i="5"/>
  <c r="K107" i="5"/>
  <c r="F104" i="5"/>
  <c r="K104" i="5"/>
  <c r="K97" i="5"/>
  <c r="F97" i="5"/>
  <c r="F66" i="5"/>
  <c r="K66" i="5"/>
  <c r="K51" i="5"/>
  <c r="F51" i="5"/>
  <c r="F161" i="5"/>
  <c r="K161" i="5"/>
  <c r="F115" i="5"/>
  <c r="K115" i="5"/>
  <c r="K111" i="5"/>
  <c r="F111" i="5"/>
  <c r="F94" i="5"/>
  <c r="K94" i="5"/>
  <c r="F88" i="5"/>
  <c r="K88" i="5"/>
  <c r="F80" i="5"/>
  <c r="K80" i="5"/>
  <c r="K74" i="5"/>
  <c r="F74" i="5"/>
  <c r="K63" i="5"/>
  <c r="F63" i="5"/>
  <c r="AM187" i="6"/>
  <c r="K33" i="5"/>
  <c r="F33" i="5"/>
  <c r="F204" i="5"/>
  <c r="K204" i="5"/>
  <c r="F155" i="5"/>
  <c r="K155" i="5"/>
  <c r="F70" i="5"/>
  <c r="K70" i="5"/>
  <c r="Z205" i="6"/>
  <c r="J205" i="6" s="1"/>
  <c r="AM191" i="6"/>
  <c r="AA191" i="6"/>
  <c r="AS185" i="6"/>
  <c r="AS171" i="6"/>
  <c r="AS162" i="6"/>
  <c r="Z158" i="6"/>
  <c r="J158" i="6" s="1"/>
  <c r="AA145" i="6"/>
  <c r="AB145" i="6" s="1"/>
  <c r="AA137" i="6"/>
  <c r="AB137" i="6" s="1"/>
  <c r="AA136" i="6"/>
  <c r="AM113" i="6"/>
  <c r="S21" i="5"/>
  <c r="J21" i="5" s="1"/>
  <c r="V21" i="5" s="1"/>
  <c r="K209" i="5"/>
  <c r="F209" i="5"/>
  <c r="K207" i="5"/>
  <c r="F207" i="5"/>
  <c r="F168" i="5"/>
  <c r="K168" i="5"/>
  <c r="F166" i="5"/>
  <c r="K166" i="5"/>
  <c r="K164" i="5"/>
  <c r="F164" i="5"/>
  <c r="F162" i="5"/>
  <c r="K162" i="5"/>
  <c r="F147" i="5"/>
  <c r="K147" i="5"/>
  <c r="K141" i="5"/>
  <c r="F141" i="5"/>
  <c r="F124" i="5"/>
  <c r="K124" i="5"/>
  <c r="F122" i="5"/>
  <c r="K122" i="5"/>
  <c r="F120" i="5"/>
  <c r="K120" i="5"/>
  <c r="V106" i="5"/>
  <c r="K95" i="5"/>
  <c r="F95" i="5"/>
  <c r="K49" i="5"/>
  <c r="F49" i="5"/>
  <c r="K47" i="5"/>
  <c r="F47" i="5"/>
  <c r="F37" i="5"/>
  <c r="K37" i="5"/>
  <c r="F201" i="5"/>
  <c r="K201" i="5"/>
  <c r="F186" i="5"/>
  <c r="K186" i="5"/>
  <c r="K90" i="5"/>
  <c r="F90" i="5"/>
  <c r="K84" i="5"/>
  <c r="F84" i="5"/>
  <c r="K78" i="5"/>
  <c r="F78" i="5"/>
  <c r="K46" i="5"/>
  <c r="F46" i="5"/>
  <c r="K44" i="5"/>
  <c r="F44" i="5"/>
  <c r="AO197" i="6"/>
  <c r="K157" i="5"/>
  <c r="F157" i="5"/>
  <c r="F99" i="5"/>
  <c r="K99" i="5"/>
  <c r="Y190" i="6"/>
  <c r="AP185" i="6"/>
  <c r="Y184" i="6"/>
  <c r="AS173" i="6"/>
  <c r="Z170" i="6"/>
  <c r="J170" i="6" s="1"/>
  <c r="AP162" i="6"/>
  <c r="Z137" i="6"/>
  <c r="J137" i="6" s="1"/>
  <c r="Y135" i="6"/>
  <c r="AM114" i="6"/>
  <c r="AP111" i="6"/>
  <c r="S210" i="5"/>
  <c r="J210" i="5" s="1"/>
  <c r="W210" i="5" s="1"/>
  <c r="F205" i="5"/>
  <c r="K205" i="5"/>
  <c r="F202" i="5"/>
  <c r="K202" i="5"/>
  <c r="K187" i="5"/>
  <c r="F187" i="5"/>
  <c r="K185" i="5"/>
  <c r="F185" i="5"/>
  <c r="F160" i="5"/>
  <c r="K160" i="5"/>
  <c r="K158" i="5"/>
  <c r="F158" i="5"/>
  <c r="Q148" i="5"/>
  <c r="F144" i="5"/>
  <c r="K144" i="5"/>
  <c r="S142" i="5"/>
  <c r="J142" i="5" s="1"/>
  <c r="W142" i="5" s="1"/>
  <c r="K132" i="5"/>
  <c r="F132" i="5"/>
  <c r="K129" i="5"/>
  <c r="F129" i="5"/>
  <c r="F118" i="5"/>
  <c r="K118" i="5"/>
  <c r="F116" i="5"/>
  <c r="K116" i="5"/>
  <c r="F114" i="5"/>
  <c r="K114" i="5"/>
  <c r="F112" i="5"/>
  <c r="K112" i="5"/>
  <c r="K110" i="5"/>
  <c r="F110" i="5"/>
  <c r="Q103" i="5"/>
  <c r="F102" i="5"/>
  <c r="K102" i="5"/>
  <c r="Q96" i="5"/>
  <c r="K93" i="5"/>
  <c r="F93" i="5"/>
  <c r="F91" i="5"/>
  <c r="K91" i="5"/>
  <c r="F89" i="5"/>
  <c r="K89" i="5"/>
  <c r="K87" i="5"/>
  <c r="F87" i="5"/>
  <c r="K85" i="5"/>
  <c r="F85" i="5"/>
  <c r="F83" i="5"/>
  <c r="K83" i="5"/>
  <c r="K81" i="5"/>
  <c r="F81" i="5"/>
  <c r="K79" i="5"/>
  <c r="F79" i="5"/>
  <c r="K77" i="5"/>
  <c r="F77" i="5"/>
  <c r="K75" i="5"/>
  <c r="F75" i="5"/>
  <c r="F73" i="5"/>
  <c r="K73" i="5"/>
  <c r="K71" i="5"/>
  <c r="F71" i="5"/>
  <c r="S65" i="5"/>
  <c r="J65" i="5" s="1"/>
  <c r="F64" i="5"/>
  <c r="K64" i="5"/>
  <c r="K62" i="5"/>
  <c r="F62" i="5"/>
  <c r="K45" i="5"/>
  <c r="F45" i="5"/>
  <c r="F43" i="5"/>
  <c r="K43" i="5"/>
  <c r="K36" i="5"/>
  <c r="F36" i="5"/>
  <c r="F34" i="5"/>
  <c r="K34" i="5"/>
  <c r="F18" i="5"/>
  <c r="K18" i="5"/>
  <c r="F156" i="5"/>
  <c r="K156" i="5"/>
  <c r="F145" i="5"/>
  <c r="K145" i="5"/>
  <c r="S140" i="5"/>
  <c r="J140" i="5" s="1"/>
  <c r="W140" i="5" s="1"/>
  <c r="F139" i="5"/>
  <c r="K139" i="5"/>
  <c r="K127" i="5"/>
  <c r="F127" i="5"/>
  <c r="K108" i="5"/>
  <c r="F108" i="5"/>
  <c r="Q106" i="5"/>
  <c r="K100" i="5"/>
  <c r="F100" i="5"/>
  <c r="F98" i="5"/>
  <c r="K98" i="5"/>
  <c r="F69" i="5"/>
  <c r="K69" i="5"/>
  <c r="F60" i="5"/>
  <c r="K60" i="5"/>
  <c r="K58" i="5"/>
  <c r="F58" i="5"/>
  <c r="F56" i="5"/>
  <c r="K56" i="5"/>
  <c r="F54" i="5"/>
  <c r="K54" i="5"/>
  <c r="F52" i="5"/>
  <c r="K52" i="5"/>
  <c r="S46" i="5"/>
  <c r="J46" i="5" s="1"/>
  <c r="U46" i="5" s="1"/>
  <c r="F41" i="5"/>
  <c r="K41" i="5"/>
  <c r="K39" i="5"/>
  <c r="F39" i="5"/>
  <c r="X102" i="5"/>
  <c r="V104" i="5"/>
  <c r="AM204" i="6"/>
  <c r="AA182" i="6"/>
  <c r="AB182" i="6" s="1"/>
  <c r="AM179" i="6"/>
  <c r="AS177" i="6"/>
  <c r="AO176" i="6"/>
  <c r="Y172" i="6"/>
  <c r="Z166" i="6"/>
  <c r="J166" i="6" s="1"/>
  <c r="AM163" i="6"/>
  <c r="AM154" i="6"/>
  <c r="AM149" i="6"/>
  <c r="AS146" i="6"/>
  <c r="AM142" i="6"/>
  <c r="AM126" i="6"/>
  <c r="AM118" i="6"/>
  <c r="S35" i="5"/>
  <c r="J35" i="5" s="1"/>
  <c r="S201" i="5"/>
  <c r="J201" i="5" s="1"/>
  <c r="S198" i="5"/>
  <c r="J198" i="5" s="1"/>
  <c r="U198" i="5" s="1"/>
  <c r="S180" i="5"/>
  <c r="J180" i="5" s="1"/>
  <c r="V180" i="5" s="1"/>
  <c r="S171" i="5"/>
  <c r="J171" i="5" s="1"/>
  <c r="U171" i="5" s="1"/>
  <c r="S141" i="5"/>
  <c r="J141" i="5" s="1"/>
  <c r="U141" i="5" s="1"/>
  <c r="S128" i="5"/>
  <c r="J128" i="5" s="1"/>
  <c r="U128" i="5" s="1"/>
  <c r="U103" i="5"/>
  <c r="Q99" i="5"/>
  <c r="AO126" i="6"/>
  <c r="AA123" i="6"/>
  <c r="K123" i="6" s="1"/>
  <c r="V103" i="5"/>
  <c r="Y181" i="6"/>
  <c r="AP177" i="6"/>
  <c r="AM176" i="6"/>
  <c r="AA158" i="6"/>
  <c r="K158" i="6" s="1"/>
  <c r="AP146" i="6"/>
  <c r="AS143" i="6"/>
  <c r="AP135" i="6"/>
  <c r="Y134" i="6"/>
  <c r="AA131" i="6"/>
  <c r="K131" i="6" s="1"/>
  <c r="AF131" i="6" s="1"/>
  <c r="N131" i="6" s="1"/>
  <c r="AM121" i="6"/>
  <c r="Y116" i="6"/>
  <c r="S28" i="5"/>
  <c r="J28" i="5" s="1"/>
  <c r="W28" i="5" s="1"/>
  <c r="Q188" i="5"/>
  <c r="S176" i="5"/>
  <c r="J176" i="5" s="1"/>
  <c r="Q149" i="5"/>
  <c r="S43" i="5"/>
  <c r="J43" i="5" s="1"/>
  <c r="V43" i="5" s="1"/>
  <c r="AM168" i="6"/>
  <c r="AO147" i="6"/>
  <c r="AO206" i="6"/>
  <c r="AA200" i="6"/>
  <c r="AB200" i="6" s="1"/>
  <c r="AP197" i="6"/>
  <c r="AM180" i="6"/>
  <c r="AS172" i="6"/>
  <c r="AA135" i="6"/>
  <c r="K135" i="6" s="1"/>
  <c r="AD135" i="6" s="1"/>
  <c r="M135" i="6" s="1"/>
  <c r="AA133" i="6"/>
  <c r="K133" i="6" s="1"/>
  <c r="AP129" i="6"/>
  <c r="AM128" i="6"/>
  <c r="AA128" i="6"/>
  <c r="AB128" i="6" s="1"/>
  <c r="AP117" i="6"/>
  <c r="AA112" i="6"/>
  <c r="S159" i="5"/>
  <c r="J159" i="5" s="1"/>
  <c r="W159" i="5" s="1"/>
  <c r="S147" i="5"/>
  <c r="J147" i="5" s="1"/>
  <c r="W147" i="5" s="1"/>
  <c r="Z133" i="5"/>
  <c r="S122" i="5"/>
  <c r="J122" i="5" s="1"/>
  <c r="W122" i="5" s="1"/>
  <c r="V98" i="5"/>
  <c r="U97" i="5"/>
  <c r="AO174" i="6"/>
  <c r="AS155" i="6"/>
  <c r="AA144" i="6"/>
  <c r="AA207" i="6"/>
  <c r="K207" i="6" s="1"/>
  <c r="AA192" i="6"/>
  <c r="AB192" i="6" s="1"/>
  <c r="AO172" i="6"/>
  <c r="AS163" i="6"/>
  <c r="AA156" i="6"/>
  <c r="K156" i="6" s="1"/>
  <c r="AA153" i="6"/>
  <c r="K153" i="6" s="1"/>
  <c r="AD153" i="6" s="1"/>
  <c r="M153" i="6" s="1"/>
  <c r="Y147" i="6"/>
  <c r="Y146" i="6"/>
  <c r="AS126" i="6"/>
  <c r="Z125" i="6"/>
  <c r="J125" i="6" s="1"/>
  <c r="S37" i="5"/>
  <c r="J37" i="5" s="1"/>
  <c r="S19" i="5"/>
  <c r="J19" i="5" s="1"/>
  <c r="U19" i="5" s="1"/>
  <c r="AM188" i="6"/>
  <c r="AO128" i="6"/>
  <c r="AP200" i="6"/>
  <c r="Z192" i="6"/>
  <c r="J192" i="6" s="1"/>
  <c r="AS181" i="6"/>
  <c r="AM172" i="6"/>
  <c r="Z153" i="6"/>
  <c r="J153" i="6" s="1"/>
  <c r="AA152" i="6"/>
  <c r="AB152" i="6" s="1"/>
  <c r="AA148" i="6"/>
  <c r="K148" i="6" s="1"/>
  <c r="AS118" i="6"/>
  <c r="AA115" i="6"/>
  <c r="Z111" i="6"/>
  <c r="J111" i="6" s="1"/>
  <c r="S173" i="5"/>
  <c r="J173" i="5" s="1"/>
  <c r="W173" i="5" s="1"/>
  <c r="Z102" i="5"/>
  <c r="Q98" i="5"/>
  <c r="Q97" i="5"/>
  <c r="S47" i="5"/>
  <c r="J47" i="5" s="1"/>
  <c r="U47" i="5" s="1"/>
  <c r="S42" i="5"/>
  <c r="J42" i="5" s="1"/>
  <c r="V42" i="5" s="1"/>
  <c r="S211" i="5"/>
  <c r="J211" i="5" s="1"/>
  <c r="U211" i="5" s="1"/>
  <c r="S25" i="5"/>
  <c r="J25" i="5" s="1"/>
  <c r="U25" i="5" s="1"/>
  <c r="S17" i="5"/>
  <c r="J17" i="5" s="1"/>
  <c r="Z132" i="5"/>
  <c r="X132" i="5"/>
  <c r="Y132" i="5"/>
  <c r="Z208" i="6"/>
  <c r="J208" i="6" s="1"/>
  <c r="AP204" i="6"/>
  <c r="AM200" i="6"/>
  <c r="AA198" i="6"/>
  <c r="AB198" i="6" s="1"/>
  <c r="AA194" i="6"/>
  <c r="K194" i="6" s="1"/>
  <c r="AD194" i="6" s="1"/>
  <c r="M194" i="6" s="1"/>
  <c r="AM193" i="6"/>
  <c r="AP189" i="6"/>
  <c r="AA183" i="6"/>
  <c r="AM182" i="6"/>
  <c r="Q33" i="5"/>
  <c r="S33" i="5"/>
  <c r="J33" i="5" s="1"/>
  <c r="AM120" i="6"/>
  <c r="AO120" i="6"/>
  <c r="AP120" i="6"/>
  <c r="AS120" i="6"/>
  <c r="AA120" i="6"/>
  <c r="Q124" i="5"/>
  <c r="S124" i="5"/>
  <c r="J124" i="5" s="1"/>
  <c r="W124" i="5" s="1"/>
  <c r="Q117" i="5"/>
  <c r="S117" i="5"/>
  <c r="J117" i="5" s="1"/>
  <c r="V117" i="5" s="1"/>
  <c r="AS205" i="6"/>
  <c r="AP198" i="6"/>
  <c r="AP194" i="6"/>
  <c r="AM175" i="6"/>
  <c r="Q209" i="5"/>
  <c r="S209" i="5"/>
  <c r="J209" i="5" s="1"/>
  <c r="V209" i="5" s="1"/>
  <c r="Q196" i="5"/>
  <c r="S196" i="5"/>
  <c r="J196" i="5" s="1"/>
  <c r="U196" i="5" s="1"/>
  <c r="Q194" i="5"/>
  <c r="S194" i="5"/>
  <c r="J194" i="5" s="1"/>
  <c r="U194" i="5" s="1"/>
  <c r="Q192" i="5"/>
  <c r="S192" i="5"/>
  <c r="J192" i="5" s="1"/>
  <c r="U192" i="5" s="1"/>
  <c r="Q190" i="5"/>
  <c r="S190" i="5"/>
  <c r="J190" i="5" s="1"/>
  <c r="U190" i="5" s="1"/>
  <c r="Y56" i="5"/>
  <c r="X56" i="5"/>
  <c r="Z56" i="5"/>
  <c r="AO209" i="6"/>
  <c r="AA209" i="6"/>
  <c r="Z204" i="6"/>
  <c r="J204" i="6" s="1"/>
  <c r="Z200" i="6"/>
  <c r="J200" i="6" s="1"/>
  <c r="AA199" i="6"/>
  <c r="AO198" i="6"/>
  <c r="Z197" i="6"/>
  <c r="J197" i="6" s="1"/>
  <c r="AM196" i="6"/>
  <c r="AO194" i="6"/>
  <c r="AM192" i="6"/>
  <c r="AP188" i="6"/>
  <c r="AO181" i="6"/>
  <c r="AS180" i="6"/>
  <c r="AA127" i="6"/>
  <c r="AB127" i="6" s="1"/>
  <c r="AM127" i="6"/>
  <c r="Y54" i="5"/>
  <c r="Z54" i="5"/>
  <c r="AA211" i="6"/>
  <c r="AM208" i="6"/>
  <c r="AS207" i="6"/>
  <c r="AS193" i="6"/>
  <c r="Z189" i="6"/>
  <c r="J189" i="6" s="1"/>
  <c r="AO184" i="6"/>
  <c r="AS182" i="6"/>
  <c r="Y149" i="6"/>
  <c r="Z149" i="6"/>
  <c r="J149" i="6" s="1"/>
  <c r="AP210" i="6"/>
  <c r="AP205" i="6"/>
  <c r="Z196" i="6"/>
  <c r="J196" i="6" s="1"/>
  <c r="AS186" i="6"/>
  <c r="AM183" i="6"/>
  <c r="AP179" i="6"/>
  <c r="AA179" i="6"/>
  <c r="Y155" i="6"/>
  <c r="Z155" i="6"/>
  <c r="J155" i="6" s="1"/>
  <c r="Y122" i="6"/>
  <c r="Z122" i="6"/>
  <c r="J122" i="6" s="1"/>
  <c r="Y172" i="5"/>
  <c r="X172" i="5"/>
  <c r="Z172" i="5"/>
  <c r="Q169" i="5"/>
  <c r="AS211" i="6"/>
  <c r="Y209" i="6"/>
  <c r="AD208" i="6"/>
  <c r="M208" i="6" s="1"/>
  <c r="AA206" i="6"/>
  <c r="AB206" i="6" s="1"/>
  <c r="AA202" i="6"/>
  <c r="K202" i="6" s="1"/>
  <c r="AP180" i="6"/>
  <c r="AA177" i="6"/>
  <c r="K177" i="6" s="1"/>
  <c r="AC177" i="6" s="1"/>
  <c r="AE177" i="6" s="1"/>
  <c r="Y168" i="6"/>
  <c r="Z168" i="6"/>
  <c r="J168" i="6" s="1"/>
  <c r="Y117" i="6"/>
  <c r="Z117" i="6"/>
  <c r="J117" i="6" s="1"/>
  <c r="K115" i="6"/>
  <c r="AD115" i="6" s="1"/>
  <c r="M115" i="6" s="1"/>
  <c r="AB115" i="6"/>
  <c r="X147" i="5"/>
  <c r="Y147" i="5"/>
  <c r="Z147" i="5"/>
  <c r="Q79" i="5"/>
  <c r="S79" i="5"/>
  <c r="J79" i="5" s="1"/>
  <c r="V79" i="5" s="1"/>
  <c r="AM174" i="6"/>
  <c r="AA171" i="6"/>
  <c r="AB171" i="6" s="1"/>
  <c r="Z167" i="6"/>
  <c r="J167" i="6" s="1"/>
  <c r="AA165" i="6"/>
  <c r="AP164" i="6"/>
  <c r="Z163" i="6"/>
  <c r="J163" i="6" s="1"/>
  <c r="AP155" i="6"/>
  <c r="Z151" i="6"/>
  <c r="J151" i="6" s="1"/>
  <c r="AP150" i="6"/>
  <c r="AM147" i="6"/>
  <c r="AP143" i="6"/>
  <c r="AP139" i="6"/>
  <c r="AP137" i="6"/>
  <c r="AS135" i="6"/>
  <c r="AP131" i="6"/>
  <c r="X155" i="5"/>
  <c r="Y155" i="5"/>
  <c r="Q150" i="5"/>
  <c r="S150" i="5"/>
  <c r="J150" i="5" s="1"/>
  <c r="W150" i="5" s="1"/>
  <c r="X111" i="5"/>
  <c r="Y111" i="5"/>
  <c r="Z111" i="5"/>
  <c r="Y108" i="5"/>
  <c r="X108" i="5"/>
  <c r="S102" i="5"/>
  <c r="J102" i="5" s="1"/>
  <c r="U102" i="5" s="1"/>
  <c r="Q102" i="5"/>
  <c r="Q40" i="5"/>
  <c r="S40" i="5"/>
  <c r="J40" i="5" s="1"/>
  <c r="U40" i="5" s="1"/>
  <c r="AO164" i="6"/>
  <c r="AP161" i="6"/>
  <c r="Z159" i="6"/>
  <c r="J159" i="6" s="1"/>
  <c r="AP158" i="6"/>
  <c r="AO155" i="6"/>
  <c r="AS154" i="6"/>
  <c r="AO150" i="6"/>
  <c r="Z145" i="6"/>
  <c r="J145" i="6" s="1"/>
  <c r="AO143" i="6"/>
  <c r="Z142" i="6"/>
  <c r="J142" i="6" s="1"/>
  <c r="AO139" i="6"/>
  <c r="Z138" i="6"/>
  <c r="J138" i="6" s="1"/>
  <c r="AM137" i="6"/>
  <c r="AP134" i="6"/>
  <c r="AO131" i="6"/>
  <c r="AP125" i="6"/>
  <c r="AO122" i="6"/>
  <c r="AS121" i="6"/>
  <c r="AO117" i="6"/>
  <c r="S38" i="5"/>
  <c r="J38" i="5" s="1"/>
  <c r="V38" i="5" s="1"/>
  <c r="S30" i="5"/>
  <c r="J30" i="5" s="1"/>
  <c r="U30" i="5" s="1"/>
  <c r="S22" i="5"/>
  <c r="J22" i="5" s="1"/>
  <c r="S14" i="5"/>
  <c r="J14" i="5" s="1"/>
  <c r="U14" i="5" s="1"/>
  <c r="Q207" i="5"/>
  <c r="S207" i="5"/>
  <c r="J207" i="5" s="1"/>
  <c r="U207" i="5" s="1"/>
  <c r="W200" i="5"/>
  <c r="Y188" i="5"/>
  <c r="X188" i="5"/>
  <c r="Y184" i="5"/>
  <c r="X184" i="5"/>
  <c r="Y182" i="5"/>
  <c r="X182" i="5"/>
  <c r="Z182" i="5"/>
  <c r="Q155" i="5"/>
  <c r="S155" i="5"/>
  <c r="J155" i="5" s="1"/>
  <c r="V155" i="5" s="1"/>
  <c r="X141" i="5"/>
  <c r="Z141" i="5"/>
  <c r="X138" i="5"/>
  <c r="Y138" i="5"/>
  <c r="Z138" i="5"/>
  <c r="X130" i="5"/>
  <c r="Y130" i="5"/>
  <c r="Z130" i="5"/>
  <c r="S113" i="5"/>
  <c r="J113" i="5" s="1"/>
  <c r="V113" i="5" s="1"/>
  <c r="Q111" i="5"/>
  <c r="S108" i="5"/>
  <c r="J108" i="5" s="1"/>
  <c r="U108" i="5" s="1"/>
  <c r="Q108" i="5"/>
  <c r="Y104" i="5"/>
  <c r="Z104" i="5"/>
  <c r="Y100" i="5"/>
  <c r="X100" i="5"/>
  <c r="Z100" i="5"/>
  <c r="Y178" i="6"/>
  <c r="AA174" i="6"/>
  <c r="AB174" i="6" s="1"/>
  <c r="AA173" i="6"/>
  <c r="Z171" i="6"/>
  <c r="J171" i="6" s="1"/>
  <c r="AM170" i="6"/>
  <c r="AM161" i="6"/>
  <c r="AM160" i="6"/>
  <c r="AO158" i="6"/>
  <c r="AS153" i="6"/>
  <c r="AO152" i="6"/>
  <c r="AS142" i="6"/>
  <c r="AM136" i="6"/>
  <c r="AO134" i="6"/>
  <c r="AS133" i="6"/>
  <c r="Z129" i="6"/>
  <c r="J129" i="6" s="1"/>
  <c r="AO125" i="6"/>
  <c r="AM122" i="6"/>
  <c r="AM117" i="6"/>
  <c r="AO114" i="6"/>
  <c r="AS112" i="6"/>
  <c r="S31" i="5"/>
  <c r="J31" i="5" s="1"/>
  <c r="U31" i="5" s="1"/>
  <c r="S23" i="5"/>
  <c r="S15" i="5"/>
  <c r="J15" i="5" s="1"/>
  <c r="U15" i="5" s="1"/>
  <c r="U204" i="5"/>
  <c r="W204" i="5"/>
  <c r="Q170" i="5"/>
  <c r="S170" i="5"/>
  <c r="J170" i="5" s="1"/>
  <c r="U170" i="5" s="1"/>
  <c r="V130" i="5"/>
  <c r="U130" i="5"/>
  <c r="W130" i="5"/>
  <c r="Q120" i="5"/>
  <c r="S120" i="5"/>
  <c r="J120" i="5" s="1"/>
  <c r="U120" i="5" s="1"/>
  <c r="Z96" i="5"/>
  <c r="Y87" i="5"/>
  <c r="Z87" i="5"/>
  <c r="Q75" i="5"/>
  <c r="S75" i="5"/>
  <c r="J75" i="5" s="1"/>
  <c r="U75" i="5" s="1"/>
  <c r="Y173" i="6"/>
  <c r="AM134" i="6"/>
  <c r="AM125" i="6"/>
  <c r="AA117" i="6"/>
  <c r="K117" i="6" s="1"/>
  <c r="Z115" i="6"/>
  <c r="J115" i="6" s="1"/>
  <c r="S32" i="5"/>
  <c r="J32" i="5" s="1"/>
  <c r="S24" i="5"/>
  <c r="J24" i="5" s="1"/>
  <c r="W24" i="5" s="1"/>
  <c r="Q197" i="5"/>
  <c r="S197" i="5"/>
  <c r="J197" i="5" s="1"/>
  <c r="V197" i="5" s="1"/>
  <c r="Q195" i="5"/>
  <c r="S195" i="5"/>
  <c r="J195" i="5" s="1"/>
  <c r="W195" i="5" s="1"/>
  <c r="Q193" i="5"/>
  <c r="S193" i="5"/>
  <c r="J193" i="5" s="1"/>
  <c r="U193" i="5" s="1"/>
  <c r="Q191" i="5"/>
  <c r="S191" i="5"/>
  <c r="J191" i="5" s="1"/>
  <c r="U191" i="5" s="1"/>
  <c r="X186" i="5"/>
  <c r="Q185" i="5"/>
  <c r="S185" i="5"/>
  <c r="J185" i="5" s="1"/>
  <c r="U185" i="5" s="1"/>
  <c r="Y178" i="5"/>
  <c r="X178" i="5"/>
  <c r="Z178" i="5"/>
  <c r="Y176" i="5"/>
  <c r="Z176" i="5"/>
  <c r="S125" i="5"/>
  <c r="J125" i="5" s="1"/>
  <c r="W125" i="5" s="1"/>
  <c r="Q123" i="5"/>
  <c r="S123" i="5"/>
  <c r="J123" i="5" s="1"/>
  <c r="W123" i="5" s="1"/>
  <c r="Q118" i="5"/>
  <c r="S118" i="5"/>
  <c r="J118" i="5" s="1"/>
  <c r="U118" i="5" s="1"/>
  <c r="X96" i="5"/>
  <c r="Y64" i="5"/>
  <c r="X64" i="5"/>
  <c r="Z62" i="5"/>
  <c r="AB164" i="6"/>
  <c r="AA161" i="6"/>
  <c r="AB161" i="6" s="1"/>
  <c r="AA150" i="6"/>
  <c r="AA125" i="6"/>
  <c r="K125" i="6" s="1"/>
  <c r="Q208" i="5"/>
  <c r="S208" i="5"/>
  <c r="J208" i="5" s="1"/>
  <c r="U208" i="5" s="1"/>
  <c r="U201" i="5"/>
  <c r="W201" i="5"/>
  <c r="Q189" i="5"/>
  <c r="S189" i="5"/>
  <c r="J189" i="5" s="1"/>
  <c r="V189" i="5" s="1"/>
  <c r="X154" i="5"/>
  <c r="Y154" i="5"/>
  <c r="Z154" i="5"/>
  <c r="Q151" i="5"/>
  <c r="S151" i="5"/>
  <c r="J151" i="5" s="1"/>
  <c r="V151" i="5" s="1"/>
  <c r="Z146" i="5"/>
  <c r="Y121" i="5"/>
  <c r="X121" i="5"/>
  <c r="Z121" i="5"/>
  <c r="S101" i="5"/>
  <c r="J101" i="5" s="1"/>
  <c r="Y98" i="5"/>
  <c r="X98" i="5"/>
  <c r="Z98" i="5"/>
  <c r="Y83" i="5"/>
  <c r="Z83" i="5"/>
  <c r="X62" i="5"/>
  <c r="Q59" i="5"/>
  <c r="S59" i="5"/>
  <c r="J59" i="5" s="1"/>
  <c r="W59" i="5" s="1"/>
  <c r="AP153" i="6"/>
  <c r="AS150" i="6"/>
  <c r="AA130" i="6"/>
  <c r="AB130" i="6" s="1"/>
  <c r="S34" i="5"/>
  <c r="J34" i="5" s="1"/>
  <c r="S26" i="5"/>
  <c r="J26" i="5" s="1"/>
  <c r="S18" i="5"/>
  <c r="J18" i="5" s="1"/>
  <c r="U18" i="5" s="1"/>
  <c r="Y187" i="5"/>
  <c r="X187" i="5"/>
  <c r="V154" i="5"/>
  <c r="U154" i="5"/>
  <c r="W154" i="5"/>
  <c r="X149" i="5"/>
  <c r="Y149" i="5"/>
  <c r="Z149" i="5"/>
  <c r="Y146" i="5"/>
  <c r="X139" i="5"/>
  <c r="Y139" i="5"/>
  <c r="X131" i="5"/>
  <c r="Y131" i="5"/>
  <c r="Z131" i="5"/>
  <c r="Q121" i="5"/>
  <c r="S121" i="5"/>
  <c r="J121" i="5" s="1"/>
  <c r="V121" i="5" s="1"/>
  <c r="Q112" i="5"/>
  <c r="S112" i="5"/>
  <c r="J112" i="5" s="1"/>
  <c r="W112" i="5" s="1"/>
  <c r="Y48" i="5"/>
  <c r="X48" i="5"/>
  <c r="Z48" i="5"/>
  <c r="AA160" i="6"/>
  <c r="AB160" i="6" s="1"/>
  <c r="AA143" i="6"/>
  <c r="Q206" i="5"/>
  <c r="S206" i="5"/>
  <c r="J206" i="5" s="1"/>
  <c r="U206" i="5" s="1"/>
  <c r="U203" i="5"/>
  <c r="W203" i="5"/>
  <c r="Z155" i="5"/>
  <c r="V145" i="5"/>
  <c r="U145" i="5"/>
  <c r="Q139" i="5"/>
  <c r="S139" i="5"/>
  <c r="J139" i="5" s="1"/>
  <c r="V139" i="5" s="1"/>
  <c r="Q119" i="5"/>
  <c r="S119" i="5"/>
  <c r="J119" i="5" s="1"/>
  <c r="S107" i="5"/>
  <c r="J107" i="5" s="1"/>
  <c r="S186" i="5"/>
  <c r="J186" i="5" s="1"/>
  <c r="U186" i="5" s="1"/>
  <c r="X185" i="5"/>
  <c r="Z170" i="5"/>
  <c r="S165" i="5"/>
  <c r="J165" i="5" s="1"/>
  <c r="U165" i="5" s="1"/>
  <c r="S163" i="5"/>
  <c r="J163" i="5" s="1"/>
  <c r="W163" i="5" s="1"/>
  <c r="S131" i="5"/>
  <c r="J131" i="5" s="1"/>
  <c r="U131" i="5" s="1"/>
  <c r="V96" i="5"/>
  <c r="Z81" i="5"/>
  <c r="S199" i="5"/>
  <c r="J199" i="5" s="1"/>
  <c r="V199" i="5" s="1"/>
  <c r="S181" i="5"/>
  <c r="J181" i="5" s="1"/>
  <c r="U181" i="5" s="1"/>
  <c r="S177" i="5"/>
  <c r="J177" i="5" s="1"/>
  <c r="U177" i="5" s="1"/>
  <c r="Z169" i="5"/>
  <c r="S164" i="5"/>
  <c r="J164" i="5" s="1"/>
  <c r="W164" i="5" s="1"/>
  <c r="S162" i="5"/>
  <c r="J162" i="5" s="1"/>
  <c r="W162" i="5" s="1"/>
  <c r="S160" i="5"/>
  <c r="J160" i="5" s="1"/>
  <c r="W160" i="5" s="1"/>
  <c r="S158" i="5"/>
  <c r="J158" i="5" s="1"/>
  <c r="W158" i="5" s="1"/>
  <c r="S156" i="5"/>
  <c r="J156" i="5" s="1"/>
  <c r="W156" i="5" s="1"/>
  <c r="S153" i="5"/>
  <c r="J153" i="5" s="1"/>
  <c r="W153" i="5" s="1"/>
  <c r="S152" i="5"/>
  <c r="J152" i="5" s="1"/>
  <c r="S137" i="5"/>
  <c r="J137" i="5" s="1"/>
  <c r="W137" i="5" s="1"/>
  <c r="S136" i="5"/>
  <c r="J136" i="5" s="1"/>
  <c r="S135" i="5"/>
  <c r="J135" i="5" s="1"/>
  <c r="V135" i="5" s="1"/>
  <c r="S134" i="5"/>
  <c r="J134" i="5" s="1"/>
  <c r="V134" i="5" s="1"/>
  <c r="S133" i="5"/>
  <c r="J133" i="5" s="1"/>
  <c r="W133" i="5" s="1"/>
  <c r="S109" i="5"/>
  <c r="J109" i="5" s="1"/>
  <c r="Q105" i="5"/>
  <c r="X81" i="5"/>
  <c r="S44" i="5"/>
  <c r="J44" i="5" s="1"/>
  <c r="U44" i="5" s="1"/>
  <c r="X169" i="5"/>
  <c r="S168" i="5"/>
  <c r="J168" i="5" s="1"/>
  <c r="V168" i="5" s="1"/>
  <c r="Z106" i="5"/>
  <c r="Q104" i="5"/>
  <c r="S77" i="5"/>
  <c r="J77" i="5" s="1"/>
  <c r="Z72" i="5"/>
  <c r="S146" i="5"/>
  <c r="J146" i="5" s="1"/>
  <c r="S132" i="5"/>
  <c r="J132" i="5" s="1"/>
  <c r="W132" i="5" s="1"/>
  <c r="X106" i="5"/>
  <c r="V100" i="5"/>
  <c r="V99" i="5"/>
  <c r="X72" i="5"/>
  <c r="S39" i="5"/>
  <c r="J39" i="5" s="1"/>
  <c r="V39" i="5" s="1"/>
  <c r="S205" i="5"/>
  <c r="J205" i="5" s="1"/>
  <c r="V205" i="5" s="1"/>
  <c r="U99" i="5"/>
  <c r="X211" i="5"/>
  <c r="Y211" i="5"/>
  <c r="Z211" i="5"/>
  <c r="X197" i="5"/>
  <c r="Y197" i="5"/>
  <c r="Z197" i="5"/>
  <c r="X195" i="5"/>
  <c r="Y195" i="5"/>
  <c r="Z195" i="5"/>
  <c r="X194" i="5"/>
  <c r="Y194" i="5"/>
  <c r="Z194" i="5"/>
  <c r="X193" i="5"/>
  <c r="Y193" i="5"/>
  <c r="Z193" i="5"/>
  <c r="X192" i="5"/>
  <c r="Y192" i="5"/>
  <c r="Z192" i="5"/>
  <c r="X191" i="5"/>
  <c r="Y191" i="5"/>
  <c r="Z191" i="5"/>
  <c r="X190" i="5"/>
  <c r="Y190" i="5"/>
  <c r="Z190" i="5"/>
  <c r="Y174" i="5"/>
  <c r="X174" i="5"/>
  <c r="Z174" i="5"/>
  <c r="Y168" i="5"/>
  <c r="X168" i="5"/>
  <c r="Z168" i="5"/>
  <c r="X209" i="5"/>
  <c r="Y209" i="5"/>
  <c r="Z209" i="5"/>
  <c r="X208" i="5"/>
  <c r="Y208" i="5"/>
  <c r="Z208" i="5"/>
  <c r="X207" i="5"/>
  <c r="Y207" i="5"/>
  <c r="Z207" i="5"/>
  <c r="X206" i="5"/>
  <c r="Y206" i="5"/>
  <c r="Z206" i="5"/>
  <c r="X189" i="5"/>
  <c r="Y189" i="5"/>
  <c r="Z189" i="5"/>
  <c r="X198" i="5"/>
  <c r="Y198" i="5"/>
  <c r="Z198" i="5"/>
  <c r="Y177" i="5"/>
  <c r="X177" i="5"/>
  <c r="Z177" i="5"/>
  <c r="Y164" i="5"/>
  <c r="X164" i="5"/>
  <c r="Z164" i="5"/>
  <c r="Y162" i="5"/>
  <c r="X162" i="5"/>
  <c r="Z162" i="5"/>
  <c r="Y158" i="5"/>
  <c r="X158" i="5"/>
  <c r="Z158" i="5"/>
  <c r="X205" i="5"/>
  <c r="Y205" i="5"/>
  <c r="Z205" i="5"/>
  <c r="Y171" i="5"/>
  <c r="X171" i="5"/>
  <c r="Z171" i="5"/>
  <c r="Y166" i="5"/>
  <c r="X166" i="5"/>
  <c r="Z166" i="5"/>
  <c r="Z148" i="5"/>
  <c r="X148" i="5"/>
  <c r="Y148" i="5"/>
  <c r="W139" i="5"/>
  <c r="X210" i="5"/>
  <c r="Y210" i="5"/>
  <c r="Z210" i="5"/>
  <c r="X204" i="5"/>
  <c r="Y204" i="5"/>
  <c r="Z204" i="5"/>
  <c r="X183" i="5"/>
  <c r="Y183" i="5"/>
  <c r="Z183" i="5"/>
  <c r="Y179" i="5"/>
  <c r="X179" i="5"/>
  <c r="Z179" i="5"/>
  <c r="X196" i="5"/>
  <c r="Y196" i="5"/>
  <c r="Z196" i="5"/>
  <c r="X203" i="5"/>
  <c r="Y203" i="5"/>
  <c r="Z203" i="5"/>
  <c r="X202" i="5"/>
  <c r="Y202" i="5"/>
  <c r="Z202" i="5"/>
  <c r="Y175" i="5"/>
  <c r="X175" i="5"/>
  <c r="Z175" i="5"/>
  <c r="X201" i="5"/>
  <c r="Y201" i="5"/>
  <c r="Z201" i="5"/>
  <c r="U173" i="5"/>
  <c r="V173" i="5"/>
  <c r="X199" i="5"/>
  <c r="Y199" i="5"/>
  <c r="Z199" i="5"/>
  <c r="Y181" i="5"/>
  <c r="X181" i="5"/>
  <c r="Z181" i="5"/>
  <c r="Y160" i="5"/>
  <c r="X160" i="5"/>
  <c r="Z160" i="5"/>
  <c r="Y156" i="5"/>
  <c r="X156" i="5"/>
  <c r="Z156" i="5"/>
  <c r="X200" i="5"/>
  <c r="Y200" i="5"/>
  <c r="Z200" i="5"/>
  <c r="U176" i="5"/>
  <c r="V176" i="5"/>
  <c r="W176" i="5"/>
  <c r="Y167" i="5"/>
  <c r="Z167" i="5"/>
  <c r="X167" i="5"/>
  <c r="V147" i="5"/>
  <c r="U147" i="5"/>
  <c r="Z140" i="5"/>
  <c r="X140" i="5"/>
  <c r="Y140" i="5"/>
  <c r="W187" i="5"/>
  <c r="W184" i="5"/>
  <c r="Z180" i="5"/>
  <c r="U157" i="5"/>
  <c r="V157" i="5"/>
  <c r="X135" i="5"/>
  <c r="Y135" i="5"/>
  <c r="Z135" i="5"/>
  <c r="V129" i="5"/>
  <c r="U129" i="5"/>
  <c r="W129" i="5"/>
  <c r="Y127" i="5"/>
  <c r="X127" i="5"/>
  <c r="Z127" i="5"/>
  <c r="Y126" i="5"/>
  <c r="X126" i="5"/>
  <c r="V211" i="5"/>
  <c r="V210" i="5"/>
  <c r="V204" i="5"/>
  <c r="V203" i="5"/>
  <c r="V202" i="5"/>
  <c r="V201" i="5"/>
  <c r="V200" i="5"/>
  <c r="V188" i="5"/>
  <c r="V187" i="5"/>
  <c r="V184" i="5"/>
  <c r="X180" i="5"/>
  <c r="X176" i="5"/>
  <c r="S174" i="5"/>
  <c r="J174" i="5" s="1"/>
  <c r="Z173" i="5"/>
  <c r="X170" i="5"/>
  <c r="S166" i="5"/>
  <c r="J166" i="5" s="1"/>
  <c r="Z165" i="5"/>
  <c r="Z163" i="5"/>
  <c r="Z161" i="5"/>
  <c r="Z159" i="5"/>
  <c r="Z157" i="5"/>
  <c r="Y151" i="5"/>
  <c r="Z151" i="5"/>
  <c r="Y143" i="5"/>
  <c r="Z143" i="5"/>
  <c r="X134" i="5"/>
  <c r="Y134" i="5"/>
  <c r="Y133" i="5"/>
  <c r="J127" i="5"/>
  <c r="W211" i="5"/>
  <c r="W196" i="5"/>
  <c r="V159" i="5"/>
  <c r="Q116" i="5"/>
  <c r="S116" i="5"/>
  <c r="J116" i="5" s="1"/>
  <c r="Q84" i="5"/>
  <c r="S84" i="5"/>
  <c r="J84" i="5" s="1"/>
  <c r="U202" i="5"/>
  <c r="U188" i="5"/>
  <c r="S182" i="5"/>
  <c r="S178" i="5"/>
  <c r="X173" i="5"/>
  <c r="W170" i="5"/>
  <c r="S169" i="5"/>
  <c r="J169" i="5" s="1"/>
  <c r="X165" i="5"/>
  <c r="X163" i="5"/>
  <c r="X161" i="5"/>
  <c r="X159" i="5"/>
  <c r="X157" i="5"/>
  <c r="Y93" i="5"/>
  <c r="X93" i="5"/>
  <c r="Z93" i="5"/>
  <c r="S172" i="5"/>
  <c r="J172" i="5" s="1"/>
  <c r="W157" i="5"/>
  <c r="X152" i="5"/>
  <c r="Z152" i="5"/>
  <c r="X144" i="5"/>
  <c r="Z144" i="5"/>
  <c r="X136" i="5"/>
  <c r="Z136" i="5"/>
  <c r="Y120" i="5"/>
  <c r="X120" i="5"/>
  <c r="Z120" i="5"/>
  <c r="Q114" i="5"/>
  <c r="S114" i="5"/>
  <c r="J114" i="5" s="1"/>
  <c r="S183" i="5"/>
  <c r="J183" i="5" s="1"/>
  <c r="S179" i="5"/>
  <c r="J179" i="5" s="1"/>
  <c r="S175" i="5"/>
  <c r="J175" i="5" s="1"/>
  <c r="S167" i="5"/>
  <c r="J167" i="5" s="1"/>
  <c r="X150" i="5"/>
  <c r="Y150" i="5"/>
  <c r="X142" i="5"/>
  <c r="Y142" i="5"/>
  <c r="Y128" i="5"/>
  <c r="X128" i="5"/>
  <c r="Z128" i="5"/>
  <c r="Z188" i="5"/>
  <c r="Z187" i="5"/>
  <c r="Z186" i="5"/>
  <c r="Z185" i="5"/>
  <c r="Z184" i="5"/>
  <c r="V150" i="5"/>
  <c r="V148" i="5"/>
  <c r="U148" i="5"/>
  <c r="W148" i="5"/>
  <c r="U143" i="5"/>
  <c r="V142" i="5"/>
  <c r="X115" i="5"/>
  <c r="Y115" i="5"/>
  <c r="Z115" i="5"/>
  <c r="U161" i="5"/>
  <c r="V161" i="5"/>
  <c r="X153" i="5"/>
  <c r="Y153" i="5"/>
  <c r="Y152" i="5"/>
  <c r="X145" i="5"/>
  <c r="Y145" i="5"/>
  <c r="Y144" i="5"/>
  <c r="X137" i="5"/>
  <c r="Y137" i="5"/>
  <c r="Y136" i="5"/>
  <c r="O124" i="5"/>
  <c r="Y122" i="5"/>
  <c r="X122" i="5"/>
  <c r="Z122" i="5"/>
  <c r="V149" i="5"/>
  <c r="W149" i="5"/>
  <c r="Y129" i="5"/>
  <c r="X129" i="5"/>
  <c r="Z129" i="5"/>
  <c r="Z126" i="5"/>
  <c r="Y125" i="5"/>
  <c r="X125" i="5"/>
  <c r="Z125" i="5"/>
  <c r="Y119" i="5"/>
  <c r="X119" i="5"/>
  <c r="Z119" i="5"/>
  <c r="Y117" i="5"/>
  <c r="Z117" i="5"/>
  <c r="X117" i="5"/>
  <c r="W110" i="5"/>
  <c r="U110" i="5"/>
  <c r="V110" i="5"/>
  <c r="U124" i="5"/>
  <c r="Z123" i="5"/>
  <c r="Q110" i="5"/>
  <c r="Y103" i="5"/>
  <c r="Z103" i="5"/>
  <c r="Y91" i="5"/>
  <c r="X91" i="5"/>
  <c r="Z91" i="5"/>
  <c r="Y88" i="5"/>
  <c r="X88" i="5"/>
  <c r="Z88" i="5"/>
  <c r="Y63" i="5"/>
  <c r="X63" i="5"/>
  <c r="Z63" i="5"/>
  <c r="X123" i="5"/>
  <c r="U121" i="5"/>
  <c r="Y97" i="5"/>
  <c r="Z97" i="5"/>
  <c r="W88" i="5"/>
  <c r="V88" i="5"/>
  <c r="W126" i="5"/>
  <c r="U126" i="5"/>
  <c r="V126" i="5"/>
  <c r="Y107" i="5"/>
  <c r="Z107" i="5"/>
  <c r="W94" i="5"/>
  <c r="V94" i="5"/>
  <c r="U94" i="5"/>
  <c r="Y85" i="5"/>
  <c r="X85" i="5"/>
  <c r="Z85" i="5"/>
  <c r="Y101" i="5"/>
  <c r="Z101" i="5"/>
  <c r="Y95" i="5"/>
  <c r="Z95" i="5"/>
  <c r="Y92" i="5"/>
  <c r="X92" i="5"/>
  <c r="Z92" i="5"/>
  <c r="Y89" i="5"/>
  <c r="X89" i="5"/>
  <c r="Z89" i="5"/>
  <c r="Y118" i="5"/>
  <c r="Z118" i="5"/>
  <c r="Y116" i="5"/>
  <c r="Z116" i="5"/>
  <c r="Y113" i="5"/>
  <c r="X113" i="5"/>
  <c r="W95" i="5"/>
  <c r="V95" i="5"/>
  <c r="U95" i="5"/>
  <c r="Q92" i="5"/>
  <c r="S92" i="5"/>
  <c r="J92" i="5" s="1"/>
  <c r="W145" i="5"/>
  <c r="Y114" i="5"/>
  <c r="Z114" i="5"/>
  <c r="Y112" i="5"/>
  <c r="Z112" i="5"/>
  <c r="Y109" i="5"/>
  <c r="X109" i="5"/>
  <c r="Y105" i="5"/>
  <c r="Z105" i="5"/>
  <c r="X103" i="5"/>
  <c r="W90" i="5"/>
  <c r="V90" i="5"/>
  <c r="U90" i="5"/>
  <c r="Q83" i="5"/>
  <c r="S83" i="5"/>
  <c r="J83" i="5" s="1"/>
  <c r="Y70" i="5"/>
  <c r="X70" i="5"/>
  <c r="Z70" i="5"/>
  <c r="Y110" i="5"/>
  <c r="Z110" i="5"/>
  <c r="Y99" i="5"/>
  <c r="Z99" i="5"/>
  <c r="Y84" i="5"/>
  <c r="X84" i="5"/>
  <c r="Z84" i="5"/>
  <c r="S115" i="5"/>
  <c r="J115" i="5" s="1"/>
  <c r="S111" i="5"/>
  <c r="J111" i="5" s="1"/>
  <c r="U106" i="5"/>
  <c r="U104" i="5"/>
  <c r="U100" i="5"/>
  <c r="U98" i="5"/>
  <c r="U96" i="5"/>
  <c r="Q94" i="5"/>
  <c r="Q86" i="5"/>
  <c r="Q82" i="5"/>
  <c r="Q78" i="5"/>
  <c r="S78" i="5"/>
  <c r="J78" i="5" s="1"/>
  <c r="Y57" i="5"/>
  <c r="X57" i="5"/>
  <c r="Z57" i="5"/>
  <c r="Y50" i="5"/>
  <c r="X50" i="5"/>
  <c r="Z50" i="5"/>
  <c r="V109" i="5"/>
  <c r="Q93" i="5"/>
  <c r="S93" i="5"/>
  <c r="J93" i="5" s="1"/>
  <c r="Q85" i="5"/>
  <c r="S85" i="5"/>
  <c r="J85" i="5" s="1"/>
  <c r="Q69" i="5"/>
  <c r="S69" i="5"/>
  <c r="J69" i="5" s="1"/>
  <c r="Y66" i="5"/>
  <c r="X66" i="5"/>
  <c r="Z66" i="5"/>
  <c r="Q53" i="5"/>
  <c r="S53" i="5"/>
  <c r="J53" i="5" s="1"/>
  <c r="Y45" i="5"/>
  <c r="X45" i="5"/>
  <c r="Z45" i="5"/>
  <c r="Q91" i="5"/>
  <c r="S91" i="5"/>
  <c r="J91" i="5" s="1"/>
  <c r="Y90" i="5"/>
  <c r="X90" i="5"/>
  <c r="X87" i="5"/>
  <c r="Y80" i="5"/>
  <c r="Z80" i="5"/>
  <c r="Y74" i="5"/>
  <c r="X74" i="5"/>
  <c r="Z74" i="5"/>
  <c r="Q70" i="5"/>
  <c r="S70" i="5"/>
  <c r="J70" i="5" s="1"/>
  <c r="W67" i="5"/>
  <c r="V67" i="5"/>
  <c r="U67" i="5"/>
  <c r="Q63" i="5"/>
  <c r="S63" i="5"/>
  <c r="J63" i="5" s="1"/>
  <c r="Y46" i="5"/>
  <c r="Z46" i="5"/>
  <c r="Q90" i="5"/>
  <c r="Q80" i="5"/>
  <c r="S80" i="5"/>
  <c r="J80" i="5" s="1"/>
  <c r="Y58" i="5"/>
  <c r="X58" i="5"/>
  <c r="Z58" i="5"/>
  <c r="Q54" i="5"/>
  <c r="S54" i="5"/>
  <c r="J54" i="5" s="1"/>
  <c r="V40" i="5"/>
  <c r="Q89" i="5"/>
  <c r="S89" i="5"/>
  <c r="J89" i="5" s="1"/>
  <c r="Q71" i="5"/>
  <c r="S71" i="5"/>
  <c r="J71" i="5" s="1"/>
  <c r="Y65" i="5"/>
  <c r="X65" i="5"/>
  <c r="Z65" i="5"/>
  <c r="W49" i="5"/>
  <c r="V49" i="5"/>
  <c r="U49" i="5"/>
  <c r="U41" i="5"/>
  <c r="V41" i="5"/>
  <c r="W41" i="5"/>
  <c r="Q88" i="5"/>
  <c r="W86" i="5"/>
  <c r="V86" i="5"/>
  <c r="Y82" i="5"/>
  <c r="X82" i="5"/>
  <c r="Y76" i="5"/>
  <c r="X76" i="5"/>
  <c r="Y68" i="5"/>
  <c r="X68" i="5"/>
  <c r="Z68" i="5"/>
  <c r="W65" i="5"/>
  <c r="V65" i="5"/>
  <c r="U65" i="5"/>
  <c r="Q64" i="5"/>
  <c r="S64" i="5"/>
  <c r="J64" i="5" s="1"/>
  <c r="Y52" i="5"/>
  <c r="X52" i="5"/>
  <c r="Z52" i="5"/>
  <c r="Q95" i="5"/>
  <c r="Y94" i="5"/>
  <c r="X94" i="5"/>
  <c r="Z90" i="5"/>
  <c r="Q87" i="5"/>
  <c r="S87" i="5"/>
  <c r="J87" i="5" s="1"/>
  <c r="Y86" i="5"/>
  <c r="X86" i="5"/>
  <c r="W82" i="5"/>
  <c r="U82" i="5"/>
  <c r="V82" i="5"/>
  <c r="Y78" i="5"/>
  <c r="X78" i="5"/>
  <c r="Z78" i="5"/>
  <c r="Y73" i="5"/>
  <c r="X73" i="5"/>
  <c r="Z73" i="5"/>
  <c r="Q72" i="5"/>
  <c r="S72" i="5"/>
  <c r="J72" i="5" s="1"/>
  <c r="Y60" i="5"/>
  <c r="X60" i="5"/>
  <c r="Y43" i="5"/>
  <c r="X43" i="5"/>
  <c r="Y77" i="5"/>
  <c r="X77" i="5"/>
  <c r="Q68" i="5"/>
  <c r="S68" i="5"/>
  <c r="J68" i="5" s="1"/>
  <c r="Y61" i="5"/>
  <c r="X61" i="5"/>
  <c r="Q52" i="5"/>
  <c r="S52" i="5"/>
  <c r="J52" i="5" s="1"/>
  <c r="Y75" i="5"/>
  <c r="X75" i="5"/>
  <c r="Q66" i="5"/>
  <c r="S66" i="5"/>
  <c r="J66" i="5" s="1"/>
  <c r="Y59" i="5"/>
  <c r="X59" i="5"/>
  <c r="Q50" i="5"/>
  <c r="S50" i="5"/>
  <c r="J50" i="5" s="1"/>
  <c r="U48" i="5"/>
  <c r="W48" i="5"/>
  <c r="Y40" i="5"/>
  <c r="Z40" i="5"/>
  <c r="O39" i="5"/>
  <c r="S81" i="5"/>
  <c r="J81" i="5" s="1"/>
  <c r="S73" i="5"/>
  <c r="J73" i="5" s="1"/>
  <c r="Y71" i="5"/>
  <c r="X71" i="5"/>
  <c r="Q62" i="5"/>
  <c r="S62" i="5"/>
  <c r="J62" i="5" s="1"/>
  <c r="S57" i="5"/>
  <c r="J57" i="5" s="1"/>
  <c r="Y55" i="5"/>
  <c r="X55" i="5"/>
  <c r="X54" i="5"/>
  <c r="Q48" i="5"/>
  <c r="Y47" i="5"/>
  <c r="Z47" i="5"/>
  <c r="Y44" i="5"/>
  <c r="X44" i="5"/>
  <c r="Q76" i="5"/>
  <c r="S76" i="5"/>
  <c r="J76" i="5" s="1"/>
  <c r="Y69" i="5"/>
  <c r="X69" i="5"/>
  <c r="Q60" i="5"/>
  <c r="S60" i="5"/>
  <c r="J60" i="5" s="1"/>
  <c r="S55" i="5"/>
  <c r="J55" i="5" s="1"/>
  <c r="Y53" i="5"/>
  <c r="X53" i="5"/>
  <c r="Q45" i="5"/>
  <c r="S45" i="5"/>
  <c r="J45" i="5" s="1"/>
  <c r="Y41" i="5"/>
  <c r="X41" i="5"/>
  <c r="Z41" i="5"/>
  <c r="Y79" i="5"/>
  <c r="X79" i="5"/>
  <c r="Q74" i="5"/>
  <c r="S74" i="5"/>
  <c r="J74" i="5" s="1"/>
  <c r="Y67" i="5"/>
  <c r="X67" i="5"/>
  <c r="Z64" i="5"/>
  <c r="Q58" i="5"/>
  <c r="S58" i="5"/>
  <c r="J58" i="5" s="1"/>
  <c r="Y51" i="5"/>
  <c r="X51" i="5"/>
  <c r="Y42" i="5"/>
  <c r="X42" i="5"/>
  <c r="Q56" i="5"/>
  <c r="S56" i="5"/>
  <c r="J56" i="5" s="1"/>
  <c r="Y49" i="5"/>
  <c r="X49" i="5"/>
  <c r="X38" i="5"/>
  <c r="Y38" i="5"/>
  <c r="Z38" i="5"/>
  <c r="X30" i="5"/>
  <c r="Y30" i="5"/>
  <c r="Z30" i="5"/>
  <c r="X22" i="5"/>
  <c r="Y22" i="5"/>
  <c r="Z22" i="5"/>
  <c r="X14" i="5"/>
  <c r="Y14" i="5"/>
  <c r="Z14" i="5"/>
  <c r="X29" i="5"/>
  <c r="Y29" i="5"/>
  <c r="Z29" i="5"/>
  <c r="W38" i="5"/>
  <c r="X31" i="5"/>
  <c r="Y31" i="5"/>
  <c r="Z31" i="5"/>
  <c r="X23" i="5"/>
  <c r="Y23" i="5"/>
  <c r="Z23" i="5"/>
  <c r="X15" i="5"/>
  <c r="Y15" i="5"/>
  <c r="Z15" i="5"/>
  <c r="X32" i="5"/>
  <c r="Y32" i="5"/>
  <c r="Z32" i="5"/>
  <c r="Z24" i="5"/>
  <c r="X24" i="5"/>
  <c r="Y24" i="5"/>
  <c r="X16" i="5"/>
  <c r="Y16" i="5"/>
  <c r="Z16" i="5"/>
  <c r="X33" i="5"/>
  <c r="Y33" i="5"/>
  <c r="Z33" i="5"/>
  <c r="Z25" i="5"/>
  <c r="X25" i="5"/>
  <c r="Y25" i="5"/>
  <c r="X17" i="5"/>
  <c r="Z17" i="5"/>
  <c r="Y17" i="5"/>
  <c r="U16" i="5"/>
  <c r="V16" i="5"/>
  <c r="W16" i="5"/>
  <c r="X37" i="5"/>
  <c r="Z37" i="5"/>
  <c r="Y37" i="5"/>
  <c r="X34" i="5"/>
  <c r="Y34" i="5"/>
  <c r="Z34" i="5"/>
  <c r="U33" i="5"/>
  <c r="V33" i="5"/>
  <c r="W33" i="5"/>
  <c r="X26" i="5"/>
  <c r="Y26" i="5"/>
  <c r="Z26" i="5"/>
  <c r="X18" i="5"/>
  <c r="Y18" i="5"/>
  <c r="Z18" i="5"/>
  <c r="X21" i="5"/>
  <c r="Y21" i="5"/>
  <c r="Z21" i="5"/>
  <c r="X35" i="5"/>
  <c r="Y35" i="5"/>
  <c r="Z35" i="5"/>
  <c r="X27" i="5"/>
  <c r="Y27" i="5"/>
  <c r="Z27" i="5"/>
  <c r="X19" i="5"/>
  <c r="Y19" i="5"/>
  <c r="Z19" i="5"/>
  <c r="W18" i="5"/>
  <c r="X36" i="5"/>
  <c r="Y36" i="5"/>
  <c r="Z36" i="5"/>
  <c r="X28" i="5"/>
  <c r="Y28" i="5"/>
  <c r="Z28" i="5"/>
  <c r="X20" i="5"/>
  <c r="Y20" i="5"/>
  <c r="Z20" i="5"/>
  <c r="W19" i="5"/>
  <c r="J36" i="5"/>
  <c r="J29" i="5"/>
  <c r="J27" i="5"/>
  <c r="J23" i="5"/>
  <c r="AB209" i="6"/>
  <c r="K209" i="6"/>
  <c r="Y191" i="6"/>
  <c r="Z191" i="6"/>
  <c r="J191" i="6" s="1"/>
  <c r="AA185" i="6"/>
  <c r="AO169" i="6"/>
  <c r="AS169" i="6"/>
  <c r="AA169" i="6"/>
  <c r="AM169" i="6"/>
  <c r="AP169" i="6"/>
  <c r="AO211" i="6"/>
  <c r="AB202" i="6"/>
  <c r="AA210" i="6"/>
  <c r="AB208" i="6"/>
  <c r="AA205" i="6"/>
  <c r="Z207" i="6"/>
  <c r="J207" i="6" s="1"/>
  <c r="AO208" i="6"/>
  <c r="AS208" i="6"/>
  <c r="AP203" i="6"/>
  <c r="AA203" i="6"/>
  <c r="AS203" i="6"/>
  <c r="AO203" i="6"/>
  <c r="AB199" i="6"/>
  <c r="K199" i="6"/>
  <c r="AP195" i="6"/>
  <c r="AA195" i="6"/>
  <c r="AS195" i="6"/>
  <c r="AO195" i="6"/>
  <c r="AA189" i="6"/>
  <c r="AA197" i="6"/>
  <c r="AB191" i="6"/>
  <c r="K191" i="6"/>
  <c r="AA190" i="6"/>
  <c r="AF202" i="6"/>
  <c r="N202" i="6" s="1"/>
  <c r="AC202" i="6"/>
  <c r="AE202" i="6" s="1"/>
  <c r="AD202" i="6"/>
  <c r="M202" i="6" s="1"/>
  <c r="Y211" i="6"/>
  <c r="Y199" i="6"/>
  <c r="Z199" i="6"/>
  <c r="J199" i="6" s="1"/>
  <c r="Y203" i="6"/>
  <c r="AA201" i="6"/>
  <c r="AS199" i="6"/>
  <c r="Y195" i="6"/>
  <c r="AA193" i="6"/>
  <c r="AS191" i="6"/>
  <c r="AO187" i="6"/>
  <c r="AB177" i="6"/>
  <c r="AA170" i="6"/>
  <c r="AA204" i="6"/>
  <c r="AA196" i="6"/>
  <c r="AA188" i="6"/>
  <c r="AP184" i="6"/>
  <c r="AA181" i="6"/>
  <c r="K174" i="6"/>
  <c r="AS166" i="6"/>
  <c r="AA166" i="6"/>
  <c r="AM166" i="6"/>
  <c r="AP166" i="6"/>
  <c r="AB165" i="6"/>
  <c r="K165" i="6"/>
  <c r="AO204" i="6"/>
  <c r="AS200" i="6"/>
  <c r="AP199" i="6"/>
  <c r="AO196" i="6"/>
  <c r="AP191" i="6"/>
  <c r="AO188" i="6"/>
  <c r="Z182" i="6"/>
  <c r="J182" i="6" s="1"/>
  <c r="AP178" i="6"/>
  <c r="AS178" i="6"/>
  <c r="AO178" i="6"/>
  <c r="Y174" i="6"/>
  <c r="Z174" i="6"/>
  <c r="J174" i="6" s="1"/>
  <c r="AO186" i="6"/>
  <c r="AA180" i="6"/>
  <c r="AF177" i="6"/>
  <c r="N177" i="6" s="1"/>
  <c r="K173" i="6"/>
  <c r="AB173" i="6"/>
  <c r="K182" i="6"/>
  <c r="K179" i="6"/>
  <c r="AB179" i="6"/>
  <c r="AA167" i="6"/>
  <c r="Y187" i="6"/>
  <c r="AM186" i="6"/>
  <c r="AA186" i="6"/>
  <c r="AS184" i="6"/>
  <c r="AA184" i="6"/>
  <c r="AA176" i="6"/>
  <c r="AP173" i="6"/>
  <c r="AS168" i="6"/>
  <c r="AP176" i="6"/>
  <c r="AA142" i="6"/>
  <c r="AS183" i="6"/>
  <c r="AO179" i="6"/>
  <c r="Y179" i="6"/>
  <c r="AS175" i="6"/>
  <c r="AM173" i="6"/>
  <c r="AS170" i="6"/>
  <c r="AO168" i="6"/>
  <c r="Y164" i="6"/>
  <c r="Z164" i="6"/>
  <c r="J164" i="6" s="1"/>
  <c r="K161" i="6"/>
  <c r="Z180" i="6"/>
  <c r="J180" i="6" s="1"/>
  <c r="AA175" i="6"/>
  <c r="Y169" i="6"/>
  <c r="AA159" i="6"/>
  <c r="AP157" i="6"/>
  <c r="AA157" i="6"/>
  <c r="AS157" i="6"/>
  <c r="AO157" i="6"/>
  <c r="AB150" i="6"/>
  <c r="K150" i="6"/>
  <c r="AP183" i="6"/>
  <c r="Z183" i="6"/>
  <c r="J183" i="6" s="1"/>
  <c r="AA178" i="6"/>
  <c r="AP175" i="6"/>
  <c r="Z175" i="6"/>
  <c r="J175" i="6" s="1"/>
  <c r="AP165" i="6"/>
  <c r="AS165" i="6"/>
  <c r="AO165" i="6"/>
  <c r="AF164" i="6"/>
  <c r="N164" i="6" s="1"/>
  <c r="AC164" i="6"/>
  <c r="AE164" i="6" s="1"/>
  <c r="AD164" i="6"/>
  <c r="M164" i="6" s="1"/>
  <c r="AA172" i="6"/>
  <c r="AA168" i="6"/>
  <c r="Y161" i="6"/>
  <c r="Z161" i="6"/>
  <c r="J161" i="6" s="1"/>
  <c r="Y144" i="6"/>
  <c r="Z144" i="6"/>
  <c r="J144" i="6" s="1"/>
  <c r="Y165" i="6"/>
  <c r="AA163" i="6"/>
  <c r="AS161" i="6"/>
  <c r="AP160" i="6"/>
  <c r="Y157" i="6"/>
  <c r="AA155" i="6"/>
  <c r="AP148" i="6"/>
  <c r="AS148" i="6"/>
  <c r="AO160" i="6"/>
  <c r="Z152" i="6"/>
  <c r="J152" i="6" s="1"/>
  <c r="AS149" i="6"/>
  <c r="AO149" i="6"/>
  <c r="AA149" i="6"/>
  <c r="AB143" i="6"/>
  <c r="K143" i="6"/>
  <c r="AP140" i="6"/>
  <c r="AA140" i="6"/>
  <c r="AS140" i="6"/>
  <c r="AO140" i="6"/>
  <c r="AB136" i="6"/>
  <c r="K136" i="6"/>
  <c r="Z148" i="6"/>
  <c r="J148" i="6" s="1"/>
  <c r="Z156" i="6"/>
  <c r="J156" i="6" s="1"/>
  <c r="AM152" i="6"/>
  <c r="Y136" i="6"/>
  <c r="Z136" i="6"/>
  <c r="J136" i="6" s="1"/>
  <c r="AA162" i="6"/>
  <c r="AA154" i="6"/>
  <c r="AA151" i="6"/>
  <c r="Z154" i="6"/>
  <c r="J154" i="6" s="1"/>
  <c r="AA146" i="6"/>
  <c r="AM140" i="6"/>
  <c r="AS152" i="6"/>
  <c r="AB144" i="6"/>
  <c r="K144" i="6"/>
  <c r="AS144" i="6"/>
  <c r="Y140" i="6"/>
  <c r="AA138" i="6"/>
  <c r="AS136" i="6"/>
  <c r="AP132" i="6"/>
  <c r="AA132" i="6"/>
  <c r="AS132" i="6"/>
  <c r="AO132" i="6"/>
  <c r="AB120" i="6"/>
  <c r="K120" i="6"/>
  <c r="AA141" i="6"/>
  <c r="AA134" i="6"/>
  <c r="AP124" i="6"/>
  <c r="AS124" i="6"/>
  <c r="AO124" i="6"/>
  <c r="AA147" i="6"/>
  <c r="AS145" i="6"/>
  <c r="K145" i="6"/>
  <c r="AP144" i="6"/>
  <c r="AO141" i="6"/>
  <c r="AA139" i="6"/>
  <c r="AS137" i="6"/>
  <c r="K137" i="6"/>
  <c r="AP136" i="6"/>
  <c r="Y120" i="6"/>
  <c r="Z120" i="6"/>
  <c r="J120" i="6" s="1"/>
  <c r="AA118" i="6"/>
  <c r="AC115" i="6"/>
  <c r="AE115" i="6" s="1"/>
  <c r="AB112" i="6"/>
  <c r="K112" i="6"/>
  <c r="AP116" i="6"/>
  <c r="AS116" i="6"/>
  <c r="AO116" i="6"/>
  <c r="AA111" i="6"/>
  <c r="Y128" i="6"/>
  <c r="Z128" i="6"/>
  <c r="J128" i="6" s="1"/>
  <c r="AA126" i="6"/>
  <c r="AA119" i="6"/>
  <c r="AM116" i="6"/>
  <c r="Y112" i="6"/>
  <c r="Z112" i="6"/>
  <c r="J112" i="6" s="1"/>
  <c r="Y132" i="6"/>
  <c r="AP127" i="6"/>
  <c r="AA122" i="6"/>
  <c r="AP119" i="6"/>
  <c r="AA114" i="6"/>
  <c r="Z130" i="6"/>
  <c r="J130" i="6" s="1"/>
  <c r="AO127" i="6"/>
  <c r="AP122" i="6"/>
  <c r="AO119" i="6"/>
  <c r="AP114" i="6"/>
  <c r="Z131" i="6"/>
  <c r="J131" i="6" s="1"/>
  <c r="Z123" i="6"/>
  <c r="J123" i="6" s="1"/>
  <c r="AA129" i="6"/>
  <c r="AS127" i="6"/>
  <c r="Z126" i="6"/>
  <c r="J126" i="6" s="1"/>
  <c r="AA121" i="6"/>
  <c r="Z118" i="6"/>
  <c r="J118" i="6" s="1"/>
  <c r="AA113" i="6"/>
  <c r="AA124" i="6"/>
  <c r="AP121" i="6"/>
  <c r="Z121" i="6"/>
  <c r="J121" i="6" s="1"/>
  <c r="AA116" i="6"/>
  <c r="AP113" i="6"/>
  <c r="Z113" i="6"/>
  <c r="J113" i="6" s="1"/>
  <c r="AL207" i="2"/>
  <c r="AC207" i="2"/>
  <c r="AG207" i="2" s="1"/>
  <c r="AB207" i="2"/>
  <c r="M207" i="2"/>
  <c r="AE207" i="2" s="1"/>
  <c r="AL206" i="2"/>
  <c r="AC206" i="2"/>
  <c r="AG206" i="2" s="1"/>
  <c r="AB206" i="2"/>
  <c r="M206" i="2"/>
  <c r="AL205" i="2"/>
  <c r="AC205" i="2"/>
  <c r="AF205" i="2" s="1"/>
  <c r="AB205" i="2"/>
  <c r="M205" i="2"/>
  <c r="AE205" i="2" s="1"/>
  <c r="AL204" i="2"/>
  <c r="AC204" i="2"/>
  <c r="AH204" i="2" s="1"/>
  <c r="AB204" i="2"/>
  <c r="M204" i="2"/>
  <c r="AL203" i="2"/>
  <c r="AC203" i="2"/>
  <c r="AG203" i="2" s="1"/>
  <c r="AB203" i="2"/>
  <c r="M203" i="2"/>
  <c r="AL202" i="2"/>
  <c r="AC202" i="2"/>
  <c r="AG202" i="2" s="1"/>
  <c r="AB202" i="2"/>
  <c r="M202" i="2"/>
  <c r="AL201" i="2"/>
  <c r="AC201" i="2"/>
  <c r="AF201" i="2" s="1"/>
  <c r="AB201" i="2"/>
  <c r="M201" i="2"/>
  <c r="AE201" i="2" s="1"/>
  <c r="AL200" i="2"/>
  <c r="AC200" i="2"/>
  <c r="AH200" i="2" s="1"/>
  <c r="AB200" i="2"/>
  <c r="M200" i="2"/>
  <c r="AE200" i="2" s="1"/>
  <c r="AL199" i="2"/>
  <c r="AC199" i="2"/>
  <c r="AF199" i="2" s="1"/>
  <c r="AB199" i="2"/>
  <c r="M199" i="2"/>
  <c r="AE199" i="2" s="1"/>
  <c r="AL198" i="2"/>
  <c r="AC198" i="2"/>
  <c r="AB198" i="2"/>
  <c r="M198" i="2"/>
  <c r="AE198" i="2" s="1"/>
  <c r="AL197" i="2"/>
  <c r="AC197" i="2"/>
  <c r="AH197" i="2" s="1"/>
  <c r="AB197" i="2"/>
  <c r="M197" i="2"/>
  <c r="AE197" i="2" s="1"/>
  <c r="AL196" i="2"/>
  <c r="AC196" i="2"/>
  <c r="AG196" i="2" s="1"/>
  <c r="AB196" i="2"/>
  <c r="M196" i="2"/>
  <c r="AE196" i="2" s="1"/>
  <c r="AL195" i="2"/>
  <c r="AC195" i="2"/>
  <c r="AF195" i="2" s="1"/>
  <c r="AB195" i="2"/>
  <c r="M195" i="2"/>
  <c r="AE195" i="2" s="1"/>
  <c r="AL194" i="2"/>
  <c r="AC194" i="2"/>
  <c r="AG194" i="2" s="1"/>
  <c r="AB194" i="2"/>
  <c r="M194" i="2"/>
  <c r="AL193" i="2"/>
  <c r="AC193" i="2"/>
  <c r="AF193" i="2" s="1"/>
  <c r="AB193" i="2"/>
  <c r="M193" i="2"/>
  <c r="AE193" i="2" s="1"/>
  <c r="AL192" i="2"/>
  <c r="AC192" i="2"/>
  <c r="AB192" i="2"/>
  <c r="M192" i="2"/>
  <c r="AL191" i="2"/>
  <c r="AC191" i="2"/>
  <c r="AH191" i="2" s="1"/>
  <c r="AB191" i="2"/>
  <c r="M191" i="2"/>
  <c r="AL190" i="2"/>
  <c r="AC190" i="2"/>
  <c r="AG190" i="2" s="1"/>
  <c r="AB190" i="2"/>
  <c r="M190" i="2"/>
  <c r="AL189" i="2"/>
  <c r="AC189" i="2"/>
  <c r="AH189" i="2" s="1"/>
  <c r="AB189" i="2"/>
  <c r="M189" i="2"/>
  <c r="AL188" i="2"/>
  <c r="AC188" i="2"/>
  <c r="AB188" i="2"/>
  <c r="M188" i="2"/>
  <c r="AL187" i="2"/>
  <c r="AC187" i="2"/>
  <c r="AG187" i="2" s="1"/>
  <c r="AB187" i="2"/>
  <c r="M187" i="2"/>
  <c r="AE187" i="2" s="1"/>
  <c r="AL186" i="2"/>
  <c r="AC186" i="2"/>
  <c r="AB186" i="2"/>
  <c r="M186" i="2"/>
  <c r="AL185" i="2"/>
  <c r="AC185" i="2"/>
  <c r="AH185" i="2" s="1"/>
  <c r="AB185" i="2"/>
  <c r="M185" i="2"/>
  <c r="AL184" i="2"/>
  <c r="AC184" i="2"/>
  <c r="AG184" i="2" s="1"/>
  <c r="AB184" i="2"/>
  <c r="M184" i="2"/>
  <c r="AE184" i="2" s="1"/>
  <c r="AL183" i="2"/>
  <c r="AC183" i="2"/>
  <c r="AG183" i="2" s="1"/>
  <c r="AB183" i="2"/>
  <c r="M183" i="2"/>
  <c r="AE183" i="2" s="1"/>
  <c r="AL182" i="2"/>
  <c r="AC182" i="2"/>
  <c r="AH182" i="2" s="1"/>
  <c r="AB182" i="2"/>
  <c r="M182" i="2"/>
  <c r="AL181" i="2"/>
  <c r="AC181" i="2"/>
  <c r="AB181" i="2"/>
  <c r="M181" i="2"/>
  <c r="AL180" i="2"/>
  <c r="AC180" i="2"/>
  <c r="AH180" i="2" s="1"/>
  <c r="AB180" i="2"/>
  <c r="M180" i="2"/>
  <c r="AE180" i="2" s="1"/>
  <c r="AL179" i="2"/>
  <c r="AC179" i="2"/>
  <c r="AB179" i="2"/>
  <c r="M179" i="2"/>
  <c r="AE179" i="2" s="1"/>
  <c r="AL178" i="2"/>
  <c r="AC178" i="2"/>
  <c r="AB178" i="2"/>
  <c r="M178" i="2"/>
  <c r="AE178" i="2" s="1"/>
  <c r="AL177" i="2"/>
  <c r="AC177" i="2"/>
  <c r="AH177" i="2" s="1"/>
  <c r="AB177" i="2"/>
  <c r="M177" i="2"/>
  <c r="AL176" i="2"/>
  <c r="AC176" i="2"/>
  <c r="AG176" i="2" s="1"/>
  <c r="AB176" i="2"/>
  <c r="M176" i="2"/>
  <c r="AE176" i="2" s="1"/>
  <c r="AL175" i="2"/>
  <c r="AC175" i="2"/>
  <c r="AG175" i="2" s="1"/>
  <c r="AB175" i="2"/>
  <c r="M175" i="2"/>
  <c r="AL174" i="2"/>
  <c r="AC174" i="2"/>
  <c r="AB174" i="2"/>
  <c r="M174" i="2"/>
  <c r="AL173" i="2"/>
  <c r="AC173" i="2"/>
  <c r="AH173" i="2" s="1"/>
  <c r="AB173" i="2"/>
  <c r="M173" i="2"/>
  <c r="AE173" i="2" s="1"/>
  <c r="AL172" i="2"/>
  <c r="AC172" i="2"/>
  <c r="AG172" i="2" s="1"/>
  <c r="AB172" i="2"/>
  <c r="M172" i="2"/>
  <c r="AL171" i="2"/>
  <c r="AC171" i="2"/>
  <c r="AB171" i="2"/>
  <c r="M171" i="2"/>
  <c r="AL170" i="2"/>
  <c r="AC170" i="2"/>
  <c r="AH170" i="2" s="1"/>
  <c r="AB170" i="2"/>
  <c r="M170" i="2"/>
  <c r="AE170" i="2" s="1"/>
  <c r="AL169" i="2"/>
  <c r="AC169" i="2"/>
  <c r="AH169" i="2" s="1"/>
  <c r="AB169" i="2"/>
  <c r="M169" i="2"/>
  <c r="AE169" i="2" s="1"/>
  <c r="AL168" i="2"/>
  <c r="AC168" i="2"/>
  <c r="AG168" i="2" s="1"/>
  <c r="AB168" i="2"/>
  <c r="M168" i="2"/>
  <c r="AE168" i="2" s="1"/>
  <c r="AL167" i="2"/>
  <c r="AC167" i="2"/>
  <c r="AG167" i="2" s="1"/>
  <c r="AB167" i="2"/>
  <c r="M167" i="2"/>
  <c r="AE167" i="2" s="1"/>
  <c r="AL166" i="2"/>
  <c r="AC166" i="2"/>
  <c r="AH166" i="2" s="1"/>
  <c r="AB166" i="2"/>
  <c r="M166" i="2"/>
  <c r="AL165" i="2"/>
  <c r="AC165" i="2"/>
  <c r="AB165" i="2"/>
  <c r="M165" i="2"/>
  <c r="AL164" i="2"/>
  <c r="AC164" i="2"/>
  <c r="AB164" i="2"/>
  <c r="M164" i="2"/>
  <c r="AE164" i="2" s="1"/>
  <c r="AL163" i="2"/>
  <c r="AC163" i="2"/>
  <c r="AB163" i="2"/>
  <c r="M163" i="2"/>
  <c r="AL162" i="2"/>
  <c r="AC162" i="2"/>
  <c r="AB162" i="2"/>
  <c r="M162" i="2"/>
  <c r="AE162" i="2" s="1"/>
  <c r="AL161" i="2"/>
  <c r="AC161" i="2"/>
  <c r="AH161" i="2" s="1"/>
  <c r="AB161" i="2"/>
  <c r="M161" i="2"/>
  <c r="AE161" i="2" s="1"/>
  <c r="AL160" i="2"/>
  <c r="AC160" i="2"/>
  <c r="AG160" i="2" s="1"/>
  <c r="AB160" i="2"/>
  <c r="M160" i="2"/>
  <c r="AE160" i="2" s="1"/>
  <c r="AL159" i="2"/>
  <c r="AC159" i="2"/>
  <c r="AG159" i="2" s="1"/>
  <c r="AB159" i="2"/>
  <c r="M159" i="2"/>
  <c r="AE159" i="2" s="1"/>
  <c r="AL158" i="2"/>
  <c r="AC158" i="2"/>
  <c r="AB158" i="2"/>
  <c r="M158" i="2"/>
  <c r="AE158" i="2" s="1"/>
  <c r="AL157" i="2"/>
  <c r="AC157" i="2"/>
  <c r="AH157" i="2" s="1"/>
  <c r="AB157" i="2"/>
  <c r="M157" i="2"/>
  <c r="AE157" i="2" s="1"/>
  <c r="AL156" i="2"/>
  <c r="AC156" i="2"/>
  <c r="AG156" i="2" s="1"/>
  <c r="AB156" i="2"/>
  <c r="M156" i="2"/>
  <c r="AE156" i="2" s="1"/>
  <c r="AL155" i="2"/>
  <c r="AC155" i="2"/>
  <c r="AB155" i="2"/>
  <c r="M155" i="2"/>
  <c r="AL154" i="2"/>
  <c r="AC154" i="2"/>
  <c r="AH154" i="2" s="1"/>
  <c r="AB154" i="2"/>
  <c r="M154" i="2"/>
  <c r="AE154" i="2" s="1"/>
  <c r="AL153" i="2"/>
  <c r="AC153" i="2"/>
  <c r="AH153" i="2" s="1"/>
  <c r="AB153" i="2"/>
  <c r="M153" i="2"/>
  <c r="AL152" i="2"/>
  <c r="AC152" i="2"/>
  <c r="AG152" i="2" s="1"/>
  <c r="AB152" i="2"/>
  <c r="M152" i="2"/>
  <c r="AL151" i="2"/>
  <c r="AC151" i="2"/>
  <c r="AG151" i="2" s="1"/>
  <c r="AB151" i="2"/>
  <c r="M151" i="2"/>
  <c r="AE151" i="2" s="1"/>
  <c r="AL150" i="2"/>
  <c r="AC150" i="2"/>
  <c r="AH150" i="2" s="1"/>
  <c r="AB150" i="2"/>
  <c r="M150" i="2"/>
  <c r="AE150" i="2" s="1"/>
  <c r="AL149" i="2"/>
  <c r="AC149" i="2"/>
  <c r="AB149" i="2"/>
  <c r="M149" i="2"/>
  <c r="AL148" i="2"/>
  <c r="AC148" i="2"/>
  <c r="AH148" i="2" s="1"/>
  <c r="AB148" i="2"/>
  <c r="M148" i="2"/>
  <c r="AE148" i="2" s="1"/>
  <c r="AL147" i="2"/>
  <c r="AC147" i="2"/>
  <c r="AF147" i="2" s="1"/>
  <c r="AB147" i="2"/>
  <c r="M147" i="2"/>
  <c r="AE147" i="2" s="1"/>
  <c r="AL146" i="2"/>
  <c r="AC146" i="2"/>
  <c r="AH146" i="2" s="1"/>
  <c r="AB146" i="2"/>
  <c r="M146" i="2"/>
  <c r="AL145" i="2"/>
  <c r="AC145" i="2"/>
  <c r="AH145" i="2" s="1"/>
  <c r="AB145" i="2"/>
  <c r="M145" i="2"/>
  <c r="AE145" i="2" s="1"/>
  <c r="AL144" i="2"/>
  <c r="AC144" i="2"/>
  <c r="AB144" i="2"/>
  <c r="M144" i="2"/>
  <c r="AE144" i="2" s="1"/>
  <c r="AL143" i="2"/>
  <c r="AC143" i="2"/>
  <c r="AH143" i="2" s="1"/>
  <c r="AB143" i="2"/>
  <c r="M143" i="2"/>
  <c r="AE143" i="2" s="1"/>
  <c r="AL142" i="2"/>
  <c r="AC142" i="2"/>
  <c r="AB142" i="2"/>
  <c r="M142" i="2"/>
  <c r="AE142" i="2" s="1"/>
  <c r="AL141" i="2"/>
  <c r="AC141" i="2"/>
  <c r="AB141" i="2"/>
  <c r="M141" i="2"/>
  <c r="AE141" i="2" s="1"/>
  <c r="AL140" i="2"/>
  <c r="AC140" i="2"/>
  <c r="AG140" i="2" s="1"/>
  <c r="AB140" i="2"/>
  <c r="M140" i="2"/>
  <c r="AE140" i="2" s="1"/>
  <c r="AL139" i="2"/>
  <c r="AC139" i="2"/>
  <c r="AF139" i="2" s="1"/>
  <c r="AB139" i="2"/>
  <c r="M139" i="2"/>
  <c r="AE139" i="2" s="1"/>
  <c r="AL138" i="2"/>
  <c r="AC138" i="2"/>
  <c r="AB138" i="2"/>
  <c r="M138" i="2"/>
  <c r="AE138" i="2" s="1"/>
  <c r="AL137" i="2"/>
  <c r="AC137" i="2"/>
  <c r="AH137" i="2" s="1"/>
  <c r="AB137" i="2"/>
  <c r="M137" i="2"/>
  <c r="AL136" i="2"/>
  <c r="AC136" i="2"/>
  <c r="AG136" i="2" s="1"/>
  <c r="AB136" i="2"/>
  <c r="M136" i="2"/>
  <c r="AL135" i="2"/>
  <c r="AC135" i="2"/>
  <c r="AG135" i="2" s="1"/>
  <c r="AB135" i="2"/>
  <c r="M135" i="2"/>
  <c r="AL134" i="2"/>
  <c r="AC134" i="2"/>
  <c r="AH134" i="2" s="1"/>
  <c r="AB134" i="2"/>
  <c r="M134" i="2"/>
  <c r="AE134" i="2" s="1"/>
  <c r="AL133" i="2"/>
  <c r="AC133" i="2"/>
  <c r="AG133" i="2" s="1"/>
  <c r="AB133" i="2"/>
  <c r="M133" i="2"/>
  <c r="AL132" i="2"/>
  <c r="AC132" i="2"/>
  <c r="AG132" i="2" s="1"/>
  <c r="AB132" i="2"/>
  <c r="M132" i="2"/>
  <c r="AE132" i="2" s="1"/>
  <c r="AL131" i="2"/>
  <c r="AC131" i="2"/>
  <c r="AG131" i="2" s="1"/>
  <c r="AB131" i="2"/>
  <c r="M131" i="2"/>
  <c r="AE131" i="2" s="1"/>
  <c r="AL130" i="2"/>
  <c r="AC130" i="2"/>
  <c r="AH130" i="2" s="1"/>
  <c r="AB130" i="2"/>
  <c r="M130" i="2"/>
  <c r="AE130" i="2" s="1"/>
  <c r="AL129" i="2"/>
  <c r="AC129" i="2"/>
  <c r="AB129" i="2"/>
  <c r="M129" i="2"/>
  <c r="AL128" i="2"/>
  <c r="AC128" i="2"/>
  <c r="AB128" i="2"/>
  <c r="M128" i="2"/>
  <c r="AL127" i="2"/>
  <c r="AC127" i="2"/>
  <c r="AG127" i="2" s="1"/>
  <c r="AB127" i="2"/>
  <c r="M127" i="2"/>
  <c r="AL126" i="2"/>
  <c r="AC126" i="2"/>
  <c r="AB126" i="2"/>
  <c r="M126" i="2"/>
  <c r="AE126" i="2" s="1"/>
  <c r="AL125" i="2"/>
  <c r="AC125" i="2"/>
  <c r="AG125" i="2" s="1"/>
  <c r="AB125" i="2"/>
  <c r="M125" i="2"/>
  <c r="AE125" i="2" s="1"/>
  <c r="AL124" i="2"/>
  <c r="AC124" i="2"/>
  <c r="AB124" i="2"/>
  <c r="M124" i="2"/>
  <c r="AE124" i="2" s="1"/>
  <c r="AL123" i="2"/>
  <c r="AC123" i="2"/>
  <c r="AG123" i="2" s="1"/>
  <c r="AB123" i="2"/>
  <c r="M123" i="2"/>
  <c r="AE123" i="2" s="1"/>
  <c r="AL122" i="2"/>
  <c r="AC122" i="2"/>
  <c r="AB122" i="2"/>
  <c r="M122" i="2"/>
  <c r="AE122" i="2" s="1"/>
  <c r="AL121" i="2"/>
  <c r="AC121" i="2"/>
  <c r="AB121" i="2"/>
  <c r="M121" i="2"/>
  <c r="AL120" i="2"/>
  <c r="AC120" i="2"/>
  <c r="AB120" i="2"/>
  <c r="M120" i="2"/>
  <c r="AL119" i="2"/>
  <c r="AC119" i="2"/>
  <c r="AG119" i="2" s="1"/>
  <c r="AB119" i="2"/>
  <c r="M119" i="2"/>
  <c r="AE119" i="2" s="1"/>
  <c r="AL118" i="2"/>
  <c r="AC118" i="2"/>
  <c r="AB118" i="2"/>
  <c r="M118" i="2"/>
  <c r="AL117" i="2"/>
  <c r="AC117" i="2"/>
  <c r="AG117" i="2" s="1"/>
  <c r="AB117" i="2"/>
  <c r="M117" i="2"/>
  <c r="AE117" i="2" s="1"/>
  <c r="AL116" i="2"/>
  <c r="AC116" i="2"/>
  <c r="AB116" i="2"/>
  <c r="M116" i="2"/>
  <c r="AL115" i="2"/>
  <c r="AC115" i="2"/>
  <c r="AG115" i="2" s="1"/>
  <c r="AB115" i="2"/>
  <c r="M115" i="2"/>
  <c r="AE115" i="2" s="1"/>
  <c r="AL114" i="2"/>
  <c r="AC114" i="2"/>
  <c r="AB114" i="2"/>
  <c r="M114" i="2"/>
  <c r="AE114" i="2" s="1"/>
  <c r="AL113" i="2"/>
  <c r="AC113" i="2"/>
  <c r="AB113" i="2"/>
  <c r="M113" i="2"/>
  <c r="AE113" i="2" s="1"/>
  <c r="AL112" i="2"/>
  <c r="AC112" i="2"/>
  <c r="AB112" i="2"/>
  <c r="M112" i="2"/>
  <c r="AE112" i="2" s="1"/>
  <c r="AL111" i="2"/>
  <c r="AC111" i="2"/>
  <c r="AG111" i="2" s="1"/>
  <c r="AB111" i="2"/>
  <c r="M111" i="2"/>
  <c r="AL110" i="2"/>
  <c r="AC110" i="2"/>
  <c r="AB110" i="2"/>
  <c r="M110" i="2"/>
  <c r="AL109" i="2"/>
  <c r="AC109" i="2"/>
  <c r="AG109" i="2" s="1"/>
  <c r="AB109" i="2"/>
  <c r="M109" i="2"/>
  <c r="AE109" i="2" s="1"/>
  <c r="AL108" i="2"/>
  <c r="AC108" i="2"/>
  <c r="AB108" i="2"/>
  <c r="M108" i="2"/>
  <c r="AL107" i="2"/>
  <c r="AC107" i="2"/>
  <c r="AG107" i="2" s="1"/>
  <c r="AB107" i="2"/>
  <c r="M107" i="2"/>
  <c r="AL106" i="2"/>
  <c r="AC106" i="2"/>
  <c r="AB106" i="2"/>
  <c r="M106" i="2"/>
  <c r="AE106" i="2" s="1"/>
  <c r="AL105" i="2"/>
  <c r="AC105" i="2"/>
  <c r="AG105" i="2" s="1"/>
  <c r="AB105" i="2"/>
  <c r="M105" i="2"/>
  <c r="AE105" i="2" s="1"/>
  <c r="AL104" i="2"/>
  <c r="AC104" i="2"/>
  <c r="AG104" i="2" s="1"/>
  <c r="AB104" i="2"/>
  <c r="M104" i="2"/>
  <c r="AE104" i="2" s="1"/>
  <c r="AL103" i="2"/>
  <c r="AC103" i="2"/>
  <c r="AG103" i="2" s="1"/>
  <c r="AB103" i="2"/>
  <c r="M103" i="2"/>
  <c r="AE103" i="2" s="1"/>
  <c r="AL102" i="2"/>
  <c r="AC102" i="2"/>
  <c r="AG102" i="2" s="1"/>
  <c r="AB102" i="2"/>
  <c r="M102" i="2"/>
  <c r="AE102" i="2" s="1"/>
  <c r="V18" i="5" l="1"/>
  <c r="W25" i="5"/>
  <c r="W121" i="5"/>
  <c r="W61" i="5"/>
  <c r="V163" i="5"/>
  <c r="U163" i="5"/>
  <c r="W207" i="5"/>
  <c r="V195" i="5"/>
  <c r="U139" i="5"/>
  <c r="AF123" i="6"/>
  <c r="N123" i="6" s="1"/>
  <c r="AC123" i="6"/>
  <c r="AE123" i="6" s="1"/>
  <c r="AD123" i="6"/>
  <c r="M123" i="6" s="1"/>
  <c r="X207" i="6"/>
  <c r="AE203" i="2"/>
  <c r="AB117" i="6"/>
  <c r="AB207" i="6"/>
  <c r="W118" i="5"/>
  <c r="V140" i="5"/>
  <c r="AA140" i="5" s="1"/>
  <c r="R139" i="5"/>
  <c r="AE135" i="2"/>
  <c r="X157" i="6"/>
  <c r="AE153" i="2"/>
  <c r="X169" i="6"/>
  <c r="AE165" i="2"/>
  <c r="AD131" i="6"/>
  <c r="M131" i="6" s="1"/>
  <c r="W43" i="5"/>
  <c r="V61" i="5"/>
  <c r="U142" i="5"/>
  <c r="R153" i="5"/>
  <c r="AE149" i="2"/>
  <c r="X179" i="6"/>
  <c r="AE175" i="2"/>
  <c r="U112" i="5"/>
  <c r="AB131" i="6"/>
  <c r="R111" i="5"/>
  <c r="AE107" i="2"/>
  <c r="R131" i="5"/>
  <c r="AE127" i="2"/>
  <c r="R137" i="5"/>
  <c r="AE133" i="2"/>
  <c r="R181" i="5"/>
  <c r="AE177" i="2"/>
  <c r="AC131" i="6"/>
  <c r="AE131" i="6" s="1"/>
  <c r="V25" i="5"/>
  <c r="V112" i="5"/>
  <c r="U160" i="5"/>
  <c r="U210" i="5"/>
  <c r="U180" i="5"/>
  <c r="W171" i="5"/>
  <c r="AF135" i="6"/>
  <c r="N135" i="6" s="1"/>
  <c r="R167" i="5"/>
  <c r="AE163" i="2"/>
  <c r="R175" i="5"/>
  <c r="AE171" i="2"/>
  <c r="R185" i="5"/>
  <c r="AE181" i="2"/>
  <c r="X193" i="6"/>
  <c r="AE189" i="2"/>
  <c r="U117" i="5"/>
  <c r="V164" i="5"/>
  <c r="W134" i="5"/>
  <c r="V171" i="5"/>
  <c r="AB123" i="6"/>
  <c r="R115" i="5"/>
  <c r="AE111" i="2"/>
  <c r="R125" i="5"/>
  <c r="AE121" i="2"/>
  <c r="X159" i="6"/>
  <c r="AE155" i="2"/>
  <c r="R189" i="5"/>
  <c r="AE185" i="2"/>
  <c r="R195" i="5"/>
  <c r="AE191" i="2"/>
  <c r="R132" i="5"/>
  <c r="AE128" i="2"/>
  <c r="R140" i="5"/>
  <c r="AE136" i="2"/>
  <c r="R150" i="5"/>
  <c r="AE146" i="2"/>
  <c r="X156" i="6"/>
  <c r="AE152" i="2"/>
  <c r="R170" i="5"/>
  <c r="AE166" i="2"/>
  <c r="R176" i="5"/>
  <c r="AE172" i="2"/>
  <c r="R178" i="5"/>
  <c r="AE174" i="2"/>
  <c r="R186" i="5"/>
  <c r="AE182" i="2"/>
  <c r="R190" i="5"/>
  <c r="AE186" i="2"/>
  <c r="X192" i="6"/>
  <c r="AE188" i="2"/>
  <c r="R194" i="5"/>
  <c r="AE190" i="2"/>
  <c r="R196" i="5"/>
  <c r="AE192" i="2"/>
  <c r="R198" i="5"/>
  <c r="AE194" i="2"/>
  <c r="X206" i="6"/>
  <c r="AE202" i="2"/>
  <c r="R208" i="5"/>
  <c r="AE204" i="2"/>
  <c r="R210" i="5"/>
  <c r="AE206" i="2"/>
  <c r="AB133" i="6"/>
  <c r="AB125" i="6"/>
  <c r="W46" i="5"/>
  <c r="W117" i="5"/>
  <c r="V118" i="5"/>
  <c r="U164" i="5"/>
  <c r="U134" i="5"/>
  <c r="R133" i="5"/>
  <c r="AE129" i="2"/>
  <c r="R141" i="5"/>
  <c r="AE137" i="2"/>
  <c r="R112" i="5"/>
  <c r="AE108" i="2"/>
  <c r="R114" i="5"/>
  <c r="AE110" i="2"/>
  <c r="R120" i="5"/>
  <c r="AE116" i="2"/>
  <c r="R122" i="5"/>
  <c r="AE118" i="2"/>
  <c r="X124" i="6"/>
  <c r="AE120" i="2"/>
  <c r="K192" i="6"/>
  <c r="AF192" i="6" s="1"/>
  <c r="N192" i="6" s="1"/>
  <c r="U21" i="5"/>
  <c r="U140" i="5"/>
  <c r="V51" i="5"/>
  <c r="W51" i="5"/>
  <c r="U59" i="5"/>
  <c r="V59" i="5"/>
  <c r="V31" i="5"/>
  <c r="W14" i="5"/>
  <c r="U24" i="5"/>
  <c r="W40" i="5"/>
  <c r="V143" i="5"/>
  <c r="W21" i="5"/>
  <c r="W44" i="5"/>
  <c r="V162" i="5"/>
  <c r="W192" i="5"/>
  <c r="V122" i="5"/>
  <c r="U162" i="5"/>
  <c r="W193" i="5"/>
  <c r="U135" i="5"/>
  <c r="U122" i="5"/>
  <c r="W141" i="5"/>
  <c r="U168" i="5"/>
  <c r="V141" i="5"/>
  <c r="V192" i="5"/>
  <c r="U159" i="5"/>
  <c r="V120" i="5"/>
  <c r="V165" i="5"/>
  <c r="V190" i="5"/>
  <c r="W120" i="5"/>
  <c r="V124" i="5"/>
  <c r="W190" i="5"/>
  <c r="V132" i="5"/>
  <c r="V14" i="5"/>
  <c r="U133" i="5"/>
  <c r="V198" i="5"/>
  <c r="W138" i="5"/>
  <c r="V133" i="5"/>
  <c r="U138" i="5"/>
  <c r="V44" i="5"/>
  <c r="U150" i="5"/>
  <c r="W198" i="5"/>
  <c r="AF115" i="6"/>
  <c r="N115" i="6" s="1"/>
  <c r="K130" i="6"/>
  <c r="AC194" i="6"/>
  <c r="AE194" i="6" s="1"/>
  <c r="AC208" i="6"/>
  <c r="AE208" i="6" s="1"/>
  <c r="V19" i="5"/>
  <c r="W30" i="5"/>
  <c r="V128" i="5"/>
  <c r="V193" i="5"/>
  <c r="W180" i="5"/>
  <c r="AC135" i="6"/>
  <c r="AE135" i="6" s="1"/>
  <c r="AB135" i="6"/>
  <c r="K152" i="6"/>
  <c r="AF194" i="6"/>
  <c r="N194" i="6" s="1"/>
  <c r="K206" i="6"/>
  <c r="V28" i="5"/>
  <c r="W31" i="5"/>
  <c r="V30" i="5"/>
  <c r="W39" i="5"/>
  <c r="V46" i="5"/>
  <c r="W75" i="5"/>
  <c r="W128" i="5"/>
  <c r="W206" i="5"/>
  <c r="W135" i="5"/>
  <c r="K127" i="6"/>
  <c r="AC127" i="6" s="1"/>
  <c r="AE127" i="6" s="1"/>
  <c r="AC187" i="6"/>
  <c r="AE187" i="6" s="1"/>
  <c r="K198" i="6"/>
  <c r="U28" i="5"/>
  <c r="V196" i="5"/>
  <c r="AD187" i="6"/>
  <c r="M187" i="6" s="1"/>
  <c r="AB158" i="6"/>
  <c r="K171" i="6"/>
  <c r="AC171" i="6" s="1"/>
  <c r="AE171" i="6" s="1"/>
  <c r="K160" i="6"/>
  <c r="AD177" i="6"/>
  <c r="M177" i="6" s="1"/>
  <c r="U43" i="5"/>
  <c r="V206" i="5"/>
  <c r="AB187" i="6"/>
  <c r="V207" i="5"/>
  <c r="V123" i="5"/>
  <c r="U123" i="5"/>
  <c r="W177" i="5"/>
  <c r="V177" i="5"/>
  <c r="AA139" i="5"/>
  <c r="AD156" i="6"/>
  <c r="M156" i="6" s="1"/>
  <c r="AF156" i="6"/>
  <c r="N156" i="6" s="1"/>
  <c r="AC156" i="6"/>
  <c r="AE156" i="6" s="1"/>
  <c r="AF153" i="6"/>
  <c r="N153" i="6" s="1"/>
  <c r="AB194" i="6"/>
  <c r="V24" i="5"/>
  <c r="U42" i="5"/>
  <c r="V75" i="5"/>
  <c r="W194" i="5"/>
  <c r="U132" i="5"/>
  <c r="V186" i="5"/>
  <c r="V194" i="5"/>
  <c r="AC153" i="6"/>
  <c r="AE153" i="6" s="1"/>
  <c r="W15" i="5"/>
  <c r="U38" i="5"/>
  <c r="U39" i="5"/>
  <c r="U79" i="5"/>
  <c r="W165" i="5"/>
  <c r="W186" i="5"/>
  <c r="W155" i="5"/>
  <c r="K128" i="6"/>
  <c r="K200" i="6"/>
  <c r="AF200" i="6" s="1"/>
  <c r="N200" i="6" s="1"/>
  <c r="V15" i="5"/>
  <c r="V47" i="5"/>
  <c r="W79" i="5"/>
  <c r="V156" i="5"/>
  <c r="V170" i="5"/>
  <c r="U155" i="5"/>
  <c r="AB148" i="6"/>
  <c r="W47" i="5"/>
  <c r="V125" i="5"/>
  <c r="W151" i="5"/>
  <c r="U156" i="5"/>
  <c r="W191" i="5"/>
  <c r="V191" i="5"/>
  <c r="W208" i="5"/>
  <c r="AB153" i="6"/>
  <c r="W42" i="5"/>
  <c r="U125" i="5"/>
  <c r="U151" i="5"/>
  <c r="V158" i="5"/>
  <c r="V208" i="5"/>
  <c r="AB156" i="6"/>
  <c r="U158" i="5"/>
  <c r="U195" i="5"/>
  <c r="AF196" i="2"/>
  <c r="X119" i="6"/>
  <c r="R138" i="5"/>
  <c r="X138" i="6"/>
  <c r="X146" i="6"/>
  <c r="R149" i="5"/>
  <c r="AA149" i="5" s="1"/>
  <c r="X149" i="6"/>
  <c r="X152" i="6"/>
  <c r="X158" i="6"/>
  <c r="X161" i="6"/>
  <c r="X172" i="6"/>
  <c r="X183" i="6"/>
  <c r="R200" i="5"/>
  <c r="AA200" i="5" s="1"/>
  <c r="X200" i="6"/>
  <c r="R203" i="5"/>
  <c r="AA203" i="5" s="1"/>
  <c r="X203" i="6"/>
  <c r="X209" i="6"/>
  <c r="W77" i="5"/>
  <c r="U77" i="5"/>
  <c r="V77" i="5"/>
  <c r="W109" i="5"/>
  <c r="U109" i="5"/>
  <c r="R193" i="5"/>
  <c r="R146" i="5"/>
  <c r="W108" i="5"/>
  <c r="V108" i="5"/>
  <c r="R169" i="5"/>
  <c r="X116" i="6"/>
  <c r="X127" i="6"/>
  <c r="R127" i="5"/>
  <c r="X135" i="6"/>
  <c r="R143" i="5"/>
  <c r="X143" i="6"/>
  <c r="X166" i="6"/>
  <c r="X177" i="6"/>
  <c r="R180" i="5"/>
  <c r="AA180" i="5" s="1"/>
  <c r="X180" i="6"/>
  <c r="R188" i="5"/>
  <c r="AA188" i="5" s="1"/>
  <c r="X188" i="6"/>
  <c r="X191" i="6"/>
  <c r="X197" i="6"/>
  <c r="AA112" i="5"/>
  <c r="AA196" i="5"/>
  <c r="U205" i="5"/>
  <c r="W205" i="5"/>
  <c r="R152" i="5"/>
  <c r="R161" i="5"/>
  <c r="AA161" i="5" s="1"/>
  <c r="U189" i="5"/>
  <c r="W189" i="5"/>
  <c r="R124" i="5"/>
  <c r="X113" i="6"/>
  <c r="X121" i="6"/>
  <c r="X132" i="6"/>
  <c r="X140" i="6"/>
  <c r="R154" i="5"/>
  <c r="AA154" i="5" s="1"/>
  <c r="X154" i="6"/>
  <c r="X163" i="6"/>
  <c r="X174" i="6"/>
  <c r="X185" i="6"/>
  <c r="X194" i="6"/>
  <c r="X205" i="6"/>
  <c r="X211" i="6"/>
  <c r="W181" i="5"/>
  <c r="V146" i="5"/>
  <c r="U146" i="5"/>
  <c r="W146" i="5"/>
  <c r="U199" i="5"/>
  <c r="W199" i="5"/>
  <c r="R206" i="5"/>
  <c r="R207" i="5"/>
  <c r="W102" i="5"/>
  <c r="V102" i="5"/>
  <c r="X118" i="6"/>
  <c r="X129" i="6"/>
  <c r="R129" i="5"/>
  <c r="AA129" i="5" s="1"/>
  <c r="X137" i="6"/>
  <c r="X145" i="6"/>
  <c r="R145" i="5"/>
  <c r="R148" i="5"/>
  <c r="AA148" i="5" s="1"/>
  <c r="X148" i="6"/>
  <c r="X151" i="6"/>
  <c r="X160" i="6"/>
  <c r="X168" i="6"/>
  <c r="X171" i="6"/>
  <c r="X182" i="6"/>
  <c r="X199" i="6"/>
  <c r="R202" i="5"/>
  <c r="AA202" i="5" s="1"/>
  <c r="X202" i="6"/>
  <c r="X208" i="6"/>
  <c r="R174" i="5"/>
  <c r="R177" i="5"/>
  <c r="W185" i="5"/>
  <c r="V181" i="5"/>
  <c r="R168" i="5"/>
  <c r="R109" i="5"/>
  <c r="R156" i="5"/>
  <c r="R199" i="5"/>
  <c r="V153" i="5"/>
  <c r="U153" i="5"/>
  <c r="R163" i="5"/>
  <c r="AA163" i="5" s="1"/>
  <c r="W113" i="5"/>
  <c r="U113" i="5"/>
  <c r="R130" i="5"/>
  <c r="AA130" i="5" s="1"/>
  <c r="X130" i="6"/>
  <c r="X115" i="6"/>
  <c r="X123" i="6"/>
  <c r="R126" i="5"/>
  <c r="AA126" i="5" s="1"/>
  <c r="X126" i="6"/>
  <c r="X134" i="6"/>
  <c r="R142" i="5"/>
  <c r="AA142" i="5" s="1"/>
  <c r="X142" i="6"/>
  <c r="X165" i="6"/>
  <c r="X176" i="6"/>
  <c r="X187" i="6"/>
  <c r="R187" i="5"/>
  <c r="AA187" i="5" s="1"/>
  <c r="X190" i="6"/>
  <c r="X196" i="6"/>
  <c r="R158" i="5"/>
  <c r="R107" i="5"/>
  <c r="R151" i="5"/>
  <c r="R118" i="5"/>
  <c r="AA118" i="5" s="1"/>
  <c r="R113" i="5"/>
  <c r="X112" i="6"/>
  <c r="X120" i="6"/>
  <c r="X131" i="6"/>
  <c r="X139" i="6"/>
  <c r="R147" i="5"/>
  <c r="AA147" i="5" s="1"/>
  <c r="X147" i="6"/>
  <c r="X153" i="6"/>
  <c r="X162" i="6"/>
  <c r="X173" i="6"/>
  <c r="R173" i="5"/>
  <c r="AA173" i="5" s="1"/>
  <c r="R184" i="5"/>
  <c r="AA184" i="5" s="1"/>
  <c r="X184" i="6"/>
  <c r="R204" i="5"/>
  <c r="AA204" i="5" s="1"/>
  <c r="X204" i="6"/>
  <c r="X210" i="6"/>
  <c r="AA145" i="5"/>
  <c r="AA120" i="5"/>
  <c r="R110" i="5"/>
  <c r="R179" i="5"/>
  <c r="R182" i="5"/>
  <c r="R134" i="5"/>
  <c r="AA134" i="5" s="1"/>
  <c r="R160" i="5"/>
  <c r="R157" i="5"/>
  <c r="AA157" i="5" s="1"/>
  <c r="R165" i="5"/>
  <c r="V131" i="5"/>
  <c r="W131" i="5"/>
  <c r="W107" i="5"/>
  <c r="U107" i="5"/>
  <c r="V107" i="5"/>
  <c r="R121" i="5"/>
  <c r="AA121" i="5" s="1"/>
  <c r="R191" i="5"/>
  <c r="U197" i="5"/>
  <c r="W197" i="5"/>
  <c r="R211" i="5"/>
  <c r="AA211" i="5" s="1"/>
  <c r="R192" i="5"/>
  <c r="U209" i="5"/>
  <c r="W209" i="5"/>
  <c r="K183" i="6"/>
  <c r="AB183" i="6"/>
  <c r="X117" i="6"/>
  <c r="R128" i="5"/>
  <c r="X128" i="6"/>
  <c r="X136" i="6"/>
  <c r="R144" i="5"/>
  <c r="X144" i="6"/>
  <c r="X150" i="6"/>
  <c r="X167" i="6"/>
  <c r="X170" i="6"/>
  <c r="X178" i="6"/>
  <c r="X181" i="6"/>
  <c r="X198" i="6"/>
  <c r="R201" i="5"/>
  <c r="AA201" i="5" s="1"/>
  <c r="X201" i="6"/>
  <c r="R183" i="5"/>
  <c r="R172" i="5"/>
  <c r="R116" i="5"/>
  <c r="W168" i="5"/>
  <c r="R135" i="5"/>
  <c r="R162" i="5"/>
  <c r="AA162" i="5" s="1"/>
  <c r="W101" i="5"/>
  <c r="U101" i="5"/>
  <c r="V101" i="5"/>
  <c r="R205" i="5"/>
  <c r="R197" i="5"/>
  <c r="R108" i="5"/>
  <c r="R209" i="5"/>
  <c r="R117" i="5"/>
  <c r="AA117" i="5" s="1"/>
  <c r="X111" i="6"/>
  <c r="R106" i="5"/>
  <c r="AA106" i="5" s="1"/>
  <c r="X114" i="6"/>
  <c r="X122" i="6"/>
  <c r="X125" i="6"/>
  <c r="X133" i="6"/>
  <c r="X141" i="6"/>
  <c r="X155" i="6"/>
  <c r="X164" i="6"/>
  <c r="X175" i="6"/>
  <c r="X186" i="6"/>
  <c r="X189" i="6"/>
  <c r="X195" i="6"/>
  <c r="V160" i="5"/>
  <c r="R166" i="5"/>
  <c r="AA195" i="5"/>
  <c r="R171" i="5"/>
  <c r="AA171" i="5" s="1"/>
  <c r="V185" i="5"/>
  <c r="R136" i="5"/>
  <c r="R164" i="5"/>
  <c r="AA164" i="5" s="1"/>
  <c r="V137" i="5"/>
  <c r="U137" i="5"/>
  <c r="R159" i="5"/>
  <c r="AA159" i="5" s="1"/>
  <c r="R119" i="5"/>
  <c r="R123" i="5"/>
  <c r="R155" i="5"/>
  <c r="AB211" i="6"/>
  <c r="K211" i="6"/>
  <c r="AF145" i="2"/>
  <c r="AF157" i="2"/>
  <c r="AF146" i="2"/>
  <c r="AF115" i="2"/>
  <c r="AF176" i="2"/>
  <c r="AH115" i="2"/>
  <c r="AH140" i="2"/>
  <c r="AH176" i="2"/>
  <c r="AF185" i="2"/>
  <c r="AF177" i="2"/>
  <c r="AH202" i="2"/>
  <c r="AF117" i="2"/>
  <c r="U167" i="5"/>
  <c r="V167" i="5"/>
  <c r="W167" i="5"/>
  <c r="W84" i="5"/>
  <c r="V84" i="5"/>
  <c r="U84" i="5"/>
  <c r="W74" i="5"/>
  <c r="U74" i="5"/>
  <c r="V74" i="5"/>
  <c r="W62" i="5"/>
  <c r="U62" i="5"/>
  <c r="V62" i="5"/>
  <c r="Y39" i="5"/>
  <c r="X39" i="5"/>
  <c r="Z39" i="5"/>
  <c r="W80" i="5"/>
  <c r="U80" i="5"/>
  <c r="V80" i="5"/>
  <c r="W111" i="5"/>
  <c r="V111" i="5"/>
  <c r="U111" i="5"/>
  <c r="U166" i="5"/>
  <c r="V166" i="5"/>
  <c r="W166" i="5"/>
  <c r="AA176" i="5"/>
  <c r="V136" i="5"/>
  <c r="U136" i="5"/>
  <c r="W136" i="5"/>
  <c r="W58" i="5"/>
  <c r="U58" i="5"/>
  <c r="V58" i="5"/>
  <c r="W76" i="5"/>
  <c r="U76" i="5"/>
  <c r="V76" i="5"/>
  <c r="W85" i="5"/>
  <c r="V85" i="5"/>
  <c r="U85" i="5"/>
  <c r="W78" i="5"/>
  <c r="U78" i="5"/>
  <c r="V78" i="5"/>
  <c r="W115" i="5"/>
  <c r="V115" i="5"/>
  <c r="U115" i="5"/>
  <c r="AA110" i="5"/>
  <c r="Y124" i="5"/>
  <c r="X124" i="5"/>
  <c r="Z124" i="5"/>
  <c r="W175" i="5"/>
  <c r="U175" i="5"/>
  <c r="V175" i="5"/>
  <c r="J178" i="5"/>
  <c r="V152" i="5"/>
  <c r="U152" i="5"/>
  <c r="W152" i="5"/>
  <c r="U45" i="5"/>
  <c r="W45" i="5"/>
  <c r="V45" i="5"/>
  <c r="W60" i="5"/>
  <c r="U60" i="5"/>
  <c r="V60" i="5"/>
  <c r="W71" i="5"/>
  <c r="V71" i="5"/>
  <c r="U71" i="5"/>
  <c r="W92" i="5"/>
  <c r="V92" i="5"/>
  <c r="U92" i="5"/>
  <c r="W179" i="5"/>
  <c r="U179" i="5"/>
  <c r="V179" i="5"/>
  <c r="J182" i="5"/>
  <c r="W116" i="5"/>
  <c r="V116" i="5"/>
  <c r="U116" i="5"/>
  <c r="W55" i="5"/>
  <c r="V55" i="5"/>
  <c r="U55" i="5"/>
  <c r="W68" i="5"/>
  <c r="U68" i="5"/>
  <c r="V68" i="5"/>
  <c r="W87" i="5"/>
  <c r="V87" i="5"/>
  <c r="U87" i="5"/>
  <c r="U183" i="5"/>
  <c r="V183" i="5"/>
  <c r="W183" i="5"/>
  <c r="W114" i="5"/>
  <c r="U114" i="5"/>
  <c r="V114" i="5"/>
  <c r="V144" i="5"/>
  <c r="U144" i="5"/>
  <c r="W144" i="5"/>
  <c r="W56" i="5"/>
  <c r="U56" i="5"/>
  <c r="V56" i="5"/>
  <c r="W91" i="5"/>
  <c r="V91" i="5"/>
  <c r="U91" i="5"/>
  <c r="W52" i="5"/>
  <c r="U52" i="5"/>
  <c r="V52" i="5"/>
  <c r="W64" i="5"/>
  <c r="U64" i="5"/>
  <c r="V64" i="5"/>
  <c r="W70" i="5"/>
  <c r="U70" i="5"/>
  <c r="V70" i="5"/>
  <c r="W69" i="5"/>
  <c r="V69" i="5"/>
  <c r="U69" i="5"/>
  <c r="W93" i="5"/>
  <c r="V93" i="5"/>
  <c r="U93" i="5"/>
  <c r="W83" i="5"/>
  <c r="V83" i="5"/>
  <c r="U83" i="5"/>
  <c r="U174" i="5"/>
  <c r="V174" i="5"/>
  <c r="W174" i="5"/>
  <c r="W73" i="5"/>
  <c r="V73" i="5"/>
  <c r="U73" i="5"/>
  <c r="W50" i="5"/>
  <c r="U50" i="5"/>
  <c r="V50" i="5"/>
  <c r="W66" i="5"/>
  <c r="U66" i="5"/>
  <c r="V66" i="5"/>
  <c r="W72" i="5"/>
  <c r="U72" i="5"/>
  <c r="V72" i="5"/>
  <c r="W89" i="5"/>
  <c r="V89" i="5"/>
  <c r="U89" i="5"/>
  <c r="U169" i="5"/>
  <c r="W169" i="5"/>
  <c r="V169" i="5"/>
  <c r="W127" i="5"/>
  <c r="U127" i="5"/>
  <c r="V127" i="5"/>
  <c r="W81" i="5"/>
  <c r="U81" i="5"/>
  <c r="V81" i="5"/>
  <c r="W57" i="5"/>
  <c r="V57" i="5"/>
  <c r="U57" i="5"/>
  <c r="W54" i="5"/>
  <c r="U54" i="5"/>
  <c r="V54" i="5"/>
  <c r="W63" i="5"/>
  <c r="V63" i="5"/>
  <c r="U63" i="5"/>
  <c r="W53" i="5"/>
  <c r="V53" i="5"/>
  <c r="U53" i="5"/>
  <c r="U172" i="5"/>
  <c r="W172" i="5"/>
  <c r="V172" i="5"/>
  <c r="W119" i="5"/>
  <c r="U119" i="5"/>
  <c r="V119" i="5"/>
  <c r="U32" i="5"/>
  <c r="V32" i="5"/>
  <c r="W32" i="5"/>
  <c r="U17" i="5"/>
  <c r="V17" i="5"/>
  <c r="W17" i="5"/>
  <c r="U34" i="5"/>
  <c r="V34" i="5"/>
  <c r="W34" i="5"/>
  <c r="U29" i="5"/>
  <c r="V29" i="5"/>
  <c r="W29" i="5"/>
  <c r="U20" i="5"/>
  <c r="V20" i="5"/>
  <c r="W20" i="5"/>
  <c r="U35" i="5"/>
  <c r="V35" i="5"/>
  <c r="W35" i="5"/>
  <c r="U22" i="5"/>
  <c r="V22" i="5"/>
  <c r="W22" i="5"/>
  <c r="U36" i="5"/>
  <c r="V36" i="5"/>
  <c r="W36" i="5"/>
  <c r="U23" i="5"/>
  <c r="V23" i="5"/>
  <c r="W23" i="5"/>
  <c r="U37" i="5"/>
  <c r="V37" i="5"/>
  <c r="W37" i="5"/>
  <c r="U26" i="5"/>
  <c r="V26" i="5"/>
  <c r="W26" i="5"/>
  <c r="U27" i="5"/>
  <c r="V27" i="5"/>
  <c r="W27" i="5"/>
  <c r="AF133" i="2"/>
  <c r="AF156" i="2"/>
  <c r="AF170" i="2"/>
  <c r="AF131" i="2"/>
  <c r="AH133" i="2"/>
  <c r="AF169" i="2"/>
  <c r="AH184" i="2"/>
  <c r="AF105" i="2"/>
  <c r="AH131" i="2"/>
  <c r="AF154" i="2"/>
  <c r="AF168" i="2"/>
  <c r="AF204" i="2"/>
  <c r="AF152" i="2"/>
  <c r="AF153" i="2"/>
  <c r="AF140" i="2"/>
  <c r="AH196" i="2"/>
  <c r="AD136" i="6"/>
  <c r="M136" i="6" s="1"/>
  <c r="AF136" i="6"/>
  <c r="N136" i="6" s="1"/>
  <c r="AC136" i="6"/>
  <c r="AE136" i="6" s="1"/>
  <c r="AB113" i="6"/>
  <c r="K113" i="6"/>
  <c r="AB126" i="6"/>
  <c r="K126" i="6"/>
  <c r="AC145" i="6"/>
  <c r="AE145" i="6" s="1"/>
  <c r="AF145" i="6"/>
  <c r="N145" i="6" s="1"/>
  <c r="AD145" i="6"/>
  <c r="M145" i="6" s="1"/>
  <c r="K141" i="6"/>
  <c r="AB141" i="6"/>
  <c r="AC143" i="6"/>
  <c r="AE143" i="6" s="1"/>
  <c r="AD143" i="6"/>
  <c r="M143" i="6" s="1"/>
  <c r="AF143" i="6"/>
  <c r="N143" i="6" s="1"/>
  <c r="AB172" i="6"/>
  <c r="K172" i="6"/>
  <c r="AF150" i="6"/>
  <c r="N150" i="6" s="1"/>
  <c r="AC150" i="6"/>
  <c r="AE150" i="6" s="1"/>
  <c r="AD150" i="6"/>
  <c r="M150" i="6" s="1"/>
  <c r="AC148" i="6"/>
  <c r="AE148" i="6" s="1"/>
  <c r="AD148" i="6"/>
  <c r="M148" i="6" s="1"/>
  <c r="AF148" i="6"/>
  <c r="N148" i="6" s="1"/>
  <c r="K196" i="6"/>
  <c r="AB196" i="6"/>
  <c r="AD191" i="6"/>
  <c r="M191" i="6" s="1"/>
  <c r="AF191" i="6"/>
  <c r="N191" i="6" s="1"/>
  <c r="AC191" i="6"/>
  <c r="AE191" i="6" s="1"/>
  <c r="AB203" i="6"/>
  <c r="K203" i="6"/>
  <c r="AD128" i="6"/>
  <c r="M128" i="6" s="1"/>
  <c r="AF128" i="6"/>
  <c r="N128" i="6" s="1"/>
  <c r="AC128" i="6"/>
  <c r="AE128" i="6" s="1"/>
  <c r="AB195" i="6"/>
  <c r="K195" i="6"/>
  <c r="AB129" i="6"/>
  <c r="K129" i="6"/>
  <c r="AC133" i="6"/>
  <c r="AE133" i="6" s="1"/>
  <c r="AD133" i="6"/>
  <c r="M133" i="6" s="1"/>
  <c r="AF133" i="6"/>
  <c r="N133" i="6" s="1"/>
  <c r="AC130" i="6"/>
  <c r="AE130" i="6" s="1"/>
  <c r="AD130" i="6"/>
  <c r="M130" i="6" s="1"/>
  <c r="AF130" i="6"/>
  <c r="N130" i="6" s="1"/>
  <c r="AB118" i="6"/>
  <c r="K118" i="6"/>
  <c r="AC125" i="6"/>
  <c r="AE125" i="6" s="1"/>
  <c r="AD125" i="6"/>
  <c r="M125" i="6" s="1"/>
  <c r="AF125" i="6"/>
  <c r="N125" i="6" s="1"/>
  <c r="K139" i="6"/>
  <c r="AB139" i="6"/>
  <c r="AB138" i="6"/>
  <c r="K138" i="6"/>
  <c r="AB155" i="6"/>
  <c r="K155" i="6"/>
  <c r="AB163" i="6"/>
  <c r="K163" i="6"/>
  <c r="AB178" i="6"/>
  <c r="K178" i="6"/>
  <c r="AC179" i="6"/>
  <c r="AE179" i="6" s="1"/>
  <c r="AD179" i="6"/>
  <c r="M179" i="6" s="1"/>
  <c r="AF179" i="6"/>
  <c r="N179" i="6" s="1"/>
  <c r="AC173" i="6"/>
  <c r="AE173" i="6" s="1"/>
  <c r="AD173" i="6"/>
  <c r="M173" i="6" s="1"/>
  <c r="AF173" i="6"/>
  <c r="N173" i="6" s="1"/>
  <c r="AC165" i="6"/>
  <c r="AE165" i="6" s="1"/>
  <c r="AF165" i="6"/>
  <c r="N165" i="6" s="1"/>
  <c r="AD165" i="6"/>
  <c r="M165" i="6" s="1"/>
  <c r="AB181" i="6"/>
  <c r="K181" i="6"/>
  <c r="AB193" i="6"/>
  <c r="K193" i="6"/>
  <c r="K169" i="6"/>
  <c r="AB169" i="6"/>
  <c r="K147" i="6"/>
  <c r="AB147" i="6"/>
  <c r="AF209" i="6"/>
  <c r="N209" i="6" s="1"/>
  <c r="AC209" i="6"/>
  <c r="AE209" i="6" s="1"/>
  <c r="AD209" i="6"/>
  <c r="M209" i="6" s="1"/>
  <c r="AB122" i="6"/>
  <c r="K122" i="6"/>
  <c r="AD112" i="6"/>
  <c r="M112" i="6" s="1"/>
  <c r="AF112" i="6"/>
  <c r="N112" i="6" s="1"/>
  <c r="AC112" i="6"/>
  <c r="AE112" i="6" s="1"/>
  <c r="AB146" i="6"/>
  <c r="K146" i="6"/>
  <c r="K149" i="6"/>
  <c r="AB149" i="6"/>
  <c r="AB184" i="6"/>
  <c r="K184" i="6"/>
  <c r="AC192" i="6"/>
  <c r="AE192" i="6" s="1"/>
  <c r="K204" i="6"/>
  <c r="AB204" i="6"/>
  <c r="AB210" i="6"/>
  <c r="K210" i="6"/>
  <c r="AB119" i="6"/>
  <c r="K119" i="6"/>
  <c r="AB175" i="6"/>
  <c r="K175" i="6"/>
  <c r="AB180" i="6"/>
  <c r="K180" i="6"/>
  <c r="AC200" i="6"/>
  <c r="AE200" i="6" s="1"/>
  <c r="AB121" i="6"/>
  <c r="K121" i="6"/>
  <c r="K134" i="6"/>
  <c r="AB134" i="6"/>
  <c r="AD120" i="6"/>
  <c r="M120" i="6" s="1"/>
  <c r="AF120" i="6"/>
  <c r="N120" i="6" s="1"/>
  <c r="AC120" i="6"/>
  <c r="AE120" i="6" s="1"/>
  <c r="K151" i="6"/>
  <c r="AB151" i="6"/>
  <c r="AB159" i="6"/>
  <c r="K159" i="6"/>
  <c r="AB167" i="6"/>
  <c r="K167" i="6"/>
  <c r="AD199" i="6"/>
  <c r="M199" i="6" s="1"/>
  <c r="AF199" i="6"/>
  <c r="N199" i="6" s="1"/>
  <c r="AC199" i="6"/>
  <c r="AE199" i="6" s="1"/>
  <c r="AC158" i="6"/>
  <c r="AE158" i="6" s="1"/>
  <c r="AD158" i="6"/>
  <c r="M158" i="6" s="1"/>
  <c r="AF158" i="6"/>
  <c r="N158" i="6" s="1"/>
  <c r="AB185" i="6"/>
  <c r="K185" i="6"/>
  <c r="AB124" i="6"/>
  <c r="K124" i="6"/>
  <c r="AB154" i="6"/>
  <c r="K154" i="6"/>
  <c r="AC160" i="6"/>
  <c r="AE160" i="6" s="1"/>
  <c r="AD160" i="6"/>
  <c r="M160" i="6" s="1"/>
  <c r="AF160" i="6"/>
  <c r="N160" i="6" s="1"/>
  <c r="AB176" i="6"/>
  <c r="K176" i="6"/>
  <c r="K166" i="6"/>
  <c r="AB166" i="6"/>
  <c r="K188" i="6"/>
  <c r="AB188" i="6"/>
  <c r="AB189" i="6"/>
  <c r="K189" i="6"/>
  <c r="AD207" i="6"/>
  <c r="M207" i="6" s="1"/>
  <c r="AC207" i="6"/>
  <c r="AE207" i="6" s="1"/>
  <c r="AF207" i="6"/>
  <c r="N207" i="6" s="1"/>
  <c r="AC117" i="6"/>
  <c r="AE117" i="6" s="1"/>
  <c r="AD117" i="6"/>
  <c r="M117" i="6" s="1"/>
  <c r="AF117" i="6"/>
  <c r="N117" i="6" s="1"/>
  <c r="AB132" i="6"/>
  <c r="K132" i="6"/>
  <c r="AB140" i="6"/>
  <c r="K140" i="6"/>
  <c r="AD152" i="6"/>
  <c r="M152" i="6" s="1"/>
  <c r="AC152" i="6"/>
  <c r="AE152" i="6" s="1"/>
  <c r="AF152" i="6"/>
  <c r="N152" i="6" s="1"/>
  <c r="K168" i="6"/>
  <c r="AB168" i="6"/>
  <c r="AB157" i="6"/>
  <c r="K157" i="6"/>
  <c r="AD206" i="6"/>
  <c r="M206" i="6" s="1"/>
  <c r="AF206" i="6"/>
  <c r="N206" i="6" s="1"/>
  <c r="AC206" i="6"/>
  <c r="AE206" i="6" s="1"/>
  <c r="AB111" i="6"/>
  <c r="K111" i="6"/>
  <c r="AD182" i="6"/>
  <c r="M182" i="6" s="1"/>
  <c r="AF182" i="6"/>
  <c r="N182" i="6" s="1"/>
  <c r="AC182" i="6"/>
  <c r="AE182" i="6" s="1"/>
  <c r="AB116" i="6"/>
  <c r="K116" i="6"/>
  <c r="AB114" i="6"/>
  <c r="K114" i="6"/>
  <c r="AC137" i="6"/>
  <c r="AE137" i="6" s="1"/>
  <c r="AF137" i="6"/>
  <c r="N137" i="6" s="1"/>
  <c r="AD137" i="6"/>
  <c r="M137" i="6" s="1"/>
  <c r="AD144" i="6"/>
  <c r="M144" i="6" s="1"/>
  <c r="AF144" i="6"/>
  <c r="N144" i="6" s="1"/>
  <c r="AC144" i="6"/>
  <c r="AE144" i="6" s="1"/>
  <c r="AB162" i="6"/>
  <c r="K162" i="6"/>
  <c r="AD161" i="6"/>
  <c r="M161" i="6" s="1"/>
  <c r="AF161" i="6"/>
  <c r="N161" i="6" s="1"/>
  <c r="AC161" i="6"/>
  <c r="AE161" i="6" s="1"/>
  <c r="AB142" i="6"/>
  <c r="K142" i="6"/>
  <c r="AB186" i="6"/>
  <c r="K186" i="6"/>
  <c r="AD174" i="6"/>
  <c r="M174" i="6" s="1"/>
  <c r="AF174" i="6"/>
  <c r="N174" i="6" s="1"/>
  <c r="AC174" i="6"/>
  <c r="AE174" i="6" s="1"/>
  <c r="AB170" i="6"/>
  <c r="K170" i="6"/>
  <c r="AB201" i="6"/>
  <c r="K201" i="6"/>
  <c r="AC198" i="6"/>
  <c r="AE198" i="6" s="1"/>
  <c r="AD198" i="6"/>
  <c r="M198" i="6" s="1"/>
  <c r="AF198" i="6"/>
  <c r="N198" i="6" s="1"/>
  <c r="AB190" i="6"/>
  <c r="K190" i="6"/>
  <c r="AB197" i="6"/>
  <c r="K197" i="6"/>
  <c r="AB205" i="6"/>
  <c r="K205" i="6"/>
  <c r="AF109" i="2"/>
  <c r="AF125" i="2"/>
  <c r="AF166" i="2"/>
  <c r="AF190" i="2"/>
  <c r="AH206" i="2"/>
  <c r="AF107" i="2"/>
  <c r="AF123" i="2"/>
  <c r="AF150" i="2"/>
  <c r="AF173" i="2"/>
  <c r="AH194" i="2"/>
  <c r="AF203" i="2"/>
  <c r="AF182" i="2"/>
  <c r="AH190" i="2"/>
  <c r="AF103" i="2"/>
  <c r="AH107" i="2"/>
  <c r="AH123" i="2"/>
  <c r="AF135" i="2"/>
  <c r="AF172" i="2"/>
  <c r="AF200" i="2"/>
  <c r="AH203" i="2"/>
  <c r="AH207" i="2"/>
  <c r="AH103" i="2"/>
  <c r="AH135" i="2"/>
  <c r="AF160" i="2"/>
  <c r="AF189" i="2"/>
  <c r="AG200" i="2"/>
  <c r="AH201" i="2"/>
  <c r="AG204" i="2"/>
  <c r="AH205" i="2"/>
  <c r="AF207" i="2"/>
  <c r="AG205" i="2"/>
  <c r="AF202" i="2"/>
  <c r="AF206" i="2"/>
  <c r="AG201" i="2"/>
  <c r="AG121" i="2"/>
  <c r="AH121" i="2"/>
  <c r="AF121" i="2"/>
  <c r="AG113" i="2"/>
  <c r="AH113" i="2"/>
  <c r="AF113" i="2"/>
  <c r="AG129" i="2"/>
  <c r="AH129" i="2"/>
  <c r="AF129" i="2"/>
  <c r="AG164" i="2"/>
  <c r="AF164" i="2"/>
  <c r="AG188" i="2"/>
  <c r="AH188" i="2"/>
  <c r="AH192" i="2"/>
  <c r="AF192" i="2"/>
  <c r="AH105" i="2"/>
  <c r="AH109" i="2"/>
  <c r="AF111" i="2"/>
  <c r="AH117" i="2"/>
  <c r="AF119" i="2"/>
  <c r="AH125" i="2"/>
  <c r="AF127" i="2"/>
  <c r="AG148" i="2"/>
  <c r="AF148" i="2"/>
  <c r="AH160" i="2"/>
  <c r="AF161" i="2"/>
  <c r="AH174" i="2"/>
  <c r="AF174" i="2"/>
  <c r="AH181" i="2"/>
  <c r="AF181" i="2"/>
  <c r="AF191" i="2"/>
  <c r="AH198" i="2"/>
  <c r="AF198" i="2"/>
  <c r="AH162" i="2"/>
  <c r="AF162" i="2"/>
  <c r="AH186" i="2"/>
  <c r="AF186" i="2"/>
  <c r="AH111" i="2"/>
  <c r="AH119" i="2"/>
  <c r="AH127" i="2"/>
  <c r="AH142" i="2"/>
  <c r="AF142" i="2"/>
  <c r="AG144" i="2"/>
  <c r="AH144" i="2"/>
  <c r="AF144" i="2"/>
  <c r="AG147" i="2"/>
  <c r="AH158" i="2"/>
  <c r="AF158" i="2"/>
  <c r="AH165" i="2"/>
  <c r="AF165" i="2"/>
  <c r="AH149" i="2"/>
  <c r="AF149" i="2"/>
  <c r="AH164" i="2"/>
  <c r="AH178" i="2"/>
  <c r="AF178" i="2"/>
  <c r="AG180" i="2"/>
  <c r="AF180" i="2"/>
  <c r="AH156" i="2"/>
  <c r="AH172" i="2"/>
  <c r="AH152" i="2"/>
  <c r="AH168" i="2"/>
  <c r="AH195" i="2"/>
  <c r="AF197" i="2"/>
  <c r="AG198" i="2"/>
  <c r="AH199" i="2"/>
  <c r="AG197" i="2"/>
  <c r="AG195" i="2"/>
  <c r="AG199" i="2"/>
  <c r="AG193" i="2"/>
  <c r="AG192" i="2"/>
  <c r="AH193" i="2"/>
  <c r="AG191" i="2"/>
  <c r="AF194" i="2"/>
  <c r="AH110" i="2"/>
  <c r="AF110" i="2"/>
  <c r="AH114" i="2"/>
  <c r="AF114" i="2"/>
  <c r="AH118" i="2"/>
  <c r="AF118" i="2"/>
  <c r="AH122" i="2"/>
  <c r="AF122" i="2"/>
  <c r="AF124" i="2"/>
  <c r="AH124" i="2"/>
  <c r="AH126" i="2"/>
  <c r="AF126" i="2"/>
  <c r="AG138" i="2"/>
  <c r="AF138" i="2"/>
  <c r="AH141" i="2"/>
  <c r="AF141" i="2"/>
  <c r="AF104" i="2"/>
  <c r="AH104" i="2"/>
  <c r="AF132" i="2"/>
  <c r="AH132" i="2"/>
  <c r="AF155" i="2"/>
  <c r="AH155" i="2"/>
  <c r="AG155" i="2"/>
  <c r="AF171" i="2"/>
  <c r="AH171" i="2"/>
  <c r="AG171" i="2"/>
  <c r="AH106" i="2"/>
  <c r="AF106" i="2"/>
  <c r="AF108" i="2"/>
  <c r="AH108" i="2"/>
  <c r="AF112" i="2"/>
  <c r="AH112" i="2"/>
  <c r="AF116" i="2"/>
  <c r="AH116" i="2"/>
  <c r="AF120" i="2"/>
  <c r="AH120" i="2"/>
  <c r="AF128" i="2"/>
  <c r="AH128" i="2"/>
  <c r="AH102" i="2"/>
  <c r="AF102" i="2"/>
  <c r="AF136" i="2"/>
  <c r="AH136" i="2"/>
  <c r="AH138" i="2"/>
  <c r="AF143" i="2"/>
  <c r="AG143" i="2"/>
  <c r="AG106" i="2"/>
  <c r="AG108" i="2"/>
  <c r="AG110" i="2"/>
  <c r="AG112" i="2"/>
  <c r="AG114" i="2"/>
  <c r="AG116" i="2"/>
  <c r="AG118" i="2"/>
  <c r="AG120" i="2"/>
  <c r="AG122" i="2"/>
  <c r="AG124" i="2"/>
  <c r="AG126" i="2"/>
  <c r="AG128" i="2"/>
  <c r="AG141" i="2"/>
  <c r="AF163" i="2"/>
  <c r="AH163" i="2"/>
  <c r="AG163" i="2"/>
  <c r="AF179" i="2"/>
  <c r="AH179" i="2"/>
  <c r="AF130" i="2"/>
  <c r="AF134" i="2"/>
  <c r="AF137" i="2"/>
  <c r="AG139" i="2"/>
  <c r="AG142" i="2"/>
  <c r="AG146" i="2"/>
  <c r="AG137" i="2"/>
  <c r="AH139" i="2"/>
  <c r="AF151" i="2"/>
  <c r="AH151" i="2"/>
  <c r="AF159" i="2"/>
  <c r="AH159" i="2"/>
  <c r="AF167" i="2"/>
  <c r="AH167" i="2"/>
  <c r="AF175" i="2"/>
  <c r="AH175" i="2"/>
  <c r="AF183" i="2"/>
  <c r="AH183" i="2"/>
  <c r="AG130" i="2"/>
  <c r="AG134" i="2"/>
  <c r="AH147" i="2"/>
  <c r="AG179" i="2"/>
  <c r="AF187" i="2"/>
  <c r="AH187" i="2"/>
  <c r="AG150" i="2"/>
  <c r="AG154" i="2"/>
  <c r="AG158" i="2"/>
  <c r="AG162" i="2"/>
  <c r="AG166" i="2"/>
  <c r="AG170" i="2"/>
  <c r="AG174" i="2"/>
  <c r="AG178" i="2"/>
  <c r="AG182" i="2"/>
  <c r="AG186" i="2"/>
  <c r="AG145" i="2"/>
  <c r="AG149" i="2"/>
  <c r="AG153" i="2"/>
  <c r="AG157" i="2"/>
  <c r="AG161" i="2"/>
  <c r="AG165" i="2"/>
  <c r="AG169" i="2"/>
  <c r="AG173" i="2"/>
  <c r="AG177" i="2"/>
  <c r="AG181" i="2"/>
  <c r="AF184" i="2"/>
  <c r="AG185" i="2"/>
  <c r="AF188" i="2"/>
  <c r="AG189" i="2"/>
  <c r="AA125" i="5" l="1"/>
  <c r="AA133" i="5"/>
  <c r="AA143" i="5"/>
  <c r="AA128" i="5"/>
  <c r="AA122" i="5"/>
  <c r="AA210" i="5"/>
  <c r="AA190" i="5"/>
  <c r="AA141" i="5"/>
  <c r="AA150" i="5"/>
  <c r="AA170" i="5"/>
  <c r="AA186" i="5"/>
  <c r="AD192" i="6"/>
  <c r="M192" i="6" s="1"/>
  <c r="AA155" i="5"/>
  <c r="AA185" i="5"/>
  <c r="AA156" i="5"/>
  <c r="AD171" i="6"/>
  <c r="M171" i="6" s="1"/>
  <c r="AF171" i="6"/>
  <c r="N171" i="6" s="1"/>
  <c r="AA135" i="5"/>
  <c r="AA198" i="5"/>
  <c r="AA192" i="5"/>
  <c r="AA177" i="5"/>
  <c r="AA206" i="5"/>
  <c r="AA132" i="5"/>
  <c r="AA138" i="5"/>
  <c r="AA108" i="5"/>
  <c r="AA189" i="5"/>
  <c r="AA167" i="5"/>
  <c r="AA205" i="5"/>
  <c r="AA153" i="5"/>
  <c r="AA209" i="5"/>
  <c r="AA158" i="5"/>
  <c r="AA137" i="5"/>
  <c r="AA207" i="5"/>
  <c r="AA193" i="5"/>
  <c r="AA169" i="5"/>
  <c r="AA199" i="5"/>
  <c r="AF127" i="6"/>
  <c r="N127" i="6" s="1"/>
  <c r="AA123" i="5"/>
  <c r="AA194" i="5"/>
  <c r="AD127" i="6"/>
  <c r="M127" i="6" s="1"/>
  <c r="AA127" i="5"/>
  <c r="AA165" i="5"/>
  <c r="AA191" i="5"/>
  <c r="AA113" i="5"/>
  <c r="AA160" i="5"/>
  <c r="AA151" i="5"/>
  <c r="AA208" i="5"/>
  <c r="AA111" i="5"/>
  <c r="AA109" i="5"/>
  <c r="AA166" i="5"/>
  <c r="AA181" i="5"/>
  <c r="AA179" i="5"/>
  <c r="AD200" i="6"/>
  <c r="M200" i="6" s="1"/>
  <c r="AA168" i="5"/>
  <c r="AA172" i="5"/>
  <c r="AA131" i="5"/>
  <c r="AA144" i="5"/>
  <c r="AA183" i="5"/>
  <c r="AA152" i="5"/>
  <c r="AA124" i="5"/>
  <c r="AA116" i="5"/>
  <c r="AA174" i="5"/>
  <c r="AA136" i="5"/>
  <c r="AD183" i="6"/>
  <c r="M183" i="6" s="1"/>
  <c r="AC183" i="6"/>
  <c r="AE183" i="6" s="1"/>
  <c r="AF183" i="6"/>
  <c r="N183" i="6" s="1"/>
  <c r="AA114" i="5"/>
  <c r="AA175" i="5"/>
  <c r="AA107" i="5"/>
  <c r="AA146" i="5"/>
  <c r="AD211" i="6"/>
  <c r="M211" i="6" s="1"/>
  <c r="AF211" i="6"/>
  <c r="N211" i="6" s="1"/>
  <c r="AC211" i="6"/>
  <c r="AE211" i="6" s="1"/>
  <c r="AA197" i="5"/>
  <c r="V178" i="5"/>
  <c r="W178" i="5"/>
  <c r="U178" i="5"/>
  <c r="AA115" i="5"/>
  <c r="V182" i="5"/>
  <c r="W182" i="5"/>
  <c r="U182" i="5"/>
  <c r="AA119" i="5"/>
  <c r="AC113" i="6"/>
  <c r="AE113" i="6" s="1"/>
  <c r="AF113" i="6"/>
  <c r="N113" i="6" s="1"/>
  <c r="AD113" i="6"/>
  <c r="M113" i="6" s="1"/>
  <c r="AF205" i="6"/>
  <c r="N205" i="6" s="1"/>
  <c r="AD205" i="6"/>
  <c r="M205" i="6" s="1"/>
  <c r="AC205" i="6"/>
  <c r="AE205" i="6" s="1"/>
  <c r="AC119" i="6"/>
  <c r="AE119" i="6" s="1"/>
  <c r="AD119" i="6"/>
  <c r="M119" i="6" s="1"/>
  <c r="AF119" i="6"/>
  <c r="N119" i="6" s="1"/>
  <c r="AF118" i="6"/>
  <c r="N118" i="6" s="1"/>
  <c r="AD118" i="6"/>
  <c r="M118" i="6" s="1"/>
  <c r="AC118" i="6"/>
  <c r="AE118" i="6" s="1"/>
  <c r="AC172" i="6"/>
  <c r="AE172" i="6" s="1"/>
  <c r="AD172" i="6"/>
  <c r="M172" i="6" s="1"/>
  <c r="AF172" i="6"/>
  <c r="N172" i="6" s="1"/>
  <c r="AC188" i="6"/>
  <c r="AE188" i="6" s="1"/>
  <c r="AD188" i="6"/>
  <c r="M188" i="6" s="1"/>
  <c r="AF188" i="6"/>
  <c r="N188" i="6" s="1"/>
  <c r="AF159" i="6"/>
  <c r="N159" i="6" s="1"/>
  <c r="AD159" i="6"/>
  <c r="M159" i="6" s="1"/>
  <c r="AC159" i="6"/>
  <c r="AE159" i="6" s="1"/>
  <c r="AC193" i="6"/>
  <c r="AE193" i="6" s="1"/>
  <c r="AD193" i="6"/>
  <c r="M193" i="6" s="1"/>
  <c r="AF193" i="6"/>
  <c r="N193" i="6" s="1"/>
  <c r="AC155" i="6"/>
  <c r="AE155" i="6" s="1"/>
  <c r="AD155" i="6"/>
  <c r="M155" i="6" s="1"/>
  <c r="AF155" i="6"/>
  <c r="N155" i="6" s="1"/>
  <c r="AC195" i="6"/>
  <c r="AE195" i="6" s="1"/>
  <c r="AD195" i="6"/>
  <c r="M195" i="6" s="1"/>
  <c r="AF195" i="6"/>
  <c r="N195" i="6" s="1"/>
  <c r="AC203" i="6"/>
  <c r="AE203" i="6" s="1"/>
  <c r="AD203" i="6"/>
  <c r="M203" i="6" s="1"/>
  <c r="AF203" i="6"/>
  <c r="N203" i="6" s="1"/>
  <c r="AC196" i="6"/>
  <c r="AE196" i="6" s="1"/>
  <c r="AD196" i="6"/>
  <c r="M196" i="6" s="1"/>
  <c r="AF196" i="6"/>
  <c r="N196" i="6" s="1"/>
  <c r="AC141" i="6"/>
  <c r="AE141" i="6" s="1"/>
  <c r="AD141" i="6"/>
  <c r="M141" i="6" s="1"/>
  <c r="AF141" i="6"/>
  <c r="N141" i="6" s="1"/>
  <c r="AF185" i="6"/>
  <c r="N185" i="6" s="1"/>
  <c r="AC185" i="6"/>
  <c r="AE185" i="6" s="1"/>
  <c r="AD185" i="6"/>
  <c r="M185" i="6" s="1"/>
  <c r="AC166" i="6"/>
  <c r="AE166" i="6" s="1"/>
  <c r="AF166" i="6"/>
  <c r="N166" i="6" s="1"/>
  <c r="AD166" i="6"/>
  <c r="M166" i="6" s="1"/>
  <c r="AF134" i="6"/>
  <c r="N134" i="6" s="1"/>
  <c r="AD134" i="6"/>
  <c r="M134" i="6" s="1"/>
  <c r="AC134" i="6"/>
  <c r="AE134" i="6" s="1"/>
  <c r="AC147" i="6"/>
  <c r="AE147" i="6" s="1"/>
  <c r="AD147" i="6"/>
  <c r="M147" i="6" s="1"/>
  <c r="AF147" i="6"/>
  <c r="N147" i="6" s="1"/>
  <c r="AC181" i="6"/>
  <c r="AE181" i="6" s="1"/>
  <c r="AD181" i="6"/>
  <c r="M181" i="6" s="1"/>
  <c r="AF181" i="6"/>
  <c r="N181" i="6" s="1"/>
  <c r="AC138" i="6"/>
  <c r="AE138" i="6" s="1"/>
  <c r="AD138" i="6"/>
  <c r="M138" i="6" s="1"/>
  <c r="AF138" i="6"/>
  <c r="N138" i="6" s="1"/>
  <c r="AF139" i="6"/>
  <c r="N139" i="6" s="1"/>
  <c r="AC139" i="6"/>
  <c r="AE139" i="6" s="1"/>
  <c r="AD139" i="6"/>
  <c r="M139" i="6" s="1"/>
  <c r="AD170" i="6"/>
  <c r="M170" i="6" s="1"/>
  <c r="AF170" i="6"/>
  <c r="N170" i="6" s="1"/>
  <c r="AC170" i="6"/>
  <c r="AE170" i="6" s="1"/>
  <c r="AD186" i="6"/>
  <c r="M186" i="6" s="1"/>
  <c r="AC186" i="6"/>
  <c r="AE186" i="6" s="1"/>
  <c r="AF186" i="6"/>
  <c r="N186" i="6" s="1"/>
  <c r="AF189" i="6"/>
  <c r="N189" i="6" s="1"/>
  <c r="AD189" i="6"/>
  <c r="M189" i="6" s="1"/>
  <c r="AC189" i="6"/>
  <c r="AE189" i="6" s="1"/>
  <c r="AF151" i="6"/>
  <c r="N151" i="6" s="1"/>
  <c r="AC151" i="6"/>
  <c r="AE151" i="6" s="1"/>
  <c r="AD151" i="6"/>
  <c r="M151" i="6" s="1"/>
  <c r="AF180" i="6"/>
  <c r="N180" i="6" s="1"/>
  <c r="AD180" i="6"/>
  <c r="M180" i="6" s="1"/>
  <c r="AC180" i="6"/>
  <c r="AE180" i="6" s="1"/>
  <c r="AC184" i="6"/>
  <c r="AE184" i="6" s="1"/>
  <c r="AF184" i="6"/>
  <c r="N184" i="6" s="1"/>
  <c r="AD184" i="6"/>
  <c r="M184" i="6" s="1"/>
  <c r="AF146" i="6"/>
  <c r="N146" i="6" s="1"/>
  <c r="AD146" i="6"/>
  <c r="M146" i="6" s="1"/>
  <c r="AC146" i="6"/>
  <c r="AE146" i="6" s="1"/>
  <c r="AC122" i="6"/>
  <c r="AE122" i="6" s="1"/>
  <c r="AD122" i="6"/>
  <c r="M122" i="6" s="1"/>
  <c r="AF122" i="6"/>
  <c r="N122" i="6" s="1"/>
  <c r="AC201" i="6"/>
  <c r="AE201" i="6" s="1"/>
  <c r="AD201" i="6"/>
  <c r="M201" i="6" s="1"/>
  <c r="AF201" i="6"/>
  <c r="N201" i="6" s="1"/>
  <c r="AC210" i="6"/>
  <c r="AE210" i="6" s="1"/>
  <c r="AD210" i="6"/>
  <c r="M210" i="6" s="1"/>
  <c r="AF210" i="6"/>
  <c r="N210" i="6" s="1"/>
  <c r="AC140" i="6"/>
  <c r="AE140" i="6" s="1"/>
  <c r="AD140" i="6"/>
  <c r="M140" i="6" s="1"/>
  <c r="AF140" i="6"/>
  <c r="N140" i="6" s="1"/>
  <c r="AC190" i="6"/>
  <c r="AE190" i="6" s="1"/>
  <c r="AD190" i="6"/>
  <c r="M190" i="6" s="1"/>
  <c r="AF190" i="6"/>
  <c r="N190" i="6" s="1"/>
  <c r="AC114" i="6"/>
  <c r="AE114" i="6" s="1"/>
  <c r="AD114" i="6"/>
  <c r="M114" i="6" s="1"/>
  <c r="AF114" i="6"/>
  <c r="N114" i="6" s="1"/>
  <c r="AD168" i="6"/>
  <c r="M168" i="6" s="1"/>
  <c r="AC168" i="6"/>
  <c r="AE168" i="6" s="1"/>
  <c r="AF168" i="6"/>
  <c r="N168" i="6" s="1"/>
  <c r="AC154" i="6"/>
  <c r="AE154" i="6" s="1"/>
  <c r="AF154" i="6"/>
  <c r="N154" i="6" s="1"/>
  <c r="AD154" i="6"/>
  <c r="M154" i="6" s="1"/>
  <c r="AC121" i="6"/>
  <c r="AE121" i="6" s="1"/>
  <c r="AF121" i="6"/>
  <c r="N121" i="6" s="1"/>
  <c r="AD121" i="6"/>
  <c r="M121" i="6" s="1"/>
  <c r="AC204" i="6"/>
  <c r="AE204" i="6" s="1"/>
  <c r="AF204" i="6"/>
  <c r="N204" i="6" s="1"/>
  <c r="AD204" i="6"/>
  <c r="M204" i="6" s="1"/>
  <c r="AD169" i="6"/>
  <c r="M169" i="6" s="1"/>
  <c r="AC169" i="6"/>
  <c r="AE169" i="6" s="1"/>
  <c r="AF169" i="6"/>
  <c r="N169" i="6" s="1"/>
  <c r="AC178" i="6"/>
  <c r="AE178" i="6" s="1"/>
  <c r="AD178" i="6"/>
  <c r="M178" i="6" s="1"/>
  <c r="AF178" i="6"/>
  <c r="N178" i="6" s="1"/>
  <c r="AC157" i="6"/>
  <c r="AE157" i="6" s="1"/>
  <c r="AD157" i="6"/>
  <c r="M157" i="6" s="1"/>
  <c r="AF157" i="6"/>
  <c r="N157" i="6" s="1"/>
  <c r="AC149" i="6"/>
  <c r="AE149" i="6" s="1"/>
  <c r="AF149" i="6"/>
  <c r="N149" i="6" s="1"/>
  <c r="AD149" i="6"/>
  <c r="M149" i="6" s="1"/>
  <c r="AF142" i="6"/>
  <c r="N142" i="6" s="1"/>
  <c r="AD142" i="6"/>
  <c r="M142" i="6" s="1"/>
  <c r="AC142" i="6"/>
  <c r="AE142" i="6" s="1"/>
  <c r="AC111" i="6"/>
  <c r="AE111" i="6" s="1"/>
  <c r="AD111" i="6"/>
  <c r="M111" i="6" s="1"/>
  <c r="AF111" i="6"/>
  <c r="N111" i="6" s="1"/>
  <c r="AC132" i="6"/>
  <c r="AE132" i="6" s="1"/>
  <c r="AF132" i="6"/>
  <c r="N132" i="6" s="1"/>
  <c r="AD132" i="6"/>
  <c r="M132" i="6" s="1"/>
  <c r="AC176" i="6"/>
  <c r="AE176" i="6" s="1"/>
  <c r="AD176" i="6"/>
  <c r="M176" i="6" s="1"/>
  <c r="AF176" i="6"/>
  <c r="N176" i="6" s="1"/>
  <c r="AC175" i="6"/>
  <c r="AE175" i="6" s="1"/>
  <c r="AF175" i="6"/>
  <c r="N175" i="6" s="1"/>
  <c r="AD175" i="6"/>
  <c r="M175" i="6" s="1"/>
  <c r="AC129" i="6"/>
  <c r="AE129" i="6" s="1"/>
  <c r="AF129" i="6"/>
  <c r="N129" i="6" s="1"/>
  <c r="AD129" i="6"/>
  <c r="M129" i="6" s="1"/>
  <c r="AF197" i="6"/>
  <c r="N197" i="6" s="1"/>
  <c r="AD197" i="6"/>
  <c r="M197" i="6" s="1"/>
  <c r="AC197" i="6"/>
  <c r="AE197" i="6" s="1"/>
  <c r="AC116" i="6"/>
  <c r="AE116" i="6" s="1"/>
  <c r="AD116" i="6"/>
  <c r="M116" i="6" s="1"/>
  <c r="AF116" i="6"/>
  <c r="N116" i="6" s="1"/>
  <c r="AC162" i="6"/>
  <c r="AE162" i="6" s="1"/>
  <c r="AF162" i="6"/>
  <c r="N162" i="6" s="1"/>
  <c r="AD162" i="6"/>
  <c r="M162" i="6" s="1"/>
  <c r="AC124" i="6"/>
  <c r="AE124" i="6" s="1"/>
  <c r="AD124" i="6"/>
  <c r="M124" i="6" s="1"/>
  <c r="AF124" i="6"/>
  <c r="N124" i="6" s="1"/>
  <c r="AF167" i="6"/>
  <c r="N167" i="6" s="1"/>
  <c r="AC167" i="6"/>
  <c r="AE167" i="6" s="1"/>
  <c r="AD167" i="6"/>
  <c r="M167" i="6" s="1"/>
  <c r="AC163" i="6"/>
  <c r="AE163" i="6" s="1"/>
  <c r="AD163" i="6"/>
  <c r="M163" i="6" s="1"/>
  <c r="AF163" i="6"/>
  <c r="N163" i="6" s="1"/>
  <c r="AF126" i="6"/>
  <c r="N126" i="6" s="1"/>
  <c r="AD126" i="6"/>
  <c r="M126" i="6" s="1"/>
  <c r="AC126" i="6"/>
  <c r="AE126" i="6" s="1"/>
  <c r="AE9"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K30" i="5" l="1"/>
  <c r="F30" i="5"/>
  <c r="K29" i="5"/>
  <c r="F29" i="5"/>
  <c r="K31" i="5"/>
  <c r="F31" i="5"/>
  <c r="K23" i="5"/>
  <c r="F23" i="5"/>
  <c r="F22" i="5"/>
  <c r="K22" i="5"/>
  <c r="F26" i="5"/>
  <c r="K26" i="5"/>
  <c r="K20" i="5"/>
  <c r="F20" i="5"/>
  <c r="K21" i="5"/>
  <c r="F21" i="5"/>
  <c r="R103" i="5"/>
  <c r="AA103" i="5" s="1"/>
  <c r="AE99" i="2"/>
  <c r="R104" i="5"/>
  <c r="AA104" i="5" s="1"/>
  <c r="AE100" i="2"/>
  <c r="R105" i="5"/>
  <c r="AA105" i="5" s="1"/>
  <c r="AE101" i="2"/>
  <c r="R83" i="5"/>
  <c r="AA83" i="5" s="1"/>
  <c r="AE79" i="2"/>
  <c r="R43" i="5"/>
  <c r="AA43" i="5" s="1"/>
  <c r="AE39" i="2"/>
  <c r="R90" i="5"/>
  <c r="AA90" i="5" s="1"/>
  <c r="AE86" i="2"/>
  <c r="R82" i="5"/>
  <c r="AA82" i="5" s="1"/>
  <c r="AE78" i="2"/>
  <c r="R74" i="5"/>
  <c r="AA74" i="5" s="1"/>
  <c r="AE70" i="2"/>
  <c r="R66" i="5"/>
  <c r="AA66" i="5" s="1"/>
  <c r="AE62" i="2"/>
  <c r="R58" i="5"/>
  <c r="AA58" i="5" s="1"/>
  <c r="AE54" i="2"/>
  <c r="R50" i="5"/>
  <c r="AA50" i="5" s="1"/>
  <c r="AE46" i="2"/>
  <c r="R34" i="5"/>
  <c r="AA34" i="5" s="1"/>
  <c r="AE30" i="2"/>
  <c r="R26" i="5"/>
  <c r="AE22" i="2"/>
  <c r="R18" i="5"/>
  <c r="AE14" i="2"/>
  <c r="R99" i="5"/>
  <c r="AA99" i="5" s="1"/>
  <c r="AE95" i="2"/>
  <c r="R67" i="5"/>
  <c r="AA67" i="5" s="1"/>
  <c r="AE63" i="2"/>
  <c r="R35" i="5"/>
  <c r="AA35" i="5" s="1"/>
  <c r="AE31" i="2"/>
  <c r="R97" i="5"/>
  <c r="AA97" i="5" s="1"/>
  <c r="AE93" i="2"/>
  <c r="R89" i="5"/>
  <c r="AA89" i="5" s="1"/>
  <c r="AE85" i="2"/>
  <c r="R81" i="5"/>
  <c r="AA81" i="5" s="1"/>
  <c r="AE77" i="2"/>
  <c r="R73" i="5"/>
  <c r="AA73" i="5" s="1"/>
  <c r="AE69" i="2"/>
  <c r="R65" i="5"/>
  <c r="AA65" i="5" s="1"/>
  <c r="AE61" i="2"/>
  <c r="R57" i="5"/>
  <c r="AA57" i="5" s="1"/>
  <c r="AE53" i="2"/>
  <c r="R49" i="5"/>
  <c r="AA49" i="5" s="1"/>
  <c r="AE45" i="2"/>
  <c r="R41" i="5"/>
  <c r="AA41" i="5" s="1"/>
  <c r="AE37" i="2"/>
  <c r="R33" i="5"/>
  <c r="AA33" i="5" s="1"/>
  <c r="AE29" i="2"/>
  <c r="R17" i="5"/>
  <c r="AE13" i="2"/>
  <c r="R59" i="5"/>
  <c r="AA59" i="5" s="1"/>
  <c r="AE55" i="2"/>
  <c r="R98" i="5"/>
  <c r="AA98" i="5" s="1"/>
  <c r="AE94" i="2"/>
  <c r="R80" i="5"/>
  <c r="AA80" i="5" s="1"/>
  <c r="AE76" i="2"/>
  <c r="R64" i="5"/>
  <c r="AA64" i="5" s="1"/>
  <c r="AE60" i="2"/>
  <c r="R48" i="5"/>
  <c r="AA48" i="5" s="1"/>
  <c r="AE44" i="2"/>
  <c r="R40" i="5"/>
  <c r="AA40" i="5" s="1"/>
  <c r="AE36" i="2"/>
  <c r="R16" i="5"/>
  <c r="AE12" i="2"/>
  <c r="R91" i="5"/>
  <c r="AA91" i="5" s="1"/>
  <c r="AE87" i="2"/>
  <c r="R51" i="5"/>
  <c r="AA51" i="5" s="1"/>
  <c r="AE47" i="2"/>
  <c r="R96" i="5"/>
  <c r="AA96" i="5" s="1"/>
  <c r="AE92" i="2"/>
  <c r="R88" i="5"/>
  <c r="AA88" i="5" s="1"/>
  <c r="AE84" i="2"/>
  <c r="R72" i="5"/>
  <c r="AA72" i="5" s="1"/>
  <c r="AE68" i="2"/>
  <c r="R56" i="5"/>
  <c r="AA56" i="5" s="1"/>
  <c r="AE52" i="2"/>
  <c r="R95" i="5"/>
  <c r="AA95" i="5" s="1"/>
  <c r="AE91" i="2"/>
  <c r="R87" i="5"/>
  <c r="AA87" i="5" s="1"/>
  <c r="AE83" i="2"/>
  <c r="R79" i="5"/>
  <c r="AA79" i="5" s="1"/>
  <c r="AE75" i="2"/>
  <c r="R71" i="5"/>
  <c r="AA71" i="5" s="1"/>
  <c r="AE67" i="2"/>
  <c r="R63" i="5"/>
  <c r="AA63" i="5" s="1"/>
  <c r="AE59" i="2"/>
  <c r="R55" i="5"/>
  <c r="AA55" i="5" s="1"/>
  <c r="AE51" i="2"/>
  <c r="R47" i="5"/>
  <c r="AA47" i="5" s="1"/>
  <c r="AE43" i="2"/>
  <c r="R39" i="5"/>
  <c r="AA39" i="5" s="1"/>
  <c r="AE35" i="2"/>
  <c r="R31" i="5"/>
  <c r="AE27" i="2"/>
  <c r="R23" i="5"/>
  <c r="AE19" i="2"/>
  <c r="R15" i="5"/>
  <c r="AE11" i="2"/>
  <c r="R22" i="5"/>
  <c r="AE18" i="2"/>
  <c r="R14" i="5"/>
  <c r="AE10" i="2"/>
  <c r="R75" i="5"/>
  <c r="AA75" i="5" s="1"/>
  <c r="AE71" i="2"/>
  <c r="R94" i="5"/>
  <c r="AA94" i="5" s="1"/>
  <c r="AE90" i="2"/>
  <c r="R78" i="5"/>
  <c r="AA78" i="5" s="1"/>
  <c r="AE74" i="2"/>
  <c r="R54" i="5"/>
  <c r="AA54" i="5" s="1"/>
  <c r="AE50" i="2"/>
  <c r="R93" i="5"/>
  <c r="AA93" i="5" s="1"/>
  <c r="AE89" i="2"/>
  <c r="R77" i="5"/>
  <c r="AA77" i="5" s="1"/>
  <c r="AE73" i="2"/>
  <c r="R69" i="5"/>
  <c r="AA69" i="5" s="1"/>
  <c r="AE65" i="2"/>
  <c r="R61" i="5"/>
  <c r="AA61" i="5" s="1"/>
  <c r="AE57" i="2"/>
  <c r="R53" i="5"/>
  <c r="AA53" i="5" s="1"/>
  <c r="AE49" i="2"/>
  <c r="R45" i="5"/>
  <c r="AA45" i="5" s="1"/>
  <c r="AE41" i="2"/>
  <c r="R37" i="5"/>
  <c r="AA37" i="5" s="1"/>
  <c r="AE33" i="2"/>
  <c r="R29" i="5"/>
  <c r="AE25" i="2"/>
  <c r="R21" i="5"/>
  <c r="AE17" i="2"/>
  <c r="R102" i="5"/>
  <c r="AA102" i="5" s="1"/>
  <c r="AE98" i="2"/>
  <c r="R86" i="5"/>
  <c r="AA86" i="5" s="1"/>
  <c r="AE82" i="2"/>
  <c r="R70" i="5"/>
  <c r="AA70" i="5" s="1"/>
  <c r="AE66" i="2"/>
  <c r="R62" i="5"/>
  <c r="AA62" i="5" s="1"/>
  <c r="AE58" i="2"/>
  <c r="R46" i="5"/>
  <c r="AA46" i="5" s="1"/>
  <c r="AE42" i="2"/>
  <c r="R30" i="5"/>
  <c r="AE26" i="2"/>
  <c r="R85" i="5"/>
  <c r="AA85" i="5" s="1"/>
  <c r="AE81" i="2"/>
  <c r="R100" i="5"/>
  <c r="AA100" i="5" s="1"/>
  <c r="AE96" i="2"/>
  <c r="R92" i="5"/>
  <c r="AA92" i="5" s="1"/>
  <c r="AE88" i="2"/>
  <c r="R84" i="5"/>
  <c r="AA84" i="5" s="1"/>
  <c r="AE80" i="2"/>
  <c r="R76" i="5"/>
  <c r="AA76" i="5" s="1"/>
  <c r="AE72" i="2"/>
  <c r="R68" i="5"/>
  <c r="AA68" i="5" s="1"/>
  <c r="AE64" i="2"/>
  <c r="R60" i="5"/>
  <c r="AA60" i="5" s="1"/>
  <c r="AE56" i="2"/>
  <c r="R52" i="5"/>
  <c r="AA52" i="5" s="1"/>
  <c r="AE48" i="2"/>
  <c r="R44" i="5"/>
  <c r="AA44" i="5" s="1"/>
  <c r="AE40" i="2"/>
  <c r="R36" i="5"/>
  <c r="AA36" i="5" s="1"/>
  <c r="AE32" i="2"/>
  <c r="R20" i="5"/>
  <c r="AE16" i="2"/>
  <c r="R101" i="5"/>
  <c r="AE97" i="2"/>
  <c r="F101" i="5"/>
  <c r="K101" i="5"/>
  <c r="R27" i="5"/>
  <c r="AE23" i="2"/>
  <c r="F27" i="5"/>
  <c r="K27" i="5"/>
  <c r="R38" i="5"/>
  <c r="AE34" i="2"/>
  <c r="F38" i="5"/>
  <c r="K38" i="5"/>
  <c r="R42" i="5"/>
  <c r="AE38" i="2"/>
  <c r="F42" i="5"/>
  <c r="K42" i="5"/>
  <c r="R28" i="5"/>
  <c r="AE24" i="2"/>
  <c r="F28" i="5"/>
  <c r="K28" i="5"/>
  <c r="R32" i="5"/>
  <c r="AE28" i="2"/>
  <c r="K32" i="5"/>
  <c r="F32" i="5"/>
  <c r="R25" i="5"/>
  <c r="AE21" i="2"/>
  <c r="K25" i="5"/>
  <c r="F25" i="5"/>
  <c r="R24" i="5"/>
  <c r="AE20" i="2"/>
  <c r="F24" i="5"/>
  <c r="K24" i="5"/>
  <c r="R19" i="5"/>
  <c r="AE15" i="2"/>
  <c r="F19" i="5"/>
  <c r="K19" i="5"/>
  <c r="AA178" i="5"/>
  <c r="AA182" i="5"/>
  <c r="AE8" i="2"/>
  <c r="A1" i="4" l="1"/>
  <c r="B1" i="4"/>
  <c r="C1" i="4"/>
  <c r="D1" i="4"/>
  <c r="A2" i="4"/>
  <c r="B2" i="4"/>
  <c r="C2" i="4"/>
  <c r="J9" i="4"/>
  <c r="J11" i="4"/>
  <c r="J13" i="4"/>
  <c r="J15" i="4"/>
  <c r="J16" i="4"/>
  <c r="J17" i="4"/>
  <c r="AI6" i="8"/>
  <c r="A12" i="6" l="1"/>
  <c r="B12" i="6"/>
  <c r="C12" i="6"/>
  <c r="A7" i="8" l="1"/>
  <c r="B7" i="8"/>
  <c r="C7" i="8"/>
  <c r="B12" i="5"/>
  <c r="C12" i="5"/>
  <c r="K12" i="5" l="1"/>
  <c r="Z12" i="6"/>
  <c r="L13" i="6" l="1"/>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2" i="6"/>
  <c r="AK13" i="6" l="1"/>
  <c r="AK14" i="6"/>
  <c r="AK15" i="6"/>
  <c r="AK16" i="6"/>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2" i="6"/>
  <c r="AN4" i="6" l="1"/>
  <c r="AI6" i="6"/>
  <c r="H13" i="6" l="1"/>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H65" i="6"/>
  <c r="I65" i="6"/>
  <c r="H66" i="6"/>
  <c r="I66" i="6"/>
  <c r="H67" i="6"/>
  <c r="I67" i="6"/>
  <c r="H68" i="6"/>
  <c r="I68" i="6"/>
  <c r="H69" i="6"/>
  <c r="I69" i="6"/>
  <c r="H70" i="6"/>
  <c r="I70" i="6"/>
  <c r="H71" i="6"/>
  <c r="I71" i="6"/>
  <c r="H72" i="6"/>
  <c r="I72" i="6"/>
  <c r="H73" i="6"/>
  <c r="I73" i="6"/>
  <c r="H74" i="6"/>
  <c r="I74" i="6"/>
  <c r="H75" i="6"/>
  <c r="I75" i="6"/>
  <c r="H76" i="6"/>
  <c r="I76" i="6"/>
  <c r="H77" i="6"/>
  <c r="I77" i="6"/>
  <c r="H78" i="6"/>
  <c r="I78" i="6"/>
  <c r="H79" i="6"/>
  <c r="I79" i="6"/>
  <c r="H80" i="6"/>
  <c r="I80" i="6"/>
  <c r="H81" i="6"/>
  <c r="I81" i="6"/>
  <c r="H82" i="6"/>
  <c r="I82" i="6"/>
  <c r="H83" i="6"/>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I97" i="6"/>
  <c r="H98" i="6"/>
  <c r="I98" i="6"/>
  <c r="H99" i="6"/>
  <c r="I99" i="6"/>
  <c r="H100" i="6"/>
  <c r="I100" i="6"/>
  <c r="H101" i="6"/>
  <c r="I101" i="6"/>
  <c r="H102" i="6"/>
  <c r="I102" i="6"/>
  <c r="H103" i="6"/>
  <c r="I103" i="6"/>
  <c r="H104" i="6"/>
  <c r="I104" i="6"/>
  <c r="H105" i="6"/>
  <c r="I105" i="6"/>
  <c r="H106" i="6"/>
  <c r="I106" i="6"/>
  <c r="H107" i="6"/>
  <c r="I107" i="6"/>
  <c r="H108" i="6"/>
  <c r="I108" i="6"/>
  <c r="H109" i="6"/>
  <c r="I109" i="6"/>
  <c r="H110" i="6"/>
  <c r="I110" i="6"/>
  <c r="I12" i="6"/>
  <c r="H12" i="6"/>
  <c r="F13"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2" i="6"/>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F8" i="6" l="1"/>
  <c r="B31" i="1"/>
  <c r="H5" i="6" s="1"/>
  <c r="D6" i="1" l="1"/>
  <c r="A13" i="5" l="1"/>
  <c r="B13" i="5"/>
  <c r="C13" i="5"/>
  <c r="K13" i="5" l="1"/>
  <c r="F13" i="5"/>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2" i="6"/>
  <c r="G8" i="6" l="1"/>
  <c r="C1" i="6"/>
  <c r="C1" i="2" l="1"/>
  <c r="C1" i="5"/>
  <c r="C1" i="8"/>
  <c r="X12" i="6" l="1"/>
  <c r="Y2" i="2"/>
  <c r="Y200" i="2" l="1"/>
  <c r="Y204" i="2"/>
  <c r="Y207" i="2"/>
  <c r="Y205" i="2"/>
  <c r="Y203" i="2"/>
  <c r="Y206" i="2"/>
  <c r="Y201" i="2"/>
  <c r="Y202" i="2"/>
  <c r="Y196" i="2"/>
  <c r="Y194" i="2"/>
  <c r="Y189" i="2"/>
  <c r="Y187" i="2"/>
  <c r="Y184" i="2"/>
  <c r="Y182" i="2"/>
  <c r="Y175" i="2"/>
  <c r="Y169" i="2"/>
  <c r="Y168" i="2"/>
  <c r="Y166" i="2"/>
  <c r="Y159" i="2"/>
  <c r="Y153" i="2"/>
  <c r="Y152" i="2"/>
  <c r="Y150" i="2"/>
  <c r="Y145" i="2"/>
  <c r="Y140" i="2"/>
  <c r="Y136" i="2"/>
  <c r="Y135" i="2"/>
  <c r="Y132" i="2"/>
  <c r="Y199" i="2"/>
  <c r="Y197" i="2"/>
  <c r="Y193" i="2"/>
  <c r="Y190" i="2"/>
  <c r="Y185" i="2"/>
  <c r="Y179" i="2"/>
  <c r="Y173" i="2"/>
  <c r="Y172" i="2"/>
  <c r="Y170" i="2"/>
  <c r="Y163" i="2"/>
  <c r="Y157" i="2"/>
  <c r="Y156" i="2"/>
  <c r="Y154" i="2"/>
  <c r="Y146" i="2"/>
  <c r="Y143" i="2"/>
  <c r="Y141" i="2"/>
  <c r="Y183" i="2"/>
  <c r="Y177" i="2"/>
  <c r="Y165" i="2"/>
  <c r="Y160" i="2"/>
  <c r="Y158" i="2"/>
  <c r="Y144" i="2"/>
  <c r="Y142" i="2"/>
  <c r="Y134" i="2"/>
  <c r="Y130" i="2"/>
  <c r="Y127" i="2"/>
  <c r="Y122" i="2"/>
  <c r="Y119" i="2"/>
  <c r="Y114" i="2"/>
  <c r="Y111" i="2"/>
  <c r="Y105" i="2"/>
  <c r="Y198" i="2"/>
  <c r="Y181" i="2"/>
  <c r="Y176" i="2"/>
  <c r="Y174" i="2"/>
  <c r="Y148" i="2"/>
  <c r="Y138" i="2"/>
  <c r="Y128" i="2"/>
  <c r="Y125" i="2"/>
  <c r="Y120" i="2"/>
  <c r="Y117" i="2"/>
  <c r="Y112" i="2"/>
  <c r="Y109" i="2"/>
  <c r="Y107" i="2"/>
  <c r="Y103" i="2"/>
  <c r="Y191" i="2"/>
  <c r="Y180" i="2"/>
  <c r="Y149" i="2"/>
  <c r="Y192" i="2"/>
  <c r="Y188" i="2"/>
  <c r="Y186" i="2"/>
  <c r="Y164" i="2"/>
  <c r="Y162" i="2"/>
  <c r="Y155" i="2"/>
  <c r="Y151" i="2"/>
  <c r="Y147" i="2"/>
  <c r="Y139" i="2"/>
  <c r="Y137" i="2"/>
  <c r="Y133" i="2"/>
  <c r="Y131" i="2"/>
  <c r="Y126" i="2"/>
  <c r="Y123" i="2"/>
  <c r="Y118" i="2"/>
  <c r="Y115" i="2"/>
  <c r="Y110" i="2"/>
  <c r="Y106" i="2"/>
  <c r="Y104" i="2"/>
  <c r="Y102" i="2"/>
  <c r="Y195" i="2"/>
  <c r="Y178" i="2"/>
  <c r="Y171" i="2"/>
  <c r="Y167" i="2"/>
  <c r="Y161" i="2"/>
  <c r="Y129" i="2"/>
  <c r="Y124" i="2"/>
  <c r="Y108" i="2"/>
  <c r="Y121" i="2"/>
  <c r="Y116" i="2"/>
  <c r="Y113" i="2"/>
  <c r="M6" i="6"/>
  <c r="E13" i="6"/>
  <c r="E14" i="6"/>
  <c r="E15" i="6"/>
  <c r="E16" i="6"/>
  <c r="E17" i="6"/>
  <c r="E18" i="6"/>
  <c r="E19" i="6"/>
  <c r="AN19" i="6" s="1"/>
  <c r="E20" i="6"/>
  <c r="AN20" i="6" s="1"/>
  <c r="E21" i="6"/>
  <c r="AN21" i="6" s="1"/>
  <c r="E22" i="6"/>
  <c r="AN22" i="6" s="1"/>
  <c r="E23" i="6"/>
  <c r="AN23" i="6" s="1"/>
  <c r="E24" i="6"/>
  <c r="AN24" i="6" s="1"/>
  <c r="E25" i="6"/>
  <c r="AN25" i="6" s="1"/>
  <c r="E26" i="6"/>
  <c r="AN26" i="6" s="1"/>
  <c r="E27" i="6"/>
  <c r="AN27" i="6" s="1"/>
  <c r="E28" i="6"/>
  <c r="AN28" i="6" s="1"/>
  <c r="E29" i="6"/>
  <c r="AN29" i="6" s="1"/>
  <c r="E30" i="6"/>
  <c r="AN30" i="6" s="1"/>
  <c r="E31" i="6"/>
  <c r="AN31" i="6" s="1"/>
  <c r="E32" i="6"/>
  <c r="AN32" i="6" s="1"/>
  <c r="E33" i="6"/>
  <c r="AN33" i="6" s="1"/>
  <c r="E34" i="6"/>
  <c r="AN34" i="6" s="1"/>
  <c r="E35" i="6"/>
  <c r="AN35" i="6" s="1"/>
  <c r="E36" i="6"/>
  <c r="AN36" i="6" s="1"/>
  <c r="E37" i="6"/>
  <c r="AN37" i="6" s="1"/>
  <c r="E38" i="6"/>
  <c r="AN38" i="6" s="1"/>
  <c r="E39" i="6"/>
  <c r="AN39" i="6" s="1"/>
  <c r="E40" i="6"/>
  <c r="AN40" i="6" s="1"/>
  <c r="E41" i="6"/>
  <c r="AN41" i="6" s="1"/>
  <c r="E42" i="6"/>
  <c r="AN42" i="6" s="1"/>
  <c r="E43" i="6"/>
  <c r="AN43" i="6" s="1"/>
  <c r="E44" i="6"/>
  <c r="AN44" i="6" s="1"/>
  <c r="E45" i="6"/>
  <c r="AN45" i="6" s="1"/>
  <c r="E46" i="6"/>
  <c r="AN46" i="6" s="1"/>
  <c r="E47" i="6"/>
  <c r="AN47" i="6" s="1"/>
  <c r="E48" i="6"/>
  <c r="AN48" i="6" s="1"/>
  <c r="E49" i="6"/>
  <c r="AN49" i="6" s="1"/>
  <c r="E50" i="6"/>
  <c r="AN50" i="6" s="1"/>
  <c r="E51" i="6"/>
  <c r="AN51" i="6" s="1"/>
  <c r="E52" i="6"/>
  <c r="AN52" i="6" s="1"/>
  <c r="E53" i="6"/>
  <c r="AN53" i="6" s="1"/>
  <c r="E54" i="6"/>
  <c r="AN54" i="6" s="1"/>
  <c r="E55" i="6"/>
  <c r="AN55" i="6" s="1"/>
  <c r="E56" i="6"/>
  <c r="AN56" i="6" s="1"/>
  <c r="E57" i="6"/>
  <c r="AN57" i="6" s="1"/>
  <c r="E58" i="6"/>
  <c r="AN58" i="6" s="1"/>
  <c r="E59" i="6"/>
  <c r="AN59" i="6" s="1"/>
  <c r="E60" i="6"/>
  <c r="AN60" i="6" s="1"/>
  <c r="E61" i="6"/>
  <c r="AN61" i="6" s="1"/>
  <c r="E62" i="6"/>
  <c r="AN62" i="6" s="1"/>
  <c r="E63" i="6"/>
  <c r="AN63" i="6" s="1"/>
  <c r="E64" i="6"/>
  <c r="AN64" i="6" s="1"/>
  <c r="E65" i="6"/>
  <c r="AN65" i="6" s="1"/>
  <c r="E66" i="6"/>
  <c r="AN66" i="6" s="1"/>
  <c r="E67" i="6"/>
  <c r="AN67" i="6" s="1"/>
  <c r="E68" i="6"/>
  <c r="AN68" i="6" s="1"/>
  <c r="E69" i="6"/>
  <c r="AN69" i="6" s="1"/>
  <c r="E70" i="6"/>
  <c r="AN70" i="6" s="1"/>
  <c r="E71" i="6"/>
  <c r="AN71" i="6" s="1"/>
  <c r="E72" i="6"/>
  <c r="AN72" i="6" s="1"/>
  <c r="E73" i="6"/>
  <c r="AN73" i="6" s="1"/>
  <c r="E74" i="6"/>
  <c r="AN74" i="6" s="1"/>
  <c r="E75" i="6"/>
  <c r="AN75" i="6" s="1"/>
  <c r="E76" i="6"/>
  <c r="AN76" i="6" s="1"/>
  <c r="E77" i="6"/>
  <c r="AN77" i="6" s="1"/>
  <c r="E78" i="6"/>
  <c r="AN78" i="6" s="1"/>
  <c r="E79" i="6"/>
  <c r="AN79" i="6" s="1"/>
  <c r="E80" i="6"/>
  <c r="AN80" i="6" s="1"/>
  <c r="E81" i="6"/>
  <c r="AN81" i="6" s="1"/>
  <c r="E82" i="6"/>
  <c r="AN82" i="6" s="1"/>
  <c r="E83" i="6"/>
  <c r="AN83" i="6" s="1"/>
  <c r="E84" i="6"/>
  <c r="AN84" i="6" s="1"/>
  <c r="E85" i="6"/>
  <c r="AN85" i="6" s="1"/>
  <c r="E86" i="6"/>
  <c r="AN86" i="6" s="1"/>
  <c r="E87" i="6"/>
  <c r="AN87" i="6" s="1"/>
  <c r="E88" i="6"/>
  <c r="AN88" i="6" s="1"/>
  <c r="E89" i="6"/>
  <c r="AN89" i="6" s="1"/>
  <c r="E90" i="6"/>
  <c r="AN90" i="6" s="1"/>
  <c r="E91" i="6"/>
  <c r="AN91" i="6" s="1"/>
  <c r="E92" i="6"/>
  <c r="AN92" i="6" s="1"/>
  <c r="E93" i="6"/>
  <c r="AN93" i="6" s="1"/>
  <c r="E94" i="6"/>
  <c r="AN94" i="6" s="1"/>
  <c r="E95" i="6"/>
  <c r="AN95" i="6" s="1"/>
  <c r="E96" i="6"/>
  <c r="AN96" i="6" s="1"/>
  <c r="E97" i="6"/>
  <c r="AN97" i="6" s="1"/>
  <c r="E98" i="6"/>
  <c r="AN98" i="6" s="1"/>
  <c r="E99" i="6"/>
  <c r="AN99" i="6" s="1"/>
  <c r="E100" i="6"/>
  <c r="AN100" i="6" s="1"/>
  <c r="E101" i="6"/>
  <c r="AN101" i="6" s="1"/>
  <c r="E102" i="6"/>
  <c r="AN102" i="6" s="1"/>
  <c r="E103" i="6"/>
  <c r="AN103" i="6" s="1"/>
  <c r="E104" i="6"/>
  <c r="AN104" i="6" s="1"/>
  <c r="E105" i="6"/>
  <c r="AN105" i="6" s="1"/>
  <c r="E106" i="6"/>
  <c r="AN106" i="6" s="1"/>
  <c r="E107" i="6"/>
  <c r="AN107" i="6" s="1"/>
  <c r="E108" i="6"/>
  <c r="AN108" i="6" s="1"/>
  <c r="E109" i="6"/>
  <c r="AN109" i="6" s="1"/>
  <c r="E110" i="6"/>
  <c r="AN110" i="6" s="1"/>
  <c r="E12" i="6"/>
  <c r="X13" i="6"/>
  <c r="A8" i="8"/>
  <c r="AI8" i="8" s="1"/>
  <c r="B8" i="8"/>
  <c r="C8" i="8"/>
  <c r="A9" i="8"/>
  <c r="B9" i="8"/>
  <c r="C9" i="8"/>
  <c r="A10" i="8"/>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56" i="8"/>
  <c r="B56" i="8"/>
  <c r="C56" i="8"/>
  <c r="A57" i="8"/>
  <c r="B57" i="8"/>
  <c r="C57" i="8"/>
  <c r="A58" i="8"/>
  <c r="B58" i="8"/>
  <c r="C58" i="8"/>
  <c r="A59" i="8"/>
  <c r="B59" i="8"/>
  <c r="C59" i="8"/>
  <c r="A60" i="8"/>
  <c r="B60" i="8"/>
  <c r="C60" i="8"/>
  <c r="A61" i="8"/>
  <c r="B61" i="8"/>
  <c r="C61" i="8"/>
  <c r="A62" i="8"/>
  <c r="B62" i="8"/>
  <c r="C62" i="8"/>
  <c r="A63" i="8"/>
  <c r="B63" i="8"/>
  <c r="C63" i="8"/>
  <c r="A64" i="8"/>
  <c r="B64" i="8"/>
  <c r="C64" i="8"/>
  <c r="A65" i="8"/>
  <c r="B65" i="8"/>
  <c r="C65" i="8"/>
  <c r="A66" i="8"/>
  <c r="B66" i="8"/>
  <c r="C66" i="8"/>
  <c r="A67" i="8"/>
  <c r="B67" i="8"/>
  <c r="C67" i="8"/>
  <c r="A68" i="8"/>
  <c r="B68" i="8"/>
  <c r="C68" i="8"/>
  <c r="A69" i="8"/>
  <c r="B69" i="8"/>
  <c r="C69" i="8"/>
  <c r="A70" i="8"/>
  <c r="B70" i="8"/>
  <c r="C70" i="8"/>
  <c r="A71" i="8"/>
  <c r="B71" i="8"/>
  <c r="C71" i="8"/>
  <c r="A72" i="8"/>
  <c r="B72" i="8"/>
  <c r="C72" i="8"/>
  <c r="A73" i="8"/>
  <c r="B73" i="8"/>
  <c r="C73" i="8"/>
  <c r="A74" i="8"/>
  <c r="B74" i="8"/>
  <c r="C74" i="8"/>
  <c r="A75" i="8"/>
  <c r="B75" i="8"/>
  <c r="C75" i="8"/>
  <c r="A76" i="8"/>
  <c r="B76" i="8"/>
  <c r="C76" i="8"/>
  <c r="A77" i="8"/>
  <c r="B77" i="8"/>
  <c r="C77" i="8"/>
  <c r="A78" i="8"/>
  <c r="B78" i="8"/>
  <c r="C78" i="8"/>
  <c r="A79" i="8"/>
  <c r="B79" i="8"/>
  <c r="C79" i="8"/>
  <c r="A80" i="8"/>
  <c r="B80" i="8"/>
  <c r="C80" i="8"/>
  <c r="A81" i="8"/>
  <c r="B81" i="8"/>
  <c r="C81" i="8"/>
  <c r="A82" i="8"/>
  <c r="B82" i="8"/>
  <c r="C82" i="8"/>
  <c r="A83" i="8"/>
  <c r="B83" i="8"/>
  <c r="C83" i="8"/>
  <c r="A84" i="8"/>
  <c r="B84" i="8"/>
  <c r="C84" i="8"/>
  <c r="A85" i="8"/>
  <c r="B85" i="8"/>
  <c r="C85" i="8"/>
  <c r="A86" i="8"/>
  <c r="B86" i="8"/>
  <c r="C86" i="8"/>
  <c r="A87" i="8"/>
  <c r="B87" i="8"/>
  <c r="C87" i="8"/>
  <c r="A88" i="8"/>
  <c r="B88" i="8"/>
  <c r="C88" i="8"/>
  <c r="A89" i="8"/>
  <c r="B89" i="8"/>
  <c r="C89" i="8"/>
  <c r="A90" i="8"/>
  <c r="B90" i="8"/>
  <c r="C90" i="8"/>
  <c r="A91" i="8"/>
  <c r="B91" i="8"/>
  <c r="C91" i="8"/>
  <c r="A92" i="8"/>
  <c r="B92" i="8"/>
  <c r="C92" i="8"/>
  <c r="A93" i="8"/>
  <c r="B93" i="8"/>
  <c r="C93" i="8"/>
  <c r="A94" i="8"/>
  <c r="B94" i="8"/>
  <c r="C94" i="8"/>
  <c r="A95" i="8"/>
  <c r="B95" i="8"/>
  <c r="C95" i="8"/>
  <c r="A96" i="8"/>
  <c r="B96" i="8"/>
  <c r="C96" i="8"/>
  <c r="A97" i="8"/>
  <c r="B97" i="8"/>
  <c r="C97" i="8"/>
  <c r="A98" i="8"/>
  <c r="B98" i="8"/>
  <c r="C98" i="8"/>
  <c r="A99" i="8"/>
  <c r="B99" i="8"/>
  <c r="C99" i="8"/>
  <c r="A100" i="8"/>
  <c r="B100" i="8"/>
  <c r="C100" i="8"/>
  <c r="A101" i="8"/>
  <c r="B101" i="8"/>
  <c r="C101" i="8"/>
  <c r="A102" i="8"/>
  <c r="B102" i="8"/>
  <c r="C102" i="8"/>
  <c r="A103" i="8"/>
  <c r="B103" i="8"/>
  <c r="C103" i="8"/>
  <c r="A104" i="8"/>
  <c r="B104" i="8"/>
  <c r="C104" i="8"/>
  <c r="A105" i="8"/>
  <c r="B105" i="8"/>
  <c r="C105" i="8"/>
  <c r="X14" i="6"/>
  <c r="AA12" i="6" l="1"/>
  <c r="AR125" i="6"/>
  <c r="AR199" i="6"/>
  <c r="AR130" i="6"/>
  <c r="AR166" i="6"/>
  <c r="AR142" i="6"/>
  <c r="AR118" i="6"/>
  <c r="AR162" i="6"/>
  <c r="AR158" i="6"/>
  <c r="AR189" i="6"/>
  <c r="AR144" i="6"/>
  <c r="AR173" i="6"/>
  <c r="AR206" i="6"/>
  <c r="AR112" i="6"/>
  <c r="AR135" i="6"/>
  <c r="AR168" i="6"/>
  <c r="AR111" i="6"/>
  <c r="AR152" i="6"/>
  <c r="AR123" i="6"/>
  <c r="AR164" i="6"/>
  <c r="AR160" i="6"/>
  <c r="AR194" i="6"/>
  <c r="AR149" i="6"/>
  <c r="AR179" i="6"/>
  <c r="AR205" i="6"/>
  <c r="AR128" i="6"/>
  <c r="AR137" i="6"/>
  <c r="AR190" i="6"/>
  <c r="AR113" i="6"/>
  <c r="AR178" i="6"/>
  <c r="AR126" i="6"/>
  <c r="AR169" i="6"/>
  <c r="AR161" i="6"/>
  <c r="AR197" i="6"/>
  <c r="AR154" i="6"/>
  <c r="AR186" i="6"/>
  <c r="AR210" i="6"/>
  <c r="AR133" i="6"/>
  <c r="AR141" i="6"/>
  <c r="AR192" i="6"/>
  <c r="AR116" i="6"/>
  <c r="AR180" i="6"/>
  <c r="AR131" i="6"/>
  <c r="AR181" i="6"/>
  <c r="AR167" i="6"/>
  <c r="AR201" i="6"/>
  <c r="AR156" i="6"/>
  <c r="AR188" i="6"/>
  <c r="AR207" i="6"/>
  <c r="AR165" i="6"/>
  <c r="AR114" i="6"/>
  <c r="AR143" i="6"/>
  <c r="AR196" i="6"/>
  <c r="AR121" i="6"/>
  <c r="AR185" i="6"/>
  <c r="AR134" i="6"/>
  <c r="AR187" i="6"/>
  <c r="AR174" i="6"/>
  <c r="AR203" i="6"/>
  <c r="AR157" i="6"/>
  <c r="AR191" i="6"/>
  <c r="AR209" i="6"/>
  <c r="AR171" i="6"/>
  <c r="AR119" i="6"/>
  <c r="AR151" i="6"/>
  <c r="AR153" i="6"/>
  <c r="AR124" i="6"/>
  <c r="AR202" i="6"/>
  <c r="AR138" i="6"/>
  <c r="AR145" i="6"/>
  <c r="AR176" i="6"/>
  <c r="AR136" i="6"/>
  <c r="AR163" i="6"/>
  <c r="AR193" i="6"/>
  <c r="AR211" i="6"/>
  <c r="AR117" i="6"/>
  <c r="AR175" i="6"/>
  <c r="AR122" i="6"/>
  <c r="AR155" i="6"/>
  <c r="AR184" i="6"/>
  <c r="AR129" i="6"/>
  <c r="AR146" i="6"/>
  <c r="AR147" i="6"/>
  <c r="AR177" i="6"/>
  <c r="AR139" i="6"/>
  <c r="AR170" i="6"/>
  <c r="AR198" i="6"/>
  <c r="AR208" i="6"/>
  <c r="AR120" i="6"/>
  <c r="AR182" i="6"/>
  <c r="AR127" i="6"/>
  <c r="AR159" i="6"/>
  <c r="AR195" i="6"/>
  <c r="AR132" i="6"/>
  <c r="AR115" i="6"/>
  <c r="AR148" i="6"/>
  <c r="AR150" i="6"/>
  <c r="AR183" i="6"/>
  <c r="AR140" i="6"/>
  <c r="AR172" i="6"/>
  <c r="AR200" i="6"/>
  <c r="AR204" i="6"/>
  <c r="AP107" i="6"/>
  <c r="AO107" i="6"/>
  <c r="AM107" i="6"/>
  <c r="AP99" i="6"/>
  <c r="AO99" i="6"/>
  <c r="AM99" i="6"/>
  <c r="AP91" i="6"/>
  <c r="AO91" i="6"/>
  <c r="AM91" i="6"/>
  <c r="AP83" i="6"/>
  <c r="AO83" i="6"/>
  <c r="AM83" i="6"/>
  <c r="AP75" i="6"/>
  <c r="AO75" i="6"/>
  <c r="AM75" i="6"/>
  <c r="AP67" i="6"/>
  <c r="AO67" i="6"/>
  <c r="AM67" i="6"/>
  <c r="AP59" i="6"/>
  <c r="AO59" i="6"/>
  <c r="AM59" i="6"/>
  <c r="AP51" i="6"/>
  <c r="AO51" i="6"/>
  <c r="AM51" i="6"/>
  <c r="AP43" i="6"/>
  <c r="AO43" i="6"/>
  <c r="AM43" i="6"/>
  <c r="AP35" i="6"/>
  <c r="AO35" i="6"/>
  <c r="AM35" i="6"/>
  <c r="AP27" i="6"/>
  <c r="AO27" i="6"/>
  <c r="AM27" i="6"/>
  <c r="AP19" i="6"/>
  <c r="AO19" i="6"/>
  <c r="AM19" i="6"/>
  <c r="AO106" i="6"/>
  <c r="AM106" i="6"/>
  <c r="AP106" i="6"/>
  <c r="AO98" i="6"/>
  <c r="AM98" i="6"/>
  <c r="AP98" i="6"/>
  <c r="AO90" i="6"/>
  <c r="AM90" i="6"/>
  <c r="AP90" i="6"/>
  <c r="AO82" i="6"/>
  <c r="AM82" i="6"/>
  <c r="AP82" i="6"/>
  <c r="AO74" i="6"/>
  <c r="AM74" i="6"/>
  <c r="AP74" i="6"/>
  <c r="AO66" i="6"/>
  <c r="AM66" i="6"/>
  <c r="AP66" i="6"/>
  <c r="AO58" i="6"/>
  <c r="AM58" i="6"/>
  <c r="AP58" i="6"/>
  <c r="AO50" i="6"/>
  <c r="AM50" i="6"/>
  <c r="AP50" i="6"/>
  <c r="AO42" i="6"/>
  <c r="AM42" i="6"/>
  <c r="AP42" i="6"/>
  <c r="AO34" i="6"/>
  <c r="AM34" i="6"/>
  <c r="AP34" i="6"/>
  <c r="AO26" i="6"/>
  <c r="AM26" i="6"/>
  <c r="AP26" i="6"/>
  <c r="AO18" i="6"/>
  <c r="AM18" i="6"/>
  <c r="AP18" i="6"/>
  <c r="AP105" i="6"/>
  <c r="AO105" i="6"/>
  <c r="AM105" i="6"/>
  <c r="AO97" i="6"/>
  <c r="AM97" i="6"/>
  <c r="AP97" i="6"/>
  <c r="AO89" i="6"/>
  <c r="AM89" i="6"/>
  <c r="AP89" i="6"/>
  <c r="AO81" i="6"/>
  <c r="AM81" i="6"/>
  <c r="AP81" i="6"/>
  <c r="AO73" i="6"/>
  <c r="AM73" i="6"/>
  <c r="AP73" i="6"/>
  <c r="AO65" i="6"/>
  <c r="AP65" i="6"/>
  <c r="AM65" i="6"/>
  <c r="AP57" i="6"/>
  <c r="AO57" i="6"/>
  <c r="AM57" i="6"/>
  <c r="AO49" i="6"/>
  <c r="AM49" i="6"/>
  <c r="AP49" i="6"/>
  <c r="AP41" i="6"/>
  <c r="AO41" i="6"/>
  <c r="AM41" i="6"/>
  <c r="AO33" i="6"/>
  <c r="AM33" i="6"/>
  <c r="AP33" i="6"/>
  <c r="AO25" i="6"/>
  <c r="AM25" i="6"/>
  <c r="AP25" i="6"/>
  <c r="AO17" i="6"/>
  <c r="AM17" i="6"/>
  <c r="AP17" i="6"/>
  <c r="AO12" i="6"/>
  <c r="AM12" i="6"/>
  <c r="AP12" i="6"/>
  <c r="AO104" i="6"/>
  <c r="AM104" i="6"/>
  <c r="AP104" i="6"/>
  <c r="AO96" i="6"/>
  <c r="AM96" i="6"/>
  <c r="AP96" i="6"/>
  <c r="AO88" i="6"/>
  <c r="AM88" i="6"/>
  <c r="AP88" i="6"/>
  <c r="AO80" i="6"/>
  <c r="AM80" i="6"/>
  <c r="AP80" i="6"/>
  <c r="AO72" i="6"/>
  <c r="AM72" i="6"/>
  <c r="AP72" i="6"/>
  <c r="AO64" i="6"/>
  <c r="AM64" i="6"/>
  <c r="AP64" i="6"/>
  <c r="AO56" i="6"/>
  <c r="AM56" i="6"/>
  <c r="AP56" i="6"/>
  <c r="AO48" i="6"/>
  <c r="AM48" i="6"/>
  <c r="AP48" i="6"/>
  <c r="AO40" i="6"/>
  <c r="AM40" i="6"/>
  <c r="AP40" i="6"/>
  <c r="AO32" i="6"/>
  <c r="AM32" i="6"/>
  <c r="AP32" i="6"/>
  <c r="AO24" i="6"/>
  <c r="AM24" i="6"/>
  <c r="AP24" i="6"/>
  <c r="AO16" i="6"/>
  <c r="AM16" i="6"/>
  <c r="AP16" i="6"/>
  <c r="AO103" i="6"/>
  <c r="AM103" i="6"/>
  <c r="AP103" i="6"/>
  <c r="AO95" i="6"/>
  <c r="AM95" i="6"/>
  <c r="AP95" i="6"/>
  <c r="AO87" i="6"/>
  <c r="AM87" i="6"/>
  <c r="AP87" i="6"/>
  <c r="AO79" i="6"/>
  <c r="AM79" i="6"/>
  <c r="AP79" i="6"/>
  <c r="AO71" i="6"/>
  <c r="AM71" i="6"/>
  <c r="AP71" i="6"/>
  <c r="AO63" i="6"/>
  <c r="AM63" i="6"/>
  <c r="AP63" i="6"/>
  <c r="AO55" i="6"/>
  <c r="AM55" i="6"/>
  <c r="AP55" i="6"/>
  <c r="AO47" i="6"/>
  <c r="AM47" i="6"/>
  <c r="AP47" i="6"/>
  <c r="AO39" i="6"/>
  <c r="AM39" i="6"/>
  <c r="AP39" i="6"/>
  <c r="AO31" i="6"/>
  <c r="AM31" i="6"/>
  <c r="AP31" i="6"/>
  <c r="AO23" i="6"/>
  <c r="AM23" i="6"/>
  <c r="AP23" i="6"/>
  <c r="AO15" i="6"/>
  <c r="AM15" i="6"/>
  <c r="AP15" i="6"/>
  <c r="AM110" i="6"/>
  <c r="AP110" i="6"/>
  <c r="AO110" i="6"/>
  <c r="AM102" i="6"/>
  <c r="AP102" i="6"/>
  <c r="AO102" i="6"/>
  <c r="AM94" i="6"/>
  <c r="AP94" i="6"/>
  <c r="AO94" i="6"/>
  <c r="AM86" i="6"/>
  <c r="AP86" i="6"/>
  <c r="AO86" i="6"/>
  <c r="AM78" i="6"/>
  <c r="AP78" i="6"/>
  <c r="AO78" i="6"/>
  <c r="AM70" i="6"/>
  <c r="AP70" i="6"/>
  <c r="AO70" i="6"/>
  <c r="AM62" i="6"/>
  <c r="AP62" i="6"/>
  <c r="AO62" i="6"/>
  <c r="AM54" i="6"/>
  <c r="AP54" i="6"/>
  <c r="AO54" i="6"/>
  <c r="AM46" i="6"/>
  <c r="AP46" i="6"/>
  <c r="AO46" i="6"/>
  <c r="AM38" i="6"/>
  <c r="AP38" i="6"/>
  <c r="AO38" i="6"/>
  <c r="AM30" i="6"/>
  <c r="AP30" i="6"/>
  <c r="AO30" i="6"/>
  <c r="AM22" i="6"/>
  <c r="AP22" i="6"/>
  <c r="AO22" i="6"/>
  <c r="AM14" i="6"/>
  <c r="AP14" i="6"/>
  <c r="AO14" i="6"/>
  <c r="AP109" i="6"/>
  <c r="AO109" i="6"/>
  <c r="AM109" i="6"/>
  <c r="AP101" i="6"/>
  <c r="AO101" i="6"/>
  <c r="AM101" i="6"/>
  <c r="AO93" i="6"/>
  <c r="AP93" i="6"/>
  <c r="AM93" i="6"/>
  <c r="AO85" i="6"/>
  <c r="AP85" i="6"/>
  <c r="AM85" i="6"/>
  <c r="AP77" i="6"/>
  <c r="AO77" i="6"/>
  <c r="AM77" i="6"/>
  <c r="AP69" i="6"/>
  <c r="AO69" i="6"/>
  <c r="AM69" i="6"/>
  <c r="AP61" i="6"/>
  <c r="AM61" i="6"/>
  <c r="AO61" i="6"/>
  <c r="AP53" i="6"/>
  <c r="AO53" i="6"/>
  <c r="AM53" i="6"/>
  <c r="AO45" i="6"/>
  <c r="AP45" i="6"/>
  <c r="AM45" i="6"/>
  <c r="AP37" i="6"/>
  <c r="AO37" i="6"/>
  <c r="AM37" i="6"/>
  <c r="AP29" i="6"/>
  <c r="AO29" i="6"/>
  <c r="AM29" i="6"/>
  <c r="AP21" i="6"/>
  <c r="AM21" i="6"/>
  <c r="AO21" i="6"/>
  <c r="AP13" i="6"/>
  <c r="AO13" i="6"/>
  <c r="AM13" i="6"/>
  <c r="AP108" i="6"/>
  <c r="AO108" i="6"/>
  <c r="AM108" i="6"/>
  <c r="AP100" i="6"/>
  <c r="AO100" i="6"/>
  <c r="AM100" i="6"/>
  <c r="AM92" i="6"/>
  <c r="AP92" i="6"/>
  <c r="AO92" i="6"/>
  <c r="AP84" i="6"/>
  <c r="AM84" i="6"/>
  <c r="AO84" i="6"/>
  <c r="AP76" i="6"/>
  <c r="AM76" i="6"/>
  <c r="AO76" i="6"/>
  <c r="AP68" i="6"/>
  <c r="AO68" i="6"/>
  <c r="AM68" i="6"/>
  <c r="AP60" i="6"/>
  <c r="AO60" i="6"/>
  <c r="AM60" i="6"/>
  <c r="AM52" i="6"/>
  <c r="AP52" i="6"/>
  <c r="AO52" i="6"/>
  <c r="AP44" i="6"/>
  <c r="AM44" i="6"/>
  <c r="AO44" i="6"/>
  <c r="AP36" i="6"/>
  <c r="AM36" i="6"/>
  <c r="AO36" i="6"/>
  <c r="AP28" i="6"/>
  <c r="AO28" i="6"/>
  <c r="AM28" i="6"/>
  <c r="AP20" i="6"/>
  <c r="AO20" i="6"/>
  <c r="AM20" i="6"/>
  <c r="B27" i="1"/>
  <c r="X16" i="6"/>
  <c r="X18" i="6"/>
  <c r="X19" i="6"/>
  <c r="X20" i="6"/>
  <c r="R13" i="5"/>
  <c r="R12" i="5"/>
  <c r="J12" i="6"/>
  <c r="H6" i="6"/>
  <c r="AR4" i="6" l="1"/>
  <c r="AP4" i="6"/>
  <c r="AS4" i="6"/>
  <c r="X104" i="6"/>
  <c r="X96" i="6"/>
  <c r="X88" i="6"/>
  <c r="X80" i="6"/>
  <c r="X72" i="6"/>
  <c r="X64" i="6"/>
  <c r="X56" i="6"/>
  <c r="X48" i="6"/>
  <c r="X40" i="6"/>
  <c r="X32" i="6"/>
  <c r="X24" i="6"/>
  <c r="X103" i="6"/>
  <c r="X95" i="6"/>
  <c r="X87" i="6"/>
  <c r="X79" i="6"/>
  <c r="X71" i="6"/>
  <c r="X63" i="6"/>
  <c r="X55" i="6"/>
  <c r="X47" i="6"/>
  <c r="X39" i="6"/>
  <c r="X31" i="6"/>
  <c r="X23" i="6"/>
  <c r="X110" i="6"/>
  <c r="X102" i="6"/>
  <c r="X94" i="6"/>
  <c r="X86" i="6"/>
  <c r="X78" i="6"/>
  <c r="X70" i="6"/>
  <c r="X62" i="6"/>
  <c r="X54" i="6"/>
  <c r="X46" i="6"/>
  <c r="X38" i="6"/>
  <c r="X30" i="6"/>
  <c r="X22" i="6"/>
  <c r="X109" i="6"/>
  <c r="X101" i="6"/>
  <c r="X93" i="6"/>
  <c r="X85" i="6"/>
  <c r="X77" i="6"/>
  <c r="X69" i="6"/>
  <c r="X61" i="6"/>
  <c r="X53" i="6"/>
  <c r="X45" i="6"/>
  <c r="X37" i="6"/>
  <c r="X29" i="6"/>
  <c r="X21" i="6"/>
  <c r="X108" i="6"/>
  <c r="X100" i="6"/>
  <c r="X92" i="6"/>
  <c r="X84" i="6"/>
  <c r="X76" i="6"/>
  <c r="X68" i="6"/>
  <c r="X60" i="6"/>
  <c r="X52" i="6"/>
  <c r="X44" i="6"/>
  <c r="X36" i="6"/>
  <c r="X28" i="6"/>
  <c r="X107" i="6"/>
  <c r="X99" i="6"/>
  <c r="X91" i="6"/>
  <c r="X83" i="6"/>
  <c r="X75" i="6"/>
  <c r="X67" i="6"/>
  <c r="X59" i="6"/>
  <c r="X51" i="6"/>
  <c r="X43" i="6"/>
  <c r="X35" i="6"/>
  <c r="X27" i="6"/>
  <c r="X106" i="6"/>
  <c r="X98" i="6"/>
  <c r="X90" i="6"/>
  <c r="X82" i="6"/>
  <c r="X74" i="6"/>
  <c r="X66" i="6"/>
  <c r="X58" i="6"/>
  <c r="X50" i="6"/>
  <c r="X42" i="6"/>
  <c r="X34" i="6"/>
  <c r="X26" i="6"/>
  <c r="X105" i="6"/>
  <c r="X97" i="6"/>
  <c r="X89" i="6"/>
  <c r="X81" i="6"/>
  <c r="X73" i="6"/>
  <c r="X65" i="6"/>
  <c r="X57" i="6"/>
  <c r="X49" i="6"/>
  <c r="X41" i="6"/>
  <c r="X33" i="6"/>
  <c r="X25" i="6"/>
  <c r="X17" i="6"/>
  <c r="X15" i="6"/>
  <c r="A13" i="6"/>
  <c r="Z13" i="6" s="1"/>
  <c r="J13" i="6" s="1"/>
  <c r="B13" i="6"/>
  <c r="C13" i="6"/>
  <c r="A14" i="6"/>
  <c r="Z14" i="6" s="1"/>
  <c r="B14" i="6"/>
  <c r="C14" i="6"/>
  <c r="A15" i="6"/>
  <c r="Z15" i="6" s="1"/>
  <c r="J15" i="6" s="1"/>
  <c r="B15" i="6"/>
  <c r="C15" i="6"/>
  <c r="AA15" i="6" s="1"/>
  <c r="A16" i="6"/>
  <c r="Z16" i="6" s="1"/>
  <c r="B16" i="6"/>
  <c r="C16" i="6"/>
  <c r="A17" i="6"/>
  <c r="Z17" i="6" s="1"/>
  <c r="J17" i="6" s="1"/>
  <c r="B17" i="6"/>
  <c r="C17" i="6"/>
  <c r="A18" i="6"/>
  <c r="Z18" i="6" s="1"/>
  <c r="J18" i="6" s="1"/>
  <c r="B18" i="6"/>
  <c r="C18" i="6"/>
  <c r="A19" i="6"/>
  <c r="B19" i="6"/>
  <c r="C19" i="6"/>
  <c r="AA19" i="6" s="1"/>
  <c r="A20" i="6"/>
  <c r="B20" i="6"/>
  <c r="C20" i="6"/>
  <c r="AA20" i="6" s="1"/>
  <c r="A21" i="6"/>
  <c r="B21" i="6"/>
  <c r="C21" i="6"/>
  <c r="AA21" i="6" s="1"/>
  <c r="A22" i="6"/>
  <c r="B22" i="6"/>
  <c r="C22" i="6"/>
  <c r="AA22" i="6" s="1"/>
  <c r="A23" i="6"/>
  <c r="B23" i="6"/>
  <c r="C23" i="6"/>
  <c r="AA23" i="6" s="1"/>
  <c r="A24" i="6"/>
  <c r="B24" i="6"/>
  <c r="C24" i="6"/>
  <c r="AA24" i="6" s="1"/>
  <c r="A25" i="6"/>
  <c r="B25" i="6"/>
  <c r="C25" i="6"/>
  <c r="AA25" i="6" s="1"/>
  <c r="A26" i="6"/>
  <c r="B26" i="6"/>
  <c r="C26" i="6"/>
  <c r="AA26" i="6" s="1"/>
  <c r="A27" i="6"/>
  <c r="B27" i="6"/>
  <c r="C27" i="6"/>
  <c r="AA27" i="6" s="1"/>
  <c r="A28" i="6"/>
  <c r="B28" i="6"/>
  <c r="C28" i="6"/>
  <c r="AA28" i="6" s="1"/>
  <c r="A29" i="6"/>
  <c r="B29" i="6"/>
  <c r="C29" i="6"/>
  <c r="AA29" i="6" s="1"/>
  <c r="A30" i="6"/>
  <c r="B30" i="6"/>
  <c r="C30" i="6"/>
  <c r="AA30" i="6" s="1"/>
  <c r="A31" i="6"/>
  <c r="B31" i="6"/>
  <c r="C31" i="6"/>
  <c r="AA31" i="6" s="1"/>
  <c r="A32" i="6"/>
  <c r="B32" i="6"/>
  <c r="C32" i="6"/>
  <c r="AA32" i="6" s="1"/>
  <c r="A33" i="6"/>
  <c r="B33" i="6"/>
  <c r="C33" i="6"/>
  <c r="AA33" i="6" s="1"/>
  <c r="A34" i="6"/>
  <c r="B34" i="6"/>
  <c r="C34" i="6"/>
  <c r="AA34" i="6" s="1"/>
  <c r="A35" i="6"/>
  <c r="B35" i="6"/>
  <c r="C35" i="6"/>
  <c r="AA35" i="6" s="1"/>
  <c r="A36" i="6"/>
  <c r="B36" i="6"/>
  <c r="C36" i="6"/>
  <c r="AA36" i="6" s="1"/>
  <c r="A37" i="6"/>
  <c r="B37" i="6"/>
  <c r="C37" i="6"/>
  <c r="AA37" i="6" s="1"/>
  <c r="A38" i="6"/>
  <c r="B38" i="6"/>
  <c r="C38" i="6"/>
  <c r="AA38" i="6" s="1"/>
  <c r="A39" i="6"/>
  <c r="B39" i="6"/>
  <c r="C39" i="6"/>
  <c r="AA39" i="6" s="1"/>
  <c r="A40" i="6"/>
  <c r="B40" i="6"/>
  <c r="C40" i="6"/>
  <c r="AA40" i="6" s="1"/>
  <c r="A41" i="6"/>
  <c r="B41" i="6"/>
  <c r="C41" i="6"/>
  <c r="AA41" i="6" s="1"/>
  <c r="A42" i="6"/>
  <c r="B42" i="6"/>
  <c r="C42" i="6"/>
  <c r="AA42" i="6" s="1"/>
  <c r="A43" i="6"/>
  <c r="B43" i="6"/>
  <c r="C43" i="6"/>
  <c r="AA43" i="6" s="1"/>
  <c r="A44" i="6"/>
  <c r="B44" i="6"/>
  <c r="C44" i="6"/>
  <c r="AA44" i="6" s="1"/>
  <c r="A45" i="6"/>
  <c r="B45" i="6"/>
  <c r="C45" i="6"/>
  <c r="AA45" i="6" s="1"/>
  <c r="A46" i="6"/>
  <c r="B46" i="6"/>
  <c r="C46" i="6"/>
  <c r="AA46" i="6" s="1"/>
  <c r="A47" i="6"/>
  <c r="B47" i="6"/>
  <c r="C47" i="6"/>
  <c r="AA47" i="6" s="1"/>
  <c r="A48" i="6"/>
  <c r="B48" i="6"/>
  <c r="C48" i="6"/>
  <c r="AA48" i="6" s="1"/>
  <c r="A49" i="6"/>
  <c r="B49" i="6"/>
  <c r="C49" i="6"/>
  <c r="AA49" i="6" s="1"/>
  <c r="A50" i="6"/>
  <c r="B50" i="6"/>
  <c r="C50" i="6"/>
  <c r="AA50" i="6" s="1"/>
  <c r="A51" i="6"/>
  <c r="B51" i="6"/>
  <c r="C51" i="6"/>
  <c r="AA51" i="6" s="1"/>
  <c r="A52" i="6"/>
  <c r="B52" i="6"/>
  <c r="C52" i="6"/>
  <c r="AA52" i="6" s="1"/>
  <c r="A53" i="6"/>
  <c r="B53" i="6"/>
  <c r="C53" i="6"/>
  <c r="AA53" i="6" s="1"/>
  <c r="A54" i="6"/>
  <c r="B54" i="6"/>
  <c r="C54" i="6"/>
  <c r="AA54" i="6" s="1"/>
  <c r="A55" i="6"/>
  <c r="B55" i="6"/>
  <c r="C55" i="6"/>
  <c r="AA55" i="6" s="1"/>
  <c r="A56" i="6"/>
  <c r="B56" i="6"/>
  <c r="C56" i="6"/>
  <c r="AA56" i="6" s="1"/>
  <c r="A57" i="6"/>
  <c r="B57" i="6"/>
  <c r="C57" i="6"/>
  <c r="AA57" i="6" s="1"/>
  <c r="A58" i="6"/>
  <c r="B58" i="6"/>
  <c r="C58" i="6"/>
  <c r="AA58" i="6" s="1"/>
  <c r="A59" i="6"/>
  <c r="B59" i="6"/>
  <c r="C59" i="6"/>
  <c r="AA59" i="6" s="1"/>
  <c r="A60" i="6"/>
  <c r="B60" i="6"/>
  <c r="C60" i="6"/>
  <c r="AA60" i="6" s="1"/>
  <c r="A61" i="6"/>
  <c r="B61" i="6"/>
  <c r="C61" i="6"/>
  <c r="AA61" i="6" s="1"/>
  <c r="A62" i="6"/>
  <c r="B62" i="6"/>
  <c r="C62" i="6"/>
  <c r="AA62" i="6" s="1"/>
  <c r="A63" i="6"/>
  <c r="B63" i="6"/>
  <c r="C63" i="6"/>
  <c r="AA63" i="6" s="1"/>
  <c r="A64" i="6"/>
  <c r="B64" i="6"/>
  <c r="C64" i="6"/>
  <c r="AA64" i="6" s="1"/>
  <c r="A65" i="6"/>
  <c r="B65" i="6"/>
  <c r="C65" i="6"/>
  <c r="AA65" i="6" s="1"/>
  <c r="A66" i="6"/>
  <c r="B66" i="6"/>
  <c r="C66" i="6"/>
  <c r="AA66" i="6" s="1"/>
  <c r="A67" i="6"/>
  <c r="B67" i="6"/>
  <c r="C67" i="6"/>
  <c r="AA67" i="6" s="1"/>
  <c r="A68" i="6"/>
  <c r="B68" i="6"/>
  <c r="C68" i="6"/>
  <c r="AA68" i="6" s="1"/>
  <c r="A69" i="6"/>
  <c r="B69" i="6"/>
  <c r="C69" i="6"/>
  <c r="AA69" i="6" s="1"/>
  <c r="A70" i="6"/>
  <c r="B70" i="6"/>
  <c r="C70" i="6"/>
  <c r="AA70" i="6" s="1"/>
  <c r="A71" i="6"/>
  <c r="B71" i="6"/>
  <c r="C71" i="6"/>
  <c r="AA71" i="6" s="1"/>
  <c r="A72" i="6"/>
  <c r="B72" i="6"/>
  <c r="C72" i="6"/>
  <c r="AA72" i="6" s="1"/>
  <c r="A73" i="6"/>
  <c r="B73" i="6"/>
  <c r="C73" i="6"/>
  <c r="AA73" i="6" s="1"/>
  <c r="A74" i="6"/>
  <c r="B74" i="6"/>
  <c r="C74" i="6"/>
  <c r="AA74" i="6" s="1"/>
  <c r="A75" i="6"/>
  <c r="B75" i="6"/>
  <c r="C75" i="6"/>
  <c r="AA75" i="6" s="1"/>
  <c r="A76" i="6"/>
  <c r="B76" i="6"/>
  <c r="C76" i="6"/>
  <c r="AA76" i="6" s="1"/>
  <c r="A77" i="6"/>
  <c r="B77" i="6"/>
  <c r="C77" i="6"/>
  <c r="AA77" i="6" s="1"/>
  <c r="A78" i="6"/>
  <c r="B78" i="6"/>
  <c r="C78" i="6"/>
  <c r="AA78" i="6" s="1"/>
  <c r="A79" i="6"/>
  <c r="B79" i="6"/>
  <c r="C79" i="6"/>
  <c r="AA79" i="6" s="1"/>
  <c r="A80" i="6"/>
  <c r="B80" i="6"/>
  <c r="C80" i="6"/>
  <c r="AA80" i="6" s="1"/>
  <c r="A81" i="6"/>
  <c r="B81" i="6"/>
  <c r="C81" i="6"/>
  <c r="AA81" i="6" s="1"/>
  <c r="A82" i="6"/>
  <c r="B82" i="6"/>
  <c r="C82" i="6"/>
  <c r="AA82" i="6" s="1"/>
  <c r="A83" i="6"/>
  <c r="B83" i="6"/>
  <c r="C83" i="6"/>
  <c r="AA83" i="6" s="1"/>
  <c r="A84" i="6"/>
  <c r="B84" i="6"/>
  <c r="C84" i="6"/>
  <c r="AA84" i="6" s="1"/>
  <c r="A85" i="6"/>
  <c r="B85" i="6"/>
  <c r="C85" i="6"/>
  <c r="AA85" i="6" s="1"/>
  <c r="A86" i="6"/>
  <c r="B86" i="6"/>
  <c r="C86" i="6"/>
  <c r="AA86" i="6" s="1"/>
  <c r="A87" i="6"/>
  <c r="B87" i="6"/>
  <c r="C87" i="6"/>
  <c r="AA87" i="6" s="1"/>
  <c r="A88" i="6"/>
  <c r="B88" i="6"/>
  <c r="C88" i="6"/>
  <c r="AA88" i="6" s="1"/>
  <c r="A89" i="6"/>
  <c r="B89" i="6"/>
  <c r="C89" i="6"/>
  <c r="AA89" i="6" s="1"/>
  <c r="A90" i="6"/>
  <c r="B90" i="6"/>
  <c r="C90" i="6"/>
  <c r="AA90" i="6" s="1"/>
  <c r="A91" i="6"/>
  <c r="B91" i="6"/>
  <c r="C91" i="6"/>
  <c r="AA91" i="6" s="1"/>
  <c r="A92" i="6"/>
  <c r="B92" i="6"/>
  <c r="C92" i="6"/>
  <c r="AA92" i="6" s="1"/>
  <c r="A93" i="6"/>
  <c r="B93" i="6"/>
  <c r="C93" i="6"/>
  <c r="AA93" i="6" s="1"/>
  <c r="A94" i="6"/>
  <c r="B94" i="6"/>
  <c r="C94" i="6"/>
  <c r="AA94" i="6" s="1"/>
  <c r="A95" i="6"/>
  <c r="B95" i="6"/>
  <c r="C95" i="6"/>
  <c r="AA95" i="6" s="1"/>
  <c r="A96" i="6"/>
  <c r="B96" i="6"/>
  <c r="C96" i="6"/>
  <c r="AA96" i="6" s="1"/>
  <c r="A97" i="6"/>
  <c r="B97" i="6"/>
  <c r="C97" i="6"/>
  <c r="AA97" i="6" s="1"/>
  <c r="A98" i="6"/>
  <c r="B98" i="6"/>
  <c r="C98" i="6"/>
  <c r="AA98" i="6" s="1"/>
  <c r="A99" i="6"/>
  <c r="B99" i="6"/>
  <c r="C99" i="6"/>
  <c r="AA99" i="6" s="1"/>
  <c r="A100" i="6"/>
  <c r="B100" i="6"/>
  <c r="C100" i="6"/>
  <c r="AA100" i="6" s="1"/>
  <c r="A101" i="6"/>
  <c r="B101" i="6"/>
  <c r="C101" i="6"/>
  <c r="AA101" i="6" s="1"/>
  <c r="A102" i="6"/>
  <c r="B102" i="6"/>
  <c r="C102" i="6"/>
  <c r="AA102" i="6" s="1"/>
  <c r="A103" i="6"/>
  <c r="B103" i="6"/>
  <c r="C103" i="6"/>
  <c r="AA103" i="6" s="1"/>
  <c r="A104" i="6"/>
  <c r="B104" i="6"/>
  <c r="C104" i="6"/>
  <c r="AA104" i="6" s="1"/>
  <c r="A105" i="6"/>
  <c r="B105" i="6"/>
  <c r="C105" i="6"/>
  <c r="AA105" i="6" s="1"/>
  <c r="A106" i="6"/>
  <c r="B106" i="6"/>
  <c r="C106" i="6"/>
  <c r="AA106" i="6" s="1"/>
  <c r="A107" i="6"/>
  <c r="B107" i="6"/>
  <c r="C107" i="6"/>
  <c r="AA107" i="6" s="1"/>
  <c r="A108" i="6"/>
  <c r="B108" i="6"/>
  <c r="C108" i="6"/>
  <c r="AA108" i="6" s="1"/>
  <c r="A109" i="6"/>
  <c r="B109" i="6"/>
  <c r="C109" i="6"/>
  <c r="AA109" i="6" s="1"/>
  <c r="A110" i="6"/>
  <c r="B110" i="6"/>
  <c r="C110" i="6"/>
  <c r="AA110" i="6" s="1"/>
  <c r="AA18" i="6" l="1"/>
  <c r="AA17" i="6"/>
  <c r="Y96" i="6"/>
  <c r="Z96" i="6"/>
  <c r="J96" i="6" s="1"/>
  <c r="Y80" i="6"/>
  <c r="Z80" i="6"/>
  <c r="J80" i="6" s="1"/>
  <c r="Y104" i="6"/>
  <c r="Z104" i="6"/>
  <c r="J104" i="6" s="1"/>
  <c r="Y88" i="6"/>
  <c r="Z88" i="6"/>
  <c r="J88" i="6" s="1"/>
  <c r="Y64" i="6"/>
  <c r="Z64" i="6"/>
  <c r="J64" i="6" s="1"/>
  <c r="Y48" i="6"/>
  <c r="Z48" i="6"/>
  <c r="J48" i="6" s="1"/>
  <c r="Y109" i="6"/>
  <c r="Z109" i="6"/>
  <c r="J109" i="6" s="1"/>
  <c r="Y85" i="6"/>
  <c r="Z85" i="6"/>
  <c r="J85" i="6" s="1"/>
  <c r="Y77" i="6"/>
  <c r="Z77" i="6"/>
  <c r="J77" i="6" s="1"/>
  <c r="Y69" i="6"/>
  <c r="Z69" i="6"/>
  <c r="J69" i="6" s="1"/>
  <c r="Y61" i="6"/>
  <c r="Z61" i="6"/>
  <c r="J61" i="6" s="1"/>
  <c r="Y53" i="6"/>
  <c r="Z53" i="6"/>
  <c r="J53" i="6" s="1"/>
  <c r="Y45" i="6"/>
  <c r="Z45" i="6"/>
  <c r="J45" i="6" s="1"/>
  <c r="Y37" i="6"/>
  <c r="Z37" i="6"/>
  <c r="J37" i="6" s="1"/>
  <c r="Z29" i="6"/>
  <c r="J29" i="6" s="1"/>
  <c r="Z21" i="6"/>
  <c r="J21" i="6" s="1"/>
  <c r="Z32" i="6"/>
  <c r="J32" i="6" s="1"/>
  <c r="Z24" i="6"/>
  <c r="J24" i="6" s="1"/>
  <c r="Z101" i="6"/>
  <c r="J101" i="6" s="1"/>
  <c r="Y93" i="6"/>
  <c r="Z93" i="6"/>
  <c r="J93" i="6" s="1"/>
  <c r="Y106" i="6"/>
  <c r="Z106" i="6"/>
  <c r="J106" i="6" s="1"/>
  <c r="Y98" i="6"/>
  <c r="Z98" i="6"/>
  <c r="J98" i="6" s="1"/>
  <c r="Y90" i="6"/>
  <c r="Z90" i="6"/>
  <c r="J90" i="6" s="1"/>
  <c r="Y82" i="6"/>
  <c r="Z82" i="6"/>
  <c r="J82" i="6" s="1"/>
  <c r="Y74" i="6"/>
  <c r="Z74" i="6"/>
  <c r="J74" i="6" s="1"/>
  <c r="Y66" i="6"/>
  <c r="Z66" i="6"/>
  <c r="J66" i="6" s="1"/>
  <c r="Y58" i="6"/>
  <c r="Z58" i="6"/>
  <c r="J58" i="6" s="1"/>
  <c r="Y50" i="6"/>
  <c r="Z50" i="6"/>
  <c r="J50" i="6" s="1"/>
  <c r="Z42" i="6"/>
  <c r="J42" i="6" s="1"/>
  <c r="Y34" i="6"/>
  <c r="Z34" i="6"/>
  <c r="J34" i="6" s="1"/>
  <c r="Z26" i="6"/>
  <c r="J26" i="6" s="1"/>
  <c r="Y72" i="6"/>
  <c r="Z72" i="6"/>
  <c r="J72" i="6" s="1"/>
  <c r="Y56" i="6"/>
  <c r="Z56" i="6"/>
  <c r="J56" i="6" s="1"/>
  <c r="Y40" i="6"/>
  <c r="Z40" i="6"/>
  <c r="J40" i="6" s="1"/>
  <c r="Y103" i="6"/>
  <c r="Z103" i="6"/>
  <c r="J103" i="6" s="1"/>
  <c r="Y95" i="6"/>
  <c r="Z95" i="6"/>
  <c r="J95" i="6" s="1"/>
  <c r="Y87" i="6"/>
  <c r="Z87" i="6"/>
  <c r="J87" i="6" s="1"/>
  <c r="Y79" i="6"/>
  <c r="Z79" i="6"/>
  <c r="J79" i="6" s="1"/>
  <c r="Y71" i="6"/>
  <c r="Z71" i="6"/>
  <c r="J71" i="6" s="1"/>
  <c r="Y63" i="6"/>
  <c r="Z63" i="6"/>
  <c r="J63" i="6" s="1"/>
  <c r="Y55" i="6"/>
  <c r="Z55" i="6"/>
  <c r="J55" i="6" s="1"/>
  <c r="Y47" i="6"/>
  <c r="Z47" i="6"/>
  <c r="J47" i="6" s="1"/>
  <c r="Y39" i="6"/>
  <c r="Z39" i="6"/>
  <c r="J39" i="6" s="1"/>
  <c r="Z31" i="6"/>
  <c r="J31" i="6" s="1"/>
  <c r="Z23" i="6"/>
  <c r="J23" i="6" s="1"/>
  <c r="Y108" i="6"/>
  <c r="Z108" i="6"/>
  <c r="J108" i="6" s="1"/>
  <c r="Y100" i="6"/>
  <c r="Z100" i="6"/>
  <c r="J100" i="6" s="1"/>
  <c r="Y84" i="6"/>
  <c r="Z84" i="6"/>
  <c r="J84" i="6" s="1"/>
  <c r="Y76" i="6"/>
  <c r="Z76" i="6"/>
  <c r="J76" i="6" s="1"/>
  <c r="Y60" i="6"/>
  <c r="Z60" i="6"/>
  <c r="J60" i="6" s="1"/>
  <c r="Y44" i="6"/>
  <c r="Z44" i="6"/>
  <c r="J44" i="6" s="1"/>
  <c r="Y36" i="6"/>
  <c r="Z36" i="6"/>
  <c r="J36" i="6" s="1"/>
  <c r="Z20" i="6"/>
  <c r="J20" i="6" s="1"/>
  <c r="AA16" i="6"/>
  <c r="J16" i="6"/>
  <c r="Y92" i="6"/>
  <c r="Z92" i="6"/>
  <c r="J92" i="6" s="1"/>
  <c r="Y68" i="6"/>
  <c r="Z68" i="6"/>
  <c r="J68" i="6" s="1"/>
  <c r="Y52" i="6"/>
  <c r="Z52" i="6"/>
  <c r="J52" i="6" s="1"/>
  <c r="Z28" i="6"/>
  <c r="J28" i="6" s="1"/>
  <c r="Y105" i="6"/>
  <c r="Z105" i="6"/>
  <c r="J105" i="6" s="1"/>
  <c r="Y97" i="6"/>
  <c r="Z97" i="6"/>
  <c r="J97" i="6" s="1"/>
  <c r="Y89" i="6"/>
  <c r="Z89" i="6"/>
  <c r="J89" i="6" s="1"/>
  <c r="Y81" i="6"/>
  <c r="Z81" i="6"/>
  <c r="J81" i="6" s="1"/>
  <c r="Y73" i="6"/>
  <c r="Z73" i="6"/>
  <c r="J73" i="6" s="1"/>
  <c r="Y65" i="6"/>
  <c r="Z65" i="6"/>
  <c r="J65" i="6" s="1"/>
  <c r="Y57" i="6"/>
  <c r="Z57" i="6"/>
  <c r="J57" i="6" s="1"/>
  <c r="Y49" i="6"/>
  <c r="Z49" i="6"/>
  <c r="J49" i="6" s="1"/>
  <c r="Y41" i="6"/>
  <c r="Z41" i="6"/>
  <c r="J41" i="6" s="1"/>
  <c r="Y33" i="6"/>
  <c r="Z33" i="6"/>
  <c r="J33" i="6" s="1"/>
  <c r="Z25" i="6"/>
  <c r="J25" i="6" s="1"/>
  <c r="Y46" i="6"/>
  <c r="Z46" i="6"/>
  <c r="J46" i="6" s="1"/>
  <c r="Z38" i="6"/>
  <c r="J38" i="6" s="1"/>
  <c r="Z30" i="6"/>
  <c r="J30" i="6" s="1"/>
  <c r="Z22" i="6"/>
  <c r="J22" i="6" s="1"/>
  <c r="AA14" i="6"/>
  <c r="J14" i="6"/>
  <c r="Y110" i="6"/>
  <c r="Z110" i="6"/>
  <c r="J110" i="6" s="1"/>
  <c r="Y102" i="6"/>
  <c r="Z102" i="6"/>
  <c r="J102" i="6" s="1"/>
  <c r="Y94" i="6"/>
  <c r="Z94" i="6"/>
  <c r="J94" i="6" s="1"/>
  <c r="Y86" i="6"/>
  <c r="Z86" i="6"/>
  <c r="J86" i="6" s="1"/>
  <c r="Y78" i="6"/>
  <c r="Z78" i="6"/>
  <c r="J78" i="6" s="1"/>
  <c r="Y70" i="6"/>
  <c r="Z70" i="6"/>
  <c r="J70" i="6" s="1"/>
  <c r="Y62" i="6"/>
  <c r="Z62" i="6"/>
  <c r="J62" i="6" s="1"/>
  <c r="Y54" i="6"/>
  <c r="Z54" i="6"/>
  <c r="J54" i="6" s="1"/>
  <c r="Y107" i="6"/>
  <c r="Z107" i="6"/>
  <c r="J107" i="6" s="1"/>
  <c r="Y99" i="6"/>
  <c r="Z99" i="6"/>
  <c r="J99" i="6" s="1"/>
  <c r="Y91" i="6"/>
  <c r="Z91" i="6"/>
  <c r="J91" i="6" s="1"/>
  <c r="Y83" i="6"/>
  <c r="Z83" i="6"/>
  <c r="J83" i="6" s="1"/>
  <c r="Y75" i="6"/>
  <c r="Z75" i="6"/>
  <c r="J75" i="6" s="1"/>
  <c r="Y67" i="6"/>
  <c r="Z67" i="6"/>
  <c r="J67" i="6" s="1"/>
  <c r="Y59" i="6"/>
  <c r="Z59" i="6"/>
  <c r="J59" i="6" s="1"/>
  <c r="Y51" i="6"/>
  <c r="Z51" i="6"/>
  <c r="J51" i="6" s="1"/>
  <c r="Y43" i="6"/>
  <c r="Z43" i="6"/>
  <c r="J43" i="6" s="1"/>
  <c r="Y35" i="6"/>
  <c r="Z35" i="6"/>
  <c r="J35" i="6" s="1"/>
  <c r="Z27" i="6"/>
  <c r="J27" i="6" s="1"/>
  <c r="Z19" i="6"/>
  <c r="J19" i="6" s="1"/>
  <c r="AA13" i="6"/>
  <c r="B28" i="1"/>
  <c r="AH4" i="2" s="1"/>
  <c r="AB9" i="2"/>
  <c r="AL9" i="2"/>
  <c r="AB10" i="2"/>
  <c r="AL10" i="2"/>
  <c r="AB11" i="2"/>
  <c r="AL11" i="2"/>
  <c r="AB12" i="2"/>
  <c r="AL12" i="2"/>
  <c r="AB13" i="2"/>
  <c r="AL13" i="2"/>
  <c r="AB14" i="2"/>
  <c r="AL14" i="2"/>
  <c r="AB15" i="2"/>
  <c r="AH15" i="2"/>
  <c r="AL15" i="2"/>
  <c r="AB16" i="2"/>
  <c r="AL16" i="2"/>
  <c r="AB17" i="2"/>
  <c r="AF17" i="2"/>
  <c r="AL17" i="2"/>
  <c r="AB18" i="2"/>
  <c r="AF18" i="2"/>
  <c r="AL18" i="2"/>
  <c r="AB19" i="2"/>
  <c r="AH19" i="2"/>
  <c r="AL19" i="2"/>
  <c r="AB20" i="2"/>
  <c r="AF20" i="2"/>
  <c r="AL20" i="2"/>
  <c r="AB21" i="2"/>
  <c r="AF21" i="2"/>
  <c r="AL21" i="2"/>
  <c r="AB22" i="2"/>
  <c r="AH22" i="2"/>
  <c r="AL22" i="2"/>
  <c r="AB23" i="2"/>
  <c r="AF23" i="2"/>
  <c r="AL23" i="2"/>
  <c r="AB24" i="2"/>
  <c r="AL24" i="2"/>
  <c r="AB25" i="2"/>
  <c r="AG25" i="2"/>
  <c r="AL25" i="2"/>
  <c r="AB26" i="2"/>
  <c r="AG26" i="2"/>
  <c r="AL26" i="2"/>
  <c r="AB27" i="2"/>
  <c r="AH27" i="2"/>
  <c r="AL27" i="2"/>
  <c r="AB28" i="2"/>
  <c r="AF28" i="2"/>
  <c r="AL28" i="2"/>
  <c r="AB29" i="2"/>
  <c r="AF29" i="2"/>
  <c r="AL29" i="2"/>
  <c r="AB30" i="2"/>
  <c r="AH30" i="2"/>
  <c r="AL30" i="2"/>
  <c r="AB31" i="2"/>
  <c r="AG31" i="2"/>
  <c r="AL31" i="2"/>
  <c r="AB32" i="2"/>
  <c r="AL32" i="2"/>
  <c r="AB33" i="2"/>
  <c r="AF33" i="2"/>
  <c r="AL33" i="2"/>
  <c r="AB34" i="2"/>
  <c r="AG34" i="2"/>
  <c r="AL34" i="2"/>
  <c r="AB35" i="2"/>
  <c r="AH35" i="2"/>
  <c r="AL35" i="2"/>
  <c r="AB36" i="2"/>
  <c r="AF36" i="2"/>
  <c r="AL36" i="2"/>
  <c r="AB37" i="2"/>
  <c r="AF37" i="2"/>
  <c r="AL37" i="2"/>
  <c r="AB38" i="2"/>
  <c r="AH38" i="2"/>
  <c r="AL38" i="2"/>
  <c r="AB39" i="2"/>
  <c r="AF39" i="2"/>
  <c r="AL39" i="2"/>
  <c r="AB40" i="2"/>
  <c r="AL40" i="2"/>
  <c r="AB41" i="2"/>
  <c r="AF41" i="2"/>
  <c r="AL41" i="2"/>
  <c r="AB42" i="2"/>
  <c r="AG42" i="2"/>
  <c r="AL42" i="2"/>
  <c r="AB43" i="2"/>
  <c r="AH43" i="2"/>
  <c r="AL43" i="2"/>
  <c r="AB44" i="2"/>
  <c r="AF44" i="2"/>
  <c r="AL44" i="2"/>
  <c r="AB45" i="2"/>
  <c r="AF45" i="2"/>
  <c r="AL45" i="2"/>
  <c r="AB46" i="2"/>
  <c r="AH46" i="2"/>
  <c r="AL46" i="2"/>
  <c r="AB47" i="2"/>
  <c r="AF47" i="2"/>
  <c r="AL47" i="2"/>
  <c r="AB48" i="2"/>
  <c r="AL48" i="2"/>
  <c r="AB49" i="2"/>
  <c r="AF49" i="2"/>
  <c r="AL49" i="2"/>
  <c r="AB50" i="2"/>
  <c r="AG50" i="2"/>
  <c r="AL50" i="2"/>
  <c r="AB51" i="2"/>
  <c r="AH51" i="2"/>
  <c r="AL51" i="2"/>
  <c r="AB52" i="2"/>
  <c r="AF52" i="2"/>
  <c r="AL52" i="2"/>
  <c r="AB53" i="2"/>
  <c r="AF53" i="2"/>
  <c r="AL53" i="2"/>
  <c r="AB54" i="2"/>
  <c r="AH54" i="2"/>
  <c r="AL54" i="2"/>
  <c r="AB55" i="2"/>
  <c r="AG55" i="2"/>
  <c r="AL55" i="2"/>
  <c r="AB56" i="2"/>
  <c r="AL56" i="2"/>
  <c r="AB57" i="2"/>
  <c r="AF57" i="2"/>
  <c r="AL57" i="2"/>
  <c r="AB58" i="2"/>
  <c r="AG58" i="2"/>
  <c r="AL58" i="2"/>
  <c r="AB59" i="2"/>
  <c r="AH59" i="2"/>
  <c r="AL59" i="2"/>
  <c r="AB60" i="2"/>
  <c r="AF60" i="2"/>
  <c r="AL60" i="2"/>
  <c r="AB61" i="2"/>
  <c r="AF61" i="2"/>
  <c r="AL61" i="2"/>
  <c r="AB62" i="2"/>
  <c r="AH62" i="2"/>
  <c r="AL62" i="2"/>
  <c r="AB63" i="2"/>
  <c r="AF63" i="2"/>
  <c r="AL63" i="2"/>
  <c r="AB64" i="2"/>
  <c r="AL64" i="2"/>
  <c r="AB65" i="2"/>
  <c r="AG65" i="2"/>
  <c r="AL65" i="2"/>
  <c r="AB66" i="2"/>
  <c r="AG66" i="2"/>
  <c r="AL66" i="2"/>
  <c r="AB67" i="2"/>
  <c r="AH67" i="2"/>
  <c r="AL67" i="2"/>
  <c r="AB68" i="2"/>
  <c r="AF68" i="2"/>
  <c r="AL68" i="2"/>
  <c r="AB69" i="2"/>
  <c r="AF69" i="2"/>
  <c r="AL69" i="2"/>
  <c r="AB70" i="2"/>
  <c r="AH70" i="2"/>
  <c r="AL70" i="2"/>
  <c r="AB71" i="2"/>
  <c r="AF71" i="2"/>
  <c r="AL71" i="2"/>
  <c r="AB72" i="2"/>
  <c r="AL72" i="2"/>
  <c r="AB73" i="2"/>
  <c r="AF73" i="2"/>
  <c r="AL73" i="2"/>
  <c r="AB74" i="2"/>
  <c r="AG74" i="2"/>
  <c r="AL74" i="2"/>
  <c r="AB75" i="2"/>
  <c r="AH75" i="2"/>
  <c r="AL75" i="2"/>
  <c r="AB76" i="2"/>
  <c r="AF76" i="2"/>
  <c r="AL76" i="2"/>
  <c r="AB77" i="2"/>
  <c r="AF77" i="2"/>
  <c r="AL77" i="2"/>
  <c r="AB78" i="2"/>
  <c r="AH78" i="2"/>
  <c r="AL78" i="2"/>
  <c r="AB79" i="2"/>
  <c r="AF79" i="2"/>
  <c r="AL79" i="2"/>
  <c r="AB80" i="2"/>
  <c r="AL80" i="2"/>
  <c r="AB81" i="2"/>
  <c r="AF81" i="2"/>
  <c r="AL81" i="2"/>
  <c r="AB82" i="2"/>
  <c r="AG82" i="2"/>
  <c r="AL82" i="2"/>
  <c r="AB83" i="2"/>
  <c r="AH83" i="2"/>
  <c r="AL83" i="2"/>
  <c r="AB84" i="2"/>
  <c r="AF84" i="2"/>
  <c r="AL84" i="2"/>
  <c r="AB85" i="2"/>
  <c r="AF85" i="2"/>
  <c r="AL85" i="2"/>
  <c r="AB86" i="2"/>
  <c r="AH86" i="2"/>
  <c r="AL86" i="2"/>
  <c r="AB87" i="2"/>
  <c r="AF87" i="2"/>
  <c r="AL87" i="2"/>
  <c r="AB88" i="2"/>
  <c r="AL88" i="2"/>
  <c r="AB89" i="2"/>
  <c r="AF89" i="2"/>
  <c r="AL89" i="2"/>
  <c r="AB90" i="2"/>
  <c r="AG90" i="2"/>
  <c r="AL90" i="2"/>
  <c r="AB91" i="2"/>
  <c r="AH91" i="2"/>
  <c r="AL91" i="2"/>
  <c r="AB92" i="2"/>
  <c r="AF92" i="2"/>
  <c r="AL92" i="2"/>
  <c r="AB93" i="2"/>
  <c r="AF93" i="2"/>
  <c r="AL93" i="2"/>
  <c r="AB94" i="2"/>
  <c r="AH94" i="2"/>
  <c r="AL94" i="2"/>
  <c r="AB95" i="2"/>
  <c r="AF95" i="2"/>
  <c r="AL95" i="2"/>
  <c r="AB96" i="2"/>
  <c r="AH96" i="2"/>
  <c r="AL96" i="2"/>
  <c r="AB97" i="2"/>
  <c r="AF97" i="2"/>
  <c r="AL97" i="2"/>
  <c r="AB98" i="2"/>
  <c r="AG98" i="2"/>
  <c r="AL98" i="2"/>
  <c r="AB99" i="2"/>
  <c r="AF99" i="2"/>
  <c r="AL99" i="2"/>
  <c r="AB100" i="2"/>
  <c r="AF100" i="2"/>
  <c r="AL100" i="2"/>
  <c r="AB101" i="2"/>
  <c r="AG101" i="2"/>
  <c r="AL101" i="2"/>
  <c r="AL8" i="2"/>
  <c r="AF75" i="2" l="1"/>
  <c r="AF31" i="2"/>
  <c r="AH74" i="2"/>
  <c r="AG20" i="2"/>
  <c r="AF86" i="2"/>
  <c r="AH71" i="2"/>
  <c r="AF65" i="2"/>
  <c r="AG100" i="2"/>
  <c r="AF46" i="2"/>
  <c r="AH34" i="2"/>
  <c r="AH95" i="2"/>
  <c r="AH33" i="2"/>
  <c r="AH45" i="2"/>
  <c r="AH65" i="2"/>
  <c r="AG86" i="2"/>
  <c r="AH85" i="2"/>
  <c r="AH61" i="2"/>
  <c r="AH25" i="2"/>
  <c r="AH81" i="2"/>
  <c r="AG60" i="2"/>
  <c r="AF25" i="2"/>
  <c r="AG46" i="2"/>
  <c r="AH23" i="2"/>
  <c r="AG95" i="2"/>
  <c r="AG81" i="2"/>
  <c r="AG71" i="2"/>
  <c r="AF59" i="2"/>
  <c r="AH41" i="2"/>
  <c r="AH31" i="2"/>
  <c r="AG22" i="2"/>
  <c r="AF91" i="2"/>
  <c r="AH55" i="2"/>
  <c r="AG41" i="2"/>
  <c r="AF22" i="2"/>
  <c r="AH90" i="2"/>
  <c r="AH79" i="2"/>
  <c r="AF70" i="2"/>
  <c r="AF55" i="2"/>
  <c r="AH89" i="2"/>
  <c r="AG78" i="2"/>
  <c r="AH50" i="2"/>
  <c r="AH39" i="2"/>
  <c r="AF30" i="2"/>
  <c r="AF19" i="2"/>
  <c r="AG76" i="2"/>
  <c r="AG49" i="2"/>
  <c r="AG39" i="2"/>
  <c r="AF15" i="2"/>
  <c r="AF35" i="2"/>
  <c r="AG70" i="2"/>
  <c r="AH49" i="2"/>
  <c r="AG30" i="2"/>
  <c r="AG15" i="2"/>
  <c r="AH98" i="2"/>
  <c r="AG89" i="2"/>
  <c r="AG84" i="2"/>
  <c r="AG79" i="2"/>
  <c r="AH73" i="2"/>
  <c r="AH69" i="2"/>
  <c r="AH63" i="2"/>
  <c r="AG54" i="2"/>
  <c r="AG44" i="2"/>
  <c r="AG33" i="2"/>
  <c r="AH29" i="2"/>
  <c r="AG23" i="2"/>
  <c r="AH18" i="2"/>
  <c r="AH97" i="2"/>
  <c r="AG94" i="2"/>
  <c r="AF83" i="2"/>
  <c r="AG73" i="2"/>
  <c r="AG68" i="2"/>
  <c r="AG63" i="2"/>
  <c r="AH58" i="2"/>
  <c r="AF54" i="2"/>
  <c r="AF43" i="2"/>
  <c r="AG38" i="2"/>
  <c r="AG28" i="2"/>
  <c r="AG18" i="2"/>
  <c r="AG97" i="2"/>
  <c r="AF94" i="2"/>
  <c r="AH87" i="2"/>
  <c r="AF67" i="2"/>
  <c r="AH57" i="2"/>
  <c r="AH53" i="2"/>
  <c r="AH47" i="2"/>
  <c r="AH42" i="2"/>
  <c r="AF38" i="2"/>
  <c r="AF27" i="2"/>
  <c r="AH93" i="2"/>
  <c r="AG87" i="2"/>
  <c r="AH82" i="2"/>
  <c r="AF78" i="2"/>
  <c r="AH66" i="2"/>
  <c r="AG62" i="2"/>
  <c r="AG57" i="2"/>
  <c r="AG52" i="2"/>
  <c r="AG47" i="2"/>
  <c r="AH37" i="2"/>
  <c r="AH26" i="2"/>
  <c r="AH17" i="2"/>
  <c r="AG92" i="2"/>
  <c r="AH77" i="2"/>
  <c r="AF62" i="2"/>
  <c r="AF51" i="2"/>
  <c r="AG36" i="2"/>
  <c r="AH21" i="2"/>
  <c r="AG17" i="2"/>
  <c r="AF88" i="2"/>
  <c r="AG88" i="2"/>
  <c r="AH88" i="2"/>
  <c r="AF24" i="2"/>
  <c r="AG24" i="2"/>
  <c r="AH24" i="2"/>
  <c r="AF80" i="2"/>
  <c r="AG80" i="2"/>
  <c r="AH80" i="2"/>
  <c r="AF32" i="2"/>
  <c r="AG32" i="2"/>
  <c r="AH32" i="2"/>
  <c r="AF72" i="2"/>
  <c r="AG72" i="2"/>
  <c r="AH72" i="2"/>
  <c r="AF16" i="2"/>
  <c r="AG16" i="2"/>
  <c r="AH16" i="2"/>
  <c r="AH101" i="2"/>
  <c r="AF64" i="2"/>
  <c r="AG64" i="2"/>
  <c r="AH64" i="2"/>
  <c r="AF101" i="2"/>
  <c r="AF56" i="2"/>
  <c r="AG56" i="2"/>
  <c r="AH56" i="2"/>
  <c r="AH99" i="2"/>
  <c r="AG99" i="2"/>
  <c r="AF48" i="2"/>
  <c r="AG48" i="2"/>
  <c r="AH48" i="2"/>
  <c r="AF96" i="2"/>
  <c r="AG96" i="2"/>
  <c r="AF40" i="2"/>
  <c r="AG40" i="2"/>
  <c r="AH40" i="2"/>
  <c r="AH100" i="2"/>
  <c r="AF98" i="2"/>
  <c r="AH92" i="2"/>
  <c r="AG91" i="2"/>
  <c r="AF90" i="2"/>
  <c r="AH84" i="2"/>
  <c r="AG83" i="2"/>
  <c r="AF82" i="2"/>
  <c r="AH76" i="2"/>
  <c r="AG75" i="2"/>
  <c r="AF74" i="2"/>
  <c r="AH68" i="2"/>
  <c r="AG67" i="2"/>
  <c r="AF66" i="2"/>
  <c r="AH60" i="2"/>
  <c r="AG59" i="2"/>
  <c r="AF58" i="2"/>
  <c r="AH52" i="2"/>
  <c r="AG51" i="2"/>
  <c r="AF50" i="2"/>
  <c r="AH44" i="2"/>
  <c r="AG43" i="2"/>
  <c r="AF42" i="2"/>
  <c r="AH36" i="2"/>
  <c r="AG35" i="2"/>
  <c r="AF34" i="2"/>
  <c r="AH28" i="2"/>
  <c r="AG27" i="2"/>
  <c r="AF26" i="2"/>
  <c r="AH20" i="2"/>
  <c r="AG19" i="2"/>
  <c r="AG93" i="2"/>
  <c r="AG85" i="2"/>
  <c r="AG77" i="2"/>
  <c r="AG69" i="2"/>
  <c r="AG61" i="2"/>
  <c r="AG53" i="2"/>
  <c r="AG45" i="2"/>
  <c r="AG37" i="2"/>
  <c r="AG29" i="2"/>
  <c r="AG21" i="2"/>
  <c r="AB8" i="2"/>
  <c r="Y4" i="2" l="1"/>
  <c r="AA203" i="2" l="1"/>
  <c r="AI201" i="2"/>
  <c r="AI204" i="2"/>
  <c r="AI207" i="2"/>
  <c r="AA206" i="2"/>
  <c r="AI203" i="2"/>
  <c r="AI200" i="2"/>
  <c r="AI206" i="2"/>
  <c r="AA204" i="2"/>
  <c r="AA205" i="2"/>
  <c r="AA201" i="2"/>
  <c r="AI205" i="2"/>
  <c r="AA200" i="2"/>
  <c r="AA202" i="2"/>
  <c r="AA207" i="2"/>
  <c r="AI202" i="2"/>
  <c r="AI198" i="2"/>
  <c r="AI196" i="2"/>
  <c r="AA195" i="2"/>
  <c r="AI192" i="2"/>
  <c r="AA191" i="2"/>
  <c r="AI189" i="2"/>
  <c r="AA186" i="2"/>
  <c r="AI184" i="2"/>
  <c r="AA183" i="2"/>
  <c r="AI178" i="2"/>
  <c r="AA177" i="2"/>
  <c r="AA176" i="2"/>
  <c r="AA174" i="2"/>
  <c r="AI172" i="2"/>
  <c r="AI171" i="2"/>
  <c r="AI169" i="2"/>
  <c r="AA167" i="2"/>
  <c r="AI162" i="2"/>
  <c r="AA161" i="2"/>
  <c r="AA160" i="2"/>
  <c r="AA158" i="2"/>
  <c r="AI156" i="2"/>
  <c r="AI155" i="2"/>
  <c r="AI153" i="2"/>
  <c r="AA151" i="2"/>
  <c r="AA147" i="2"/>
  <c r="AI145" i="2"/>
  <c r="AI142" i="2"/>
  <c r="AI140" i="2"/>
  <c r="AA139" i="2"/>
  <c r="AA137" i="2"/>
  <c r="AI135" i="2"/>
  <c r="AA134" i="2"/>
  <c r="AI132" i="2"/>
  <c r="AI131" i="2"/>
  <c r="AA198" i="2"/>
  <c r="AI194" i="2"/>
  <c r="AA192" i="2"/>
  <c r="AI190" i="2"/>
  <c r="AA188" i="2"/>
  <c r="AI185" i="2"/>
  <c r="AI182" i="2"/>
  <c r="AA181" i="2"/>
  <c r="AA180" i="2"/>
  <c r="AA178" i="2"/>
  <c r="AI176" i="2"/>
  <c r="AI175" i="2"/>
  <c r="AI173" i="2"/>
  <c r="AA171" i="2"/>
  <c r="AI166" i="2"/>
  <c r="AA165" i="2"/>
  <c r="AA164" i="2"/>
  <c r="AA162" i="2"/>
  <c r="AI160" i="2"/>
  <c r="AI159" i="2"/>
  <c r="AI157" i="2"/>
  <c r="AA155" i="2"/>
  <c r="AI150" i="2"/>
  <c r="AA149" i="2"/>
  <c r="AA148" i="2"/>
  <c r="AA144" i="2"/>
  <c r="AA142" i="2"/>
  <c r="AI138" i="2"/>
  <c r="AA138" i="2"/>
  <c r="AI136" i="2"/>
  <c r="AI133" i="2"/>
  <c r="AI197" i="2"/>
  <c r="AA189" i="2"/>
  <c r="AI188" i="2"/>
  <c r="AI180" i="2"/>
  <c r="AA175" i="2"/>
  <c r="AI174" i="2"/>
  <c r="AA169" i="2"/>
  <c r="AI168" i="2"/>
  <c r="AA157" i="2"/>
  <c r="AI147" i="2"/>
  <c r="AA143" i="2"/>
  <c r="AA141" i="2"/>
  <c r="AA133" i="2"/>
  <c r="AA131" i="2"/>
  <c r="AI127" i="2"/>
  <c r="AA126" i="2"/>
  <c r="AI124" i="2"/>
  <c r="AA123" i="2"/>
  <c r="AI119" i="2"/>
  <c r="AA118" i="2"/>
  <c r="AI116" i="2"/>
  <c r="AA115" i="2"/>
  <c r="AI111" i="2"/>
  <c r="AA110" i="2"/>
  <c r="AI108" i="2"/>
  <c r="AA107" i="2"/>
  <c r="AI106" i="2"/>
  <c r="AA103" i="2"/>
  <c r="AI102" i="2"/>
  <c r="AA182" i="2"/>
  <c r="AI199" i="2"/>
  <c r="AA199" i="2"/>
  <c r="AA197" i="2"/>
  <c r="AI191" i="2"/>
  <c r="AI187" i="2"/>
  <c r="AA187" i="2"/>
  <c r="AI186" i="2"/>
  <c r="AA173" i="2"/>
  <c r="AI163" i="2"/>
  <c r="AI161" i="2"/>
  <c r="AA156" i="2"/>
  <c r="AI154" i="2"/>
  <c r="AA152" i="2"/>
  <c r="AI151" i="2"/>
  <c r="AA150" i="2"/>
  <c r="AI149" i="2"/>
  <c r="AI146" i="2"/>
  <c r="AA140" i="2"/>
  <c r="AI139" i="2"/>
  <c r="AI137" i="2"/>
  <c r="AA136" i="2"/>
  <c r="AI130" i="2"/>
  <c r="AA129" i="2"/>
  <c r="AI125" i="2"/>
  <c r="AA124" i="2"/>
  <c r="AI122" i="2"/>
  <c r="AA121" i="2"/>
  <c r="AI117" i="2"/>
  <c r="AA116" i="2"/>
  <c r="AI114" i="2"/>
  <c r="AA113" i="2"/>
  <c r="AI109" i="2"/>
  <c r="AA108" i="2"/>
  <c r="AA106" i="2"/>
  <c r="AI105" i="2"/>
  <c r="AA104" i="2"/>
  <c r="AA102" i="2"/>
  <c r="AA190" i="2"/>
  <c r="AA184" i="2"/>
  <c r="AI183" i="2"/>
  <c r="AI181" i="2"/>
  <c r="AI164" i="2"/>
  <c r="AI158" i="2"/>
  <c r="AA153" i="2"/>
  <c r="AI152" i="2"/>
  <c r="AA145" i="2"/>
  <c r="AA196" i="2"/>
  <c r="AI195" i="2"/>
  <c r="AA194" i="2"/>
  <c r="AI193" i="2"/>
  <c r="AA193" i="2"/>
  <c r="AA185" i="2"/>
  <c r="AI179" i="2"/>
  <c r="AI177" i="2"/>
  <c r="AA172" i="2"/>
  <c r="AI170" i="2"/>
  <c r="AA168" i="2"/>
  <c r="AI167" i="2"/>
  <c r="AA166" i="2"/>
  <c r="AI165" i="2"/>
  <c r="AA163" i="2"/>
  <c r="AA154" i="2"/>
  <c r="AI148" i="2"/>
  <c r="AA146" i="2"/>
  <c r="AA132" i="2"/>
  <c r="AA130" i="2"/>
  <c r="AI128" i="2"/>
  <c r="AA127" i="2"/>
  <c r="AI123" i="2"/>
  <c r="AA122" i="2"/>
  <c r="AI120" i="2"/>
  <c r="AA119" i="2"/>
  <c r="AI115" i="2"/>
  <c r="AA114" i="2"/>
  <c r="AI112" i="2"/>
  <c r="AA111" i="2"/>
  <c r="AI107" i="2"/>
  <c r="AI103" i="2"/>
  <c r="AA179" i="2"/>
  <c r="AA170" i="2"/>
  <c r="AA159" i="2"/>
  <c r="AI141" i="2"/>
  <c r="AI126" i="2"/>
  <c r="AI121" i="2"/>
  <c r="AA120" i="2"/>
  <c r="AI110" i="2"/>
  <c r="AA125" i="2"/>
  <c r="AA117" i="2"/>
  <c r="AI104" i="2"/>
  <c r="AA109" i="2"/>
  <c r="AI143" i="2"/>
  <c r="AA135" i="2"/>
  <c r="AI134" i="2"/>
  <c r="AI129" i="2"/>
  <c r="AA128" i="2"/>
  <c r="AI118" i="2"/>
  <c r="AI113" i="2"/>
  <c r="AA112" i="2"/>
  <c r="AA105" i="2"/>
  <c r="AI144" i="2"/>
  <c r="AC9" i="2"/>
  <c r="AC10" i="2"/>
  <c r="AC11" i="2"/>
  <c r="AH11" i="2" s="1"/>
  <c r="AC12" i="2"/>
  <c r="AC8" i="2"/>
  <c r="AC13" i="2"/>
  <c r="AF13" i="2" s="1"/>
  <c r="AC14" i="2"/>
  <c r="AA13" i="2"/>
  <c r="AA21" i="2"/>
  <c r="AA29" i="2"/>
  <c r="AA37" i="2"/>
  <c r="AA45" i="2"/>
  <c r="AA53" i="2"/>
  <c r="AA61" i="2"/>
  <c r="AA69" i="2"/>
  <c r="AA77" i="2"/>
  <c r="AA85" i="2"/>
  <c r="AA93" i="2"/>
  <c r="AA101" i="2"/>
  <c r="AA44" i="2"/>
  <c r="AA14" i="2"/>
  <c r="AA22" i="2"/>
  <c r="AA30" i="2"/>
  <c r="AA38" i="2"/>
  <c r="AA46" i="2"/>
  <c r="AA54" i="2"/>
  <c r="AA62" i="2"/>
  <c r="AA70" i="2"/>
  <c r="AA78" i="2"/>
  <c r="AA86" i="2"/>
  <c r="AA94" i="2"/>
  <c r="AA20" i="2"/>
  <c r="AA60" i="2"/>
  <c r="AA84" i="2"/>
  <c r="AA15" i="2"/>
  <c r="AA23" i="2"/>
  <c r="AA31" i="2"/>
  <c r="AA39" i="2"/>
  <c r="AA47" i="2"/>
  <c r="AA55" i="2"/>
  <c r="AA63" i="2"/>
  <c r="AA71" i="2"/>
  <c r="AA79" i="2"/>
  <c r="AA87" i="2"/>
  <c r="AA95" i="2"/>
  <c r="AA52" i="2"/>
  <c r="AA16" i="2"/>
  <c r="AA24" i="2"/>
  <c r="AA32" i="2"/>
  <c r="AA40" i="2"/>
  <c r="AA48" i="2"/>
  <c r="AA56" i="2"/>
  <c r="AA64" i="2"/>
  <c r="AA72" i="2"/>
  <c r="AA80" i="2"/>
  <c r="AA88" i="2"/>
  <c r="AA96" i="2"/>
  <c r="AA76" i="2"/>
  <c r="AA9" i="2"/>
  <c r="AA17" i="2"/>
  <c r="AA25" i="2"/>
  <c r="AA33" i="2"/>
  <c r="AA41" i="2"/>
  <c r="AA49" i="2"/>
  <c r="AA57" i="2"/>
  <c r="AA65" i="2"/>
  <c r="AA73" i="2"/>
  <c r="AA81" i="2"/>
  <c r="AA89" i="2"/>
  <c r="AA97" i="2"/>
  <c r="AA12" i="2"/>
  <c r="AA68" i="2"/>
  <c r="AA8" i="2"/>
  <c r="AA10" i="2"/>
  <c r="AA18" i="2"/>
  <c r="AA26" i="2"/>
  <c r="AA34" i="2"/>
  <c r="AA42" i="2"/>
  <c r="AA50" i="2"/>
  <c r="AA58" i="2"/>
  <c r="AA66" i="2"/>
  <c r="AA74" i="2"/>
  <c r="AA82" i="2"/>
  <c r="AA90" i="2"/>
  <c r="AA98" i="2"/>
  <c r="AA36" i="2"/>
  <c r="AA92" i="2"/>
  <c r="AA11" i="2"/>
  <c r="AA19" i="2"/>
  <c r="AA27" i="2"/>
  <c r="AA35" i="2"/>
  <c r="AA43" i="2"/>
  <c r="AA51" i="2"/>
  <c r="AA59" i="2"/>
  <c r="AA67" i="2"/>
  <c r="AA75" i="2"/>
  <c r="AA83" i="2"/>
  <c r="AA91" i="2"/>
  <c r="AA99" i="2"/>
  <c r="AA28" i="2"/>
  <c r="AA100" i="2"/>
  <c r="AI23" i="2"/>
  <c r="AI93" i="2"/>
  <c r="AI101" i="2"/>
  <c r="AI80" i="2"/>
  <c r="AI100" i="2"/>
  <c r="AI18" i="2"/>
  <c r="AI31" i="2"/>
  <c r="AI35" i="2"/>
  <c r="AI39" i="2"/>
  <c r="AI43" i="2"/>
  <c r="AI47" i="2"/>
  <c r="AI51" i="2"/>
  <c r="AI55" i="2"/>
  <c r="AI59" i="2"/>
  <c r="AI63" i="2"/>
  <c r="AI67" i="2"/>
  <c r="AI71" i="2"/>
  <c r="AI76" i="2"/>
  <c r="AI22" i="2"/>
  <c r="AI26" i="2"/>
  <c r="AI30" i="2"/>
  <c r="AI17" i="2"/>
  <c r="AI34" i="2"/>
  <c r="AI38" i="2"/>
  <c r="AI42" i="2"/>
  <c r="AI46" i="2"/>
  <c r="AI50" i="2"/>
  <c r="AI54" i="2"/>
  <c r="AI58" i="2"/>
  <c r="AI62" i="2"/>
  <c r="AI66" i="2"/>
  <c r="AI70" i="2"/>
  <c r="AI75" i="2"/>
  <c r="AI79" i="2"/>
  <c r="AI83" i="2"/>
  <c r="AI21" i="2"/>
  <c r="AI25" i="2"/>
  <c r="AI29" i="2"/>
  <c r="AI74" i="2"/>
  <c r="AI87" i="2"/>
  <c r="AI91" i="2"/>
  <c r="AI95" i="2"/>
  <c r="AI99" i="2"/>
  <c r="AI37" i="2"/>
  <c r="AI53" i="2"/>
  <c r="AI69" i="2"/>
  <c r="AI73" i="2"/>
  <c r="AI78" i="2"/>
  <c r="AI98" i="2"/>
  <c r="AI88" i="2"/>
  <c r="AI16" i="2"/>
  <c r="AI33" i="2"/>
  <c r="AI41" i="2"/>
  <c r="AI45" i="2"/>
  <c r="AI49" i="2"/>
  <c r="AI57" i="2"/>
  <c r="AI61" i="2"/>
  <c r="AI65" i="2"/>
  <c r="AI82" i="2"/>
  <c r="AI86" i="2"/>
  <c r="AI94" i="2"/>
  <c r="AI20" i="2"/>
  <c r="AI24" i="2"/>
  <c r="AI28" i="2"/>
  <c r="AI90" i="2"/>
  <c r="AI84" i="2"/>
  <c r="AI92" i="2"/>
  <c r="AI19" i="2"/>
  <c r="AI32" i="2"/>
  <c r="AI36" i="2"/>
  <c r="AI40" i="2"/>
  <c r="AI44" i="2"/>
  <c r="AI48" i="2"/>
  <c r="AI52" i="2"/>
  <c r="AI56" i="2"/>
  <c r="AI60" i="2"/>
  <c r="AI64" i="2"/>
  <c r="AI68" i="2"/>
  <c r="AI72" i="2"/>
  <c r="AI77" i="2"/>
  <c r="AI81" i="2"/>
  <c r="AI85" i="2"/>
  <c r="AI27" i="2"/>
  <c r="AI89" i="2"/>
  <c r="AI97" i="2"/>
  <c r="AI96" i="2"/>
  <c r="AI15" i="2"/>
  <c r="T13" i="5"/>
  <c r="O13" i="5" s="1"/>
  <c r="T12" i="5"/>
  <c r="AK202" i="2" l="1"/>
  <c r="AJ202" i="2"/>
  <c r="D206" i="6" s="1"/>
  <c r="AJ206" i="2"/>
  <c r="D210" i="6" s="1"/>
  <c r="AK206" i="2"/>
  <c r="AJ200" i="2"/>
  <c r="D204" i="6" s="1"/>
  <c r="AK200" i="2"/>
  <c r="AJ203" i="2"/>
  <c r="D207" i="6" s="1"/>
  <c r="AK203" i="2"/>
  <c r="AJ205" i="2"/>
  <c r="D209" i="6" s="1"/>
  <c r="AK205" i="2"/>
  <c r="AK207" i="2"/>
  <c r="AJ207" i="2"/>
  <c r="D211" i="6" s="1"/>
  <c r="AJ204" i="2"/>
  <c r="D208" i="6" s="1"/>
  <c r="AK204" i="2"/>
  <c r="AK201" i="2"/>
  <c r="AJ201" i="2"/>
  <c r="D205" i="6" s="1"/>
  <c r="AK129" i="2"/>
  <c r="AJ129" i="2"/>
  <c r="D133" i="6" s="1"/>
  <c r="AK110" i="2"/>
  <c r="AJ110" i="2"/>
  <c r="D114" i="6" s="1"/>
  <c r="AJ141" i="2"/>
  <c r="D145" i="6" s="1"/>
  <c r="AK141" i="2"/>
  <c r="AJ103" i="2"/>
  <c r="D107" i="6" s="1"/>
  <c r="AK103" i="2"/>
  <c r="AK167" i="2"/>
  <c r="AJ167" i="2"/>
  <c r="D171" i="6" s="1"/>
  <c r="AJ177" i="2"/>
  <c r="D181" i="6" s="1"/>
  <c r="AK177" i="2"/>
  <c r="AK193" i="2"/>
  <c r="AJ193" i="2"/>
  <c r="D197" i="6" s="1"/>
  <c r="AJ164" i="2"/>
  <c r="D168" i="6" s="1"/>
  <c r="AK164" i="2"/>
  <c r="AK114" i="2"/>
  <c r="AJ114" i="2"/>
  <c r="D118" i="6" s="1"/>
  <c r="AJ122" i="2"/>
  <c r="D126" i="6" s="1"/>
  <c r="AK122" i="2"/>
  <c r="AJ130" i="2"/>
  <c r="D134" i="6" s="1"/>
  <c r="AK130" i="2"/>
  <c r="AJ151" i="2"/>
  <c r="D155" i="6" s="1"/>
  <c r="AK151" i="2"/>
  <c r="AJ161" i="2"/>
  <c r="D165" i="6" s="1"/>
  <c r="AK161" i="2"/>
  <c r="AK102" i="2"/>
  <c r="AJ102" i="2"/>
  <c r="D106" i="6" s="1"/>
  <c r="AK108" i="2"/>
  <c r="AJ108" i="2"/>
  <c r="D112" i="6" s="1"/>
  <c r="AJ116" i="2"/>
  <c r="D120" i="6" s="1"/>
  <c r="AK116" i="2"/>
  <c r="AJ124" i="2"/>
  <c r="D128" i="6" s="1"/>
  <c r="AK124" i="2"/>
  <c r="AJ197" i="2"/>
  <c r="D201" i="6" s="1"/>
  <c r="AK197" i="2"/>
  <c r="AK138" i="2"/>
  <c r="AJ138" i="2"/>
  <c r="D142" i="6" s="1"/>
  <c r="AJ159" i="2"/>
  <c r="D163" i="6" s="1"/>
  <c r="AK159" i="2"/>
  <c r="AJ175" i="2"/>
  <c r="D179" i="6" s="1"/>
  <c r="AK175" i="2"/>
  <c r="AK190" i="2"/>
  <c r="AJ190" i="2"/>
  <c r="D194" i="6" s="1"/>
  <c r="AJ135" i="2"/>
  <c r="D139" i="6" s="1"/>
  <c r="AK135" i="2"/>
  <c r="AJ142" i="2"/>
  <c r="D146" i="6" s="1"/>
  <c r="AK142" i="2"/>
  <c r="AK153" i="2"/>
  <c r="AJ153" i="2"/>
  <c r="D157" i="6" s="1"/>
  <c r="AK169" i="2"/>
  <c r="AJ169" i="2"/>
  <c r="D173" i="6" s="1"/>
  <c r="AJ184" i="2"/>
  <c r="D188" i="6" s="1"/>
  <c r="AK184" i="2"/>
  <c r="AJ192" i="2"/>
  <c r="D196" i="6" s="1"/>
  <c r="AK192" i="2"/>
  <c r="AJ113" i="2"/>
  <c r="D117" i="6" s="1"/>
  <c r="AK113" i="2"/>
  <c r="AK134" i="2"/>
  <c r="AJ134" i="2"/>
  <c r="D138" i="6" s="1"/>
  <c r="AK104" i="2"/>
  <c r="AJ104" i="2"/>
  <c r="D108" i="6" s="1"/>
  <c r="AK107" i="2"/>
  <c r="AJ107" i="2"/>
  <c r="D111" i="6" s="1"/>
  <c r="AK115" i="2"/>
  <c r="AJ115" i="2"/>
  <c r="D119" i="6" s="1"/>
  <c r="AK123" i="2"/>
  <c r="AJ123" i="2"/>
  <c r="D127" i="6" s="1"/>
  <c r="AK179" i="2"/>
  <c r="AJ179" i="2"/>
  <c r="D183" i="6" s="1"/>
  <c r="AJ152" i="2"/>
  <c r="D156" i="6" s="1"/>
  <c r="AK152" i="2"/>
  <c r="AK181" i="2"/>
  <c r="AJ181" i="2"/>
  <c r="D185" i="6" s="1"/>
  <c r="AK146" i="2"/>
  <c r="AJ146" i="2"/>
  <c r="D150" i="6" s="1"/>
  <c r="AK163" i="2"/>
  <c r="AJ163" i="2"/>
  <c r="D167" i="6" s="1"/>
  <c r="AK187" i="2"/>
  <c r="AJ187" i="2"/>
  <c r="D191" i="6" s="1"/>
  <c r="AK199" i="2"/>
  <c r="AJ199" i="2"/>
  <c r="D203" i="6" s="1"/>
  <c r="AJ168" i="2"/>
  <c r="D172" i="6" s="1"/>
  <c r="AK168" i="2"/>
  <c r="AJ180" i="2"/>
  <c r="D184" i="6" s="1"/>
  <c r="AK180" i="2"/>
  <c r="AJ133" i="2"/>
  <c r="D137" i="6" s="1"/>
  <c r="AK133" i="2"/>
  <c r="AJ150" i="2"/>
  <c r="D154" i="6" s="1"/>
  <c r="AK150" i="2"/>
  <c r="AK160" i="2"/>
  <c r="AJ160" i="2"/>
  <c r="D164" i="6" s="1"/>
  <c r="AK166" i="2"/>
  <c r="AJ166" i="2"/>
  <c r="D170" i="6" s="1"/>
  <c r="AK176" i="2"/>
  <c r="AJ176" i="2"/>
  <c r="D180" i="6" s="1"/>
  <c r="AJ182" i="2"/>
  <c r="D186" i="6" s="1"/>
  <c r="AK182" i="2"/>
  <c r="AK131" i="2"/>
  <c r="AJ131" i="2"/>
  <c r="D135" i="6" s="1"/>
  <c r="AK145" i="2"/>
  <c r="AJ145" i="2"/>
  <c r="D149" i="6" s="1"/>
  <c r="AJ155" i="2"/>
  <c r="D159" i="6" s="1"/>
  <c r="AK155" i="2"/>
  <c r="AK171" i="2"/>
  <c r="AJ171" i="2"/>
  <c r="D175" i="6" s="1"/>
  <c r="AJ144" i="2"/>
  <c r="D148" i="6" s="1"/>
  <c r="AK144" i="2"/>
  <c r="AJ118" i="2"/>
  <c r="D122" i="6" s="1"/>
  <c r="AK118" i="2"/>
  <c r="AJ121" i="2"/>
  <c r="D125" i="6" s="1"/>
  <c r="AK121" i="2"/>
  <c r="AK165" i="2"/>
  <c r="AJ165" i="2"/>
  <c r="D169" i="6" s="1"/>
  <c r="AJ170" i="2"/>
  <c r="D174" i="6" s="1"/>
  <c r="AK170" i="2"/>
  <c r="AJ195" i="2"/>
  <c r="D199" i="6" s="1"/>
  <c r="AK195" i="2"/>
  <c r="AJ183" i="2"/>
  <c r="D187" i="6" s="1"/>
  <c r="AK183" i="2"/>
  <c r="AJ109" i="2"/>
  <c r="D113" i="6" s="1"/>
  <c r="AK109" i="2"/>
  <c r="AK117" i="2"/>
  <c r="AJ117" i="2"/>
  <c r="D121" i="6" s="1"/>
  <c r="AJ125" i="2"/>
  <c r="D129" i="6" s="1"/>
  <c r="AK125" i="2"/>
  <c r="AK137" i="2"/>
  <c r="AJ137" i="2"/>
  <c r="D141" i="6" s="1"/>
  <c r="AJ149" i="2"/>
  <c r="D153" i="6" s="1"/>
  <c r="AK149" i="2"/>
  <c r="AK154" i="2"/>
  <c r="AJ154" i="2"/>
  <c r="D158" i="6" s="1"/>
  <c r="AK191" i="2"/>
  <c r="AJ191" i="2"/>
  <c r="D195" i="6" s="1"/>
  <c r="AJ106" i="2"/>
  <c r="D110" i="6" s="1"/>
  <c r="AK106" i="2"/>
  <c r="AJ111" i="2"/>
  <c r="D115" i="6" s="1"/>
  <c r="AK111" i="2"/>
  <c r="AJ119" i="2"/>
  <c r="D123" i="6" s="1"/>
  <c r="AK119" i="2"/>
  <c r="AJ127" i="2"/>
  <c r="D131" i="6" s="1"/>
  <c r="AK127" i="2"/>
  <c r="AJ188" i="2"/>
  <c r="D192" i="6" s="1"/>
  <c r="AK188" i="2"/>
  <c r="AJ136" i="2"/>
  <c r="D140" i="6" s="1"/>
  <c r="AK136" i="2"/>
  <c r="AK185" i="2"/>
  <c r="AJ185" i="2"/>
  <c r="D189" i="6" s="1"/>
  <c r="AJ194" i="2"/>
  <c r="D198" i="6" s="1"/>
  <c r="AK194" i="2"/>
  <c r="AJ132" i="2"/>
  <c r="D136" i="6" s="1"/>
  <c r="AK132" i="2"/>
  <c r="AJ156" i="2"/>
  <c r="D160" i="6" s="1"/>
  <c r="AK156" i="2"/>
  <c r="AJ162" i="2"/>
  <c r="D166" i="6" s="1"/>
  <c r="AK162" i="2"/>
  <c r="AK172" i="2"/>
  <c r="AJ172" i="2"/>
  <c r="D176" i="6" s="1"/>
  <c r="AJ178" i="2"/>
  <c r="D182" i="6" s="1"/>
  <c r="AK178" i="2"/>
  <c r="AK189" i="2"/>
  <c r="AJ189" i="2"/>
  <c r="D193" i="6" s="1"/>
  <c r="AJ196" i="2"/>
  <c r="D200" i="6" s="1"/>
  <c r="AK196" i="2"/>
  <c r="AJ143" i="2"/>
  <c r="D147" i="6" s="1"/>
  <c r="AK143" i="2"/>
  <c r="AK126" i="2"/>
  <c r="AJ126" i="2"/>
  <c r="D130" i="6" s="1"/>
  <c r="AK112" i="2"/>
  <c r="AJ112" i="2"/>
  <c r="D116" i="6" s="1"/>
  <c r="AJ120" i="2"/>
  <c r="D124" i="6" s="1"/>
  <c r="AK120" i="2"/>
  <c r="AK128" i="2"/>
  <c r="AJ128" i="2"/>
  <c r="D132" i="6" s="1"/>
  <c r="AK148" i="2"/>
  <c r="AJ148" i="2"/>
  <c r="D152" i="6" s="1"/>
  <c r="AJ158" i="2"/>
  <c r="D162" i="6" s="1"/>
  <c r="AK158" i="2"/>
  <c r="AJ105" i="2"/>
  <c r="D109" i="6" s="1"/>
  <c r="AK105" i="2"/>
  <c r="AJ139" i="2"/>
  <c r="D143" i="6" s="1"/>
  <c r="AK139" i="2"/>
  <c r="AJ186" i="2"/>
  <c r="D190" i="6" s="1"/>
  <c r="AK186" i="2"/>
  <c r="AJ147" i="2"/>
  <c r="D151" i="6" s="1"/>
  <c r="AK147" i="2"/>
  <c r="AJ174" i="2"/>
  <c r="D178" i="6" s="1"/>
  <c r="AK174" i="2"/>
  <c r="AK157" i="2"/>
  <c r="AJ157" i="2"/>
  <c r="D161" i="6" s="1"/>
  <c r="AJ173" i="2"/>
  <c r="D177" i="6" s="1"/>
  <c r="AK173" i="2"/>
  <c r="AK140" i="2"/>
  <c r="AJ140" i="2"/>
  <c r="D144" i="6" s="1"/>
  <c r="AJ198" i="2"/>
  <c r="D202" i="6" s="1"/>
  <c r="AK198" i="2"/>
  <c r="AH13" i="2"/>
  <c r="AG13" i="2"/>
  <c r="AI13" i="2" s="1"/>
  <c r="AG14" i="2"/>
  <c r="AH14" i="2"/>
  <c r="AF14" i="2"/>
  <c r="AF11" i="2"/>
  <c r="AG11" i="2"/>
  <c r="AF12" i="2"/>
  <c r="AG12" i="2"/>
  <c r="AI12" i="2" s="1"/>
  <c r="AH12" i="2"/>
  <c r="AI11" i="2"/>
  <c r="AK11" i="2" s="1"/>
  <c r="AG10" i="2"/>
  <c r="AF10" i="2"/>
  <c r="AH10" i="2"/>
  <c r="AF9" i="2"/>
  <c r="AG9" i="2"/>
  <c r="AH9" i="2"/>
  <c r="AJ20" i="2"/>
  <c r="D24" i="6" s="1"/>
  <c r="AK20" i="2"/>
  <c r="AJ97" i="2"/>
  <c r="D101" i="6" s="1"/>
  <c r="AK97" i="2"/>
  <c r="AK64" i="2"/>
  <c r="AJ64" i="2"/>
  <c r="D68" i="6" s="1"/>
  <c r="AK32" i="2"/>
  <c r="AJ32" i="2"/>
  <c r="D36" i="6" s="1"/>
  <c r="AJ45" i="2"/>
  <c r="D49" i="6" s="1"/>
  <c r="AK45" i="2"/>
  <c r="AK98" i="2"/>
  <c r="AJ98" i="2"/>
  <c r="D102" i="6" s="1"/>
  <c r="AJ99" i="2"/>
  <c r="D103" i="6" s="1"/>
  <c r="AK99" i="2"/>
  <c r="AK54" i="2"/>
  <c r="AJ54" i="2"/>
  <c r="D58" i="6" s="1"/>
  <c r="AK26" i="2"/>
  <c r="AJ26" i="2"/>
  <c r="D30" i="6" s="1"/>
  <c r="AJ59" i="2"/>
  <c r="D63" i="6" s="1"/>
  <c r="AK59" i="2"/>
  <c r="AK18" i="2"/>
  <c r="AJ18" i="2"/>
  <c r="D22" i="6" s="1"/>
  <c r="AJ68" i="2"/>
  <c r="D72" i="6" s="1"/>
  <c r="AK68" i="2"/>
  <c r="AJ89" i="2"/>
  <c r="D93" i="6" s="1"/>
  <c r="AK89" i="2"/>
  <c r="AJ60" i="2"/>
  <c r="D64" i="6" s="1"/>
  <c r="AK60" i="2"/>
  <c r="AJ19" i="2"/>
  <c r="D23" i="6" s="1"/>
  <c r="AK19" i="2"/>
  <c r="AK94" i="2"/>
  <c r="AJ94" i="2"/>
  <c r="D98" i="6" s="1"/>
  <c r="AJ41" i="2"/>
  <c r="D45" i="6" s="1"/>
  <c r="AK41" i="2"/>
  <c r="AK78" i="2"/>
  <c r="AJ78" i="2"/>
  <c r="D82" i="6" s="1"/>
  <c r="AK95" i="2"/>
  <c r="AJ95" i="2"/>
  <c r="D99" i="6" s="1"/>
  <c r="AJ83" i="2"/>
  <c r="D87" i="6" s="1"/>
  <c r="AK83" i="2"/>
  <c r="AK50" i="2"/>
  <c r="AJ50" i="2"/>
  <c r="D54" i="6" s="1"/>
  <c r="AK22" i="2"/>
  <c r="AJ22" i="2"/>
  <c r="D26" i="6" s="1"/>
  <c r="AK55" i="2"/>
  <c r="AJ55" i="2"/>
  <c r="D59" i="6" s="1"/>
  <c r="AK100" i="2"/>
  <c r="AJ100" i="2"/>
  <c r="D104" i="6" s="1"/>
  <c r="AJ27" i="2"/>
  <c r="D31" i="6" s="1"/>
  <c r="AK27" i="2"/>
  <c r="AJ92" i="2"/>
  <c r="D96" i="6" s="1"/>
  <c r="AK92" i="2"/>
  <c r="AJ33" i="2"/>
  <c r="D37" i="6" s="1"/>
  <c r="AK33" i="2"/>
  <c r="AJ73" i="2"/>
  <c r="D77" i="6" s="1"/>
  <c r="AK73" i="2"/>
  <c r="AJ91" i="2"/>
  <c r="D95" i="6" s="1"/>
  <c r="AK91" i="2"/>
  <c r="AK79" i="2"/>
  <c r="AJ79" i="2"/>
  <c r="D83" i="6" s="1"/>
  <c r="AK46" i="2"/>
  <c r="AJ46" i="2"/>
  <c r="D50" i="6" s="1"/>
  <c r="AJ51" i="2"/>
  <c r="D55" i="6" s="1"/>
  <c r="AK51" i="2"/>
  <c r="AK80" i="2"/>
  <c r="AJ80" i="2"/>
  <c r="D84" i="6" s="1"/>
  <c r="AJ56" i="2"/>
  <c r="D60" i="6" s="1"/>
  <c r="AK56" i="2"/>
  <c r="AJ86" i="2"/>
  <c r="D90" i="6" s="1"/>
  <c r="AK86" i="2"/>
  <c r="AK15" i="2"/>
  <c r="AJ15" i="2"/>
  <c r="D19" i="6" s="1"/>
  <c r="AK85" i="2"/>
  <c r="AJ85" i="2"/>
  <c r="D89" i="6" s="1"/>
  <c r="AJ52" i="2"/>
  <c r="D56" i="6" s="1"/>
  <c r="AK52" i="2"/>
  <c r="AK84" i="2"/>
  <c r="AJ84" i="2"/>
  <c r="D88" i="6" s="1"/>
  <c r="AK82" i="2"/>
  <c r="AJ82" i="2"/>
  <c r="D86" i="6" s="1"/>
  <c r="AJ16" i="2"/>
  <c r="D20" i="6" s="1"/>
  <c r="AK16" i="2"/>
  <c r="AK69" i="2"/>
  <c r="AJ69" i="2"/>
  <c r="D73" i="6" s="1"/>
  <c r="AK87" i="2"/>
  <c r="AJ87" i="2"/>
  <c r="D91" i="6" s="1"/>
  <c r="AJ75" i="2"/>
  <c r="D79" i="6" s="1"/>
  <c r="AK75" i="2"/>
  <c r="AJ42" i="2"/>
  <c r="D46" i="6" s="1"/>
  <c r="AK42" i="2"/>
  <c r="AK47" i="2"/>
  <c r="AJ47" i="2"/>
  <c r="D51" i="6" s="1"/>
  <c r="AJ101" i="2"/>
  <c r="D105" i="6" s="1"/>
  <c r="AK101" i="2"/>
  <c r="AK81" i="2"/>
  <c r="AJ81" i="2"/>
  <c r="D85" i="6" s="1"/>
  <c r="AK90" i="2"/>
  <c r="AJ90" i="2"/>
  <c r="D94" i="6" s="1"/>
  <c r="AJ65" i="2"/>
  <c r="D69" i="6" s="1"/>
  <c r="AK65" i="2"/>
  <c r="AJ88" i="2"/>
  <c r="D92" i="6" s="1"/>
  <c r="AK88" i="2"/>
  <c r="AJ53" i="2"/>
  <c r="D57" i="6" s="1"/>
  <c r="AK53" i="2"/>
  <c r="AJ74" i="2"/>
  <c r="D78" i="6" s="1"/>
  <c r="AK74" i="2"/>
  <c r="AK70" i="2"/>
  <c r="AJ70" i="2"/>
  <c r="D74" i="6" s="1"/>
  <c r="AJ38" i="2"/>
  <c r="D42" i="6" s="1"/>
  <c r="AK38" i="2"/>
  <c r="AJ76" i="2"/>
  <c r="D80" i="6" s="1"/>
  <c r="AK76" i="2"/>
  <c r="AJ43" i="2"/>
  <c r="D47" i="6" s="1"/>
  <c r="AK43" i="2"/>
  <c r="AJ93" i="2"/>
  <c r="D97" i="6" s="1"/>
  <c r="AK93" i="2"/>
  <c r="AK48" i="2"/>
  <c r="AJ48" i="2"/>
  <c r="D52" i="6" s="1"/>
  <c r="AJ77" i="2"/>
  <c r="D81" i="6" s="1"/>
  <c r="AK77" i="2"/>
  <c r="AK44" i="2"/>
  <c r="AJ44" i="2"/>
  <c r="D48" i="6" s="1"/>
  <c r="AK28" i="2"/>
  <c r="AJ28" i="2"/>
  <c r="D32" i="6" s="1"/>
  <c r="AJ61" i="2"/>
  <c r="D65" i="6" s="1"/>
  <c r="AK61" i="2"/>
  <c r="AH8" i="2"/>
  <c r="AF8" i="2"/>
  <c r="AG8" i="2"/>
  <c r="AK37" i="2"/>
  <c r="AJ37" i="2"/>
  <c r="D41" i="6" s="1"/>
  <c r="AJ29" i="2"/>
  <c r="D33" i="6" s="1"/>
  <c r="AK29" i="2"/>
  <c r="AK66" i="2"/>
  <c r="AJ66" i="2"/>
  <c r="D70" i="6" s="1"/>
  <c r="AJ34" i="2"/>
  <c r="D38" i="6" s="1"/>
  <c r="AK34" i="2"/>
  <c r="AJ71" i="2"/>
  <c r="D75" i="6" s="1"/>
  <c r="AK71" i="2"/>
  <c r="AJ39" i="2"/>
  <c r="D43" i="6" s="1"/>
  <c r="AK39" i="2"/>
  <c r="AJ23" i="2"/>
  <c r="D27" i="6" s="1"/>
  <c r="AK23" i="2"/>
  <c r="AJ96" i="2"/>
  <c r="D100" i="6" s="1"/>
  <c r="AK96" i="2"/>
  <c r="AK72" i="2"/>
  <c r="AJ72" i="2"/>
  <c r="D76" i="6" s="1"/>
  <c r="AK40" i="2"/>
  <c r="AJ40" i="2"/>
  <c r="D44" i="6" s="1"/>
  <c r="AJ24" i="2"/>
  <c r="D28" i="6" s="1"/>
  <c r="AK24" i="2"/>
  <c r="AJ57" i="2"/>
  <c r="D61" i="6" s="1"/>
  <c r="AK57" i="2"/>
  <c r="AJ25" i="2"/>
  <c r="D29" i="6" s="1"/>
  <c r="AK25" i="2"/>
  <c r="AK62" i="2"/>
  <c r="AJ62" i="2"/>
  <c r="D66" i="6" s="1"/>
  <c r="AJ17" i="2"/>
  <c r="D21" i="6" s="1"/>
  <c r="AK17" i="2"/>
  <c r="AJ67" i="2"/>
  <c r="D71" i="6" s="1"/>
  <c r="AK67" i="2"/>
  <c r="AJ35" i="2"/>
  <c r="D39" i="6" s="1"/>
  <c r="AK35" i="2"/>
  <c r="AJ36" i="2"/>
  <c r="D40" i="6" s="1"/>
  <c r="AK36" i="2"/>
  <c r="AJ49" i="2"/>
  <c r="D53" i="6" s="1"/>
  <c r="AK49" i="2"/>
  <c r="AJ21" i="2"/>
  <c r="D25" i="6" s="1"/>
  <c r="AK21" i="2"/>
  <c r="AK58" i="2"/>
  <c r="AJ58" i="2"/>
  <c r="D62" i="6" s="1"/>
  <c r="AK30" i="2"/>
  <c r="AJ30" i="2"/>
  <c r="D34" i="6" s="1"/>
  <c r="AK63" i="2"/>
  <c r="AJ63" i="2"/>
  <c r="D67" i="6" s="1"/>
  <c r="AK31" i="2"/>
  <c r="AJ31" i="2"/>
  <c r="D35" i="6" s="1"/>
  <c r="AI105" i="8"/>
  <c r="AI104" i="8"/>
  <c r="AI103" i="8"/>
  <c r="AI102" i="8"/>
  <c r="AI101" i="8"/>
  <c r="AI100" i="8"/>
  <c r="AI99" i="8"/>
  <c r="AI98" i="8"/>
  <c r="AI97" i="8"/>
  <c r="AI96" i="8"/>
  <c r="AI95" i="8"/>
  <c r="AI94" i="8"/>
  <c r="AI93" i="8"/>
  <c r="AI92" i="8"/>
  <c r="AI91" i="8"/>
  <c r="AI90" i="8"/>
  <c r="AI89" i="8"/>
  <c r="AI88" i="8"/>
  <c r="AI87" i="8"/>
  <c r="AI86" i="8"/>
  <c r="AI85" i="8"/>
  <c r="AI84" i="8"/>
  <c r="AI83" i="8"/>
  <c r="AI82" i="8"/>
  <c r="AI81" i="8"/>
  <c r="AI80" i="8"/>
  <c r="AI79" i="8"/>
  <c r="AI78" i="8"/>
  <c r="AI77" i="8"/>
  <c r="AI76" i="8"/>
  <c r="AI75" i="8"/>
  <c r="AI74" i="8"/>
  <c r="AI73" i="8"/>
  <c r="AI72" i="8"/>
  <c r="AI71" i="8"/>
  <c r="AI70" i="8"/>
  <c r="AI69" i="8"/>
  <c r="AI68" i="8"/>
  <c r="AI67" i="8"/>
  <c r="AI66" i="8"/>
  <c r="AI65" i="8"/>
  <c r="AI64" i="8"/>
  <c r="AI63" i="8"/>
  <c r="AI62" i="8"/>
  <c r="AI61" i="8"/>
  <c r="AI60" i="8"/>
  <c r="AI59" i="8"/>
  <c r="AI58" i="8"/>
  <c r="AI57" i="8"/>
  <c r="AI56" i="8"/>
  <c r="AI55" i="8"/>
  <c r="AI54" i="8"/>
  <c r="AI53" i="8"/>
  <c r="AI52" i="8"/>
  <c r="AI51" i="8"/>
  <c r="AI50" i="8"/>
  <c r="AI49" i="8"/>
  <c r="AI48" i="8"/>
  <c r="AI47" i="8"/>
  <c r="AI46" i="8"/>
  <c r="AI45" i="8"/>
  <c r="AI44" i="8"/>
  <c r="AI43" i="8"/>
  <c r="AI42" i="8"/>
  <c r="AI41" i="8"/>
  <c r="AI40" i="8"/>
  <c r="AI39" i="8"/>
  <c r="AI38" i="8"/>
  <c r="AI37" i="8"/>
  <c r="AI36" i="8"/>
  <c r="AI35" i="8"/>
  <c r="AI34" i="8"/>
  <c r="AI33" i="8"/>
  <c r="AI32" i="8"/>
  <c r="AI31" i="8"/>
  <c r="AI30" i="8"/>
  <c r="AI29" i="8"/>
  <c r="AI28" i="8"/>
  <c r="AI27" i="8"/>
  <c r="AI26" i="8"/>
  <c r="AI25" i="8"/>
  <c r="AI24" i="8"/>
  <c r="AI23" i="8"/>
  <c r="AI22" i="8"/>
  <c r="AI21" i="8"/>
  <c r="AI20" i="8"/>
  <c r="AI19" i="8"/>
  <c r="AI18" i="8"/>
  <c r="AI17" i="8"/>
  <c r="AI16" i="8"/>
  <c r="AI15" i="8"/>
  <c r="AI14" i="8"/>
  <c r="AI13" i="8"/>
  <c r="AI12" i="8"/>
  <c r="AI11" i="8"/>
  <c r="AI10" i="8"/>
  <c r="AI9" i="8"/>
  <c r="Q29" i="5" l="1"/>
  <c r="AA29" i="5" s="1"/>
  <c r="Y29" i="6"/>
  <c r="Q30" i="5"/>
  <c r="AA30" i="5" s="1"/>
  <c r="Y30" i="6"/>
  <c r="Q31" i="5"/>
  <c r="AA31" i="5" s="1"/>
  <c r="Y31" i="6"/>
  <c r="Y25" i="6"/>
  <c r="Q25" i="5"/>
  <c r="AA25" i="5" s="1"/>
  <c r="Q22" i="5"/>
  <c r="AA22" i="5" s="1"/>
  <c r="Y22" i="6"/>
  <c r="Q26" i="5"/>
  <c r="AA26" i="5" s="1"/>
  <c r="Y26" i="6"/>
  <c r="Q23" i="5"/>
  <c r="AA23" i="5" s="1"/>
  <c r="Y23" i="6"/>
  <c r="Q21" i="5"/>
  <c r="AA21" i="5" s="1"/>
  <c r="Y21" i="6"/>
  <c r="Q20" i="5"/>
  <c r="AA20" i="5" s="1"/>
  <c r="Y20" i="6"/>
  <c r="AI9" i="2"/>
  <c r="AK9" i="2" s="1"/>
  <c r="Q101" i="5"/>
  <c r="AA101" i="5" s="1"/>
  <c r="Y101" i="6"/>
  <c r="Y42" i="6"/>
  <c r="Q42" i="5"/>
  <c r="AA42" i="5" s="1"/>
  <c r="Y38" i="6"/>
  <c r="Q38" i="5"/>
  <c r="AA38" i="5" s="1"/>
  <c r="Y32" i="6"/>
  <c r="Q32" i="5"/>
  <c r="AA32" i="5" s="1"/>
  <c r="Y28" i="6"/>
  <c r="Q28" i="5"/>
  <c r="AA28" i="5" s="1"/>
  <c r="Q27" i="5"/>
  <c r="AA27" i="5" s="1"/>
  <c r="Y27" i="6"/>
  <c r="Y24" i="6"/>
  <c r="Q24" i="5"/>
  <c r="AA24" i="5" s="1"/>
  <c r="Y19" i="6"/>
  <c r="Q19" i="5"/>
  <c r="AA19" i="5" s="1"/>
  <c r="Z104" i="2"/>
  <c r="Z103" i="2"/>
  <c r="Z102" i="2"/>
  <c r="Z105" i="2"/>
  <c r="Z107" i="2"/>
  <c r="Z106" i="2"/>
  <c r="Z145" i="2"/>
  <c r="AG149" i="6"/>
  <c r="Z138" i="2"/>
  <c r="AG142" i="6"/>
  <c r="Z148" i="2"/>
  <c r="AG152" i="6"/>
  <c r="Z126" i="2"/>
  <c r="AG130" i="6"/>
  <c r="Z137" i="2"/>
  <c r="AG141" i="6"/>
  <c r="Z176" i="2"/>
  <c r="AG180" i="6"/>
  <c r="Z187" i="2"/>
  <c r="AG191" i="6"/>
  <c r="AG111" i="6"/>
  <c r="Z201" i="2"/>
  <c r="AG205" i="6"/>
  <c r="Z173" i="2"/>
  <c r="AG177" i="6"/>
  <c r="Z186" i="2"/>
  <c r="AG190" i="6"/>
  <c r="Z178" i="2"/>
  <c r="AG182" i="6"/>
  <c r="Z132" i="2"/>
  <c r="AG136" i="6"/>
  <c r="Z188" i="2"/>
  <c r="AG192" i="6"/>
  <c r="AG187" i="6"/>
  <c r="Z183" i="2"/>
  <c r="Z121" i="2"/>
  <c r="AG125" i="6"/>
  <c r="Z155" i="2"/>
  <c r="AG159" i="6"/>
  <c r="Z133" i="2"/>
  <c r="AG137" i="6"/>
  <c r="Z152" i="2"/>
  <c r="AG156" i="6"/>
  <c r="Z192" i="2"/>
  <c r="AG196" i="6"/>
  <c r="Z142" i="2"/>
  <c r="AG146" i="6"/>
  <c r="Z159" i="2"/>
  <c r="AG163" i="6"/>
  <c r="Z116" i="2"/>
  <c r="AG120" i="6"/>
  <c r="Z151" i="2"/>
  <c r="AG155" i="6"/>
  <c r="Z164" i="2"/>
  <c r="AG168" i="6"/>
  <c r="Z203" i="2"/>
  <c r="AG207" i="6"/>
  <c r="Z128" i="2"/>
  <c r="AG132" i="6"/>
  <c r="Z179" i="2"/>
  <c r="AG183" i="6"/>
  <c r="Z139" i="2"/>
  <c r="AG143" i="6"/>
  <c r="Z143" i="2"/>
  <c r="AG147" i="6"/>
  <c r="Z194" i="2"/>
  <c r="AG198" i="6"/>
  <c r="Z127" i="2"/>
  <c r="AG131" i="6"/>
  <c r="Z125" i="2"/>
  <c r="AG129" i="6"/>
  <c r="Z195" i="2"/>
  <c r="AG199" i="6"/>
  <c r="Z118" i="2"/>
  <c r="AG122" i="6"/>
  <c r="Z180" i="2"/>
  <c r="AG184" i="6"/>
  <c r="Z184" i="2"/>
  <c r="AG188" i="6"/>
  <c r="Z135" i="2"/>
  <c r="AG139" i="6"/>
  <c r="Z130" i="2"/>
  <c r="AG134" i="6"/>
  <c r="Z141" i="2"/>
  <c r="AG145" i="6"/>
  <c r="Z204" i="2"/>
  <c r="AG208" i="6"/>
  <c r="Z200" i="2"/>
  <c r="AG204" i="6"/>
  <c r="Z191" i="2"/>
  <c r="AG195" i="6"/>
  <c r="Z185" i="2"/>
  <c r="AG189" i="6"/>
  <c r="Z154" i="2"/>
  <c r="AG158" i="6"/>
  <c r="Z117" i="2"/>
  <c r="AG121" i="6"/>
  <c r="Z131" i="2"/>
  <c r="AG135" i="6"/>
  <c r="Z160" i="2"/>
  <c r="AG164" i="6"/>
  <c r="Z146" i="2"/>
  <c r="AG150" i="6"/>
  <c r="Z123" i="2"/>
  <c r="AG127" i="6"/>
  <c r="Z134" i="2"/>
  <c r="AG138" i="6"/>
  <c r="Z169" i="2"/>
  <c r="AG173" i="6"/>
  <c r="Z190" i="2"/>
  <c r="AG194" i="6"/>
  <c r="Z110" i="2"/>
  <c r="AG114" i="6"/>
  <c r="Z207" i="2"/>
  <c r="AG211" i="6"/>
  <c r="Z172" i="2"/>
  <c r="AG176" i="6"/>
  <c r="Z163" i="2"/>
  <c r="AG167" i="6"/>
  <c r="Z198" i="2"/>
  <c r="AG202" i="6"/>
  <c r="Z174" i="2"/>
  <c r="AG178" i="6"/>
  <c r="Z120" i="2"/>
  <c r="AG124" i="6"/>
  <c r="Z196" i="2"/>
  <c r="AG200" i="6"/>
  <c r="Z162" i="2"/>
  <c r="AG166" i="6"/>
  <c r="Z119" i="2"/>
  <c r="AG123" i="6"/>
  <c r="Z170" i="2"/>
  <c r="AG174" i="6"/>
  <c r="Z144" i="2"/>
  <c r="AG148" i="6"/>
  <c r="Z168" i="2"/>
  <c r="AG172" i="6"/>
  <c r="Z197" i="2"/>
  <c r="AG201" i="6"/>
  <c r="Z122" i="2"/>
  <c r="AG126" i="6"/>
  <c r="Z177" i="2"/>
  <c r="AG181" i="6"/>
  <c r="Z206" i="2"/>
  <c r="AG210" i="6"/>
  <c r="Z193" i="2"/>
  <c r="AG197" i="6"/>
  <c r="Z140" i="2"/>
  <c r="AG144" i="6"/>
  <c r="Z112" i="2"/>
  <c r="AG116" i="6"/>
  <c r="Z189" i="2"/>
  <c r="AG193" i="6"/>
  <c r="Z165" i="2"/>
  <c r="AG169" i="6"/>
  <c r="Z171" i="2"/>
  <c r="AG175" i="6"/>
  <c r="Z199" i="2"/>
  <c r="AG203" i="6"/>
  <c r="Z181" i="2"/>
  <c r="AG185" i="6"/>
  <c r="Z115" i="2"/>
  <c r="AG119" i="6"/>
  <c r="Z153" i="2"/>
  <c r="AG157" i="6"/>
  <c r="Z114" i="2"/>
  <c r="AG118" i="6"/>
  <c r="Z167" i="2"/>
  <c r="AG171" i="6"/>
  <c r="Z129" i="2"/>
  <c r="AG133" i="6"/>
  <c r="Z202" i="2"/>
  <c r="AG206" i="6"/>
  <c r="Z157" i="2"/>
  <c r="AG161" i="6"/>
  <c r="Z166" i="2"/>
  <c r="AG170" i="6"/>
  <c r="Z108" i="2"/>
  <c r="AG112" i="6"/>
  <c r="Z147" i="2"/>
  <c r="AG151" i="6"/>
  <c r="Z158" i="2"/>
  <c r="AG162" i="6"/>
  <c r="Z156" i="2"/>
  <c r="AG160" i="6"/>
  <c r="Z136" i="2"/>
  <c r="AG140" i="6"/>
  <c r="Z111" i="2"/>
  <c r="AG115" i="6"/>
  <c r="Z149" i="2"/>
  <c r="AG153" i="6"/>
  <c r="Z109" i="2"/>
  <c r="AG113" i="6"/>
  <c r="Z182" i="2"/>
  <c r="AG186" i="6"/>
  <c r="Z150" i="2"/>
  <c r="AG154" i="6"/>
  <c r="Z113" i="2"/>
  <c r="AG117" i="6"/>
  <c r="Z175" i="2"/>
  <c r="AG179" i="6"/>
  <c r="Z124" i="2"/>
  <c r="AG128" i="6"/>
  <c r="Z161" i="2"/>
  <c r="AG165" i="6"/>
  <c r="Z205" i="2"/>
  <c r="AG209" i="6"/>
  <c r="AI7" i="8"/>
  <c r="AJ13" i="2"/>
  <c r="D17" i="6" s="1"/>
  <c r="Q17" i="5" s="1"/>
  <c r="AA17" i="5" s="1"/>
  <c r="AI14" i="2"/>
  <c r="AJ14" i="2" s="1"/>
  <c r="D18" i="6" s="1"/>
  <c r="Q18" i="5" s="1"/>
  <c r="AA18" i="5" s="1"/>
  <c r="AK13" i="2"/>
  <c r="AJ12" i="2"/>
  <c r="D16" i="6" s="1"/>
  <c r="Q16" i="5" s="1"/>
  <c r="AA16" i="5" s="1"/>
  <c r="AI10" i="2"/>
  <c r="AJ10" i="2" s="1"/>
  <c r="D14" i="6" s="1"/>
  <c r="Q14" i="5" s="1"/>
  <c r="AA14" i="5" s="1"/>
  <c r="AK12" i="2"/>
  <c r="AJ11" i="2"/>
  <c r="D15" i="6" s="1"/>
  <c r="Q15" i="5" s="1"/>
  <c r="AA15" i="5" s="1"/>
  <c r="Z53" i="2"/>
  <c r="Z91" i="2"/>
  <c r="Z49" i="2"/>
  <c r="Z39" i="2"/>
  <c r="Z48" i="2"/>
  <c r="Z84" i="2"/>
  <c r="Z100" i="2"/>
  <c r="Z98" i="2"/>
  <c r="Z58" i="2"/>
  <c r="Z72" i="2"/>
  <c r="Z37" i="2"/>
  <c r="Z38" i="2"/>
  <c r="Z88" i="2"/>
  <c r="Z101" i="2"/>
  <c r="Z86" i="2"/>
  <c r="Z73" i="2"/>
  <c r="Z83" i="2"/>
  <c r="Z76" i="2"/>
  <c r="Z27" i="2"/>
  <c r="Z28" i="2"/>
  <c r="Z87" i="2"/>
  <c r="Z26" i="2"/>
  <c r="Z64" i="2"/>
  <c r="Z36" i="2"/>
  <c r="Z71" i="2"/>
  <c r="Z44" i="2"/>
  <c r="Z70" i="2"/>
  <c r="Z47" i="2"/>
  <c r="Z69" i="2"/>
  <c r="Z46" i="2"/>
  <c r="Z55" i="2"/>
  <c r="Z95" i="2"/>
  <c r="Z54" i="2"/>
  <c r="Z61" i="2"/>
  <c r="Z67" i="2"/>
  <c r="Z29" i="2"/>
  <c r="Z94" i="2"/>
  <c r="Z31" i="2"/>
  <c r="Z62" i="2"/>
  <c r="AI8" i="2"/>
  <c r="AK8" i="2" s="1"/>
  <c r="Z93" i="2"/>
  <c r="Z65" i="2"/>
  <c r="Z52" i="2"/>
  <c r="Z56" i="2"/>
  <c r="Z33" i="2"/>
  <c r="Z19" i="2"/>
  <c r="Z68" i="2"/>
  <c r="Z45" i="2"/>
  <c r="Z97" i="2"/>
  <c r="Z40" i="2"/>
  <c r="Z96" i="2"/>
  <c r="Z85" i="2"/>
  <c r="Z30" i="2"/>
  <c r="Z75" i="2"/>
  <c r="Z21" i="2"/>
  <c r="Z80" i="2"/>
  <c r="Z79" i="2"/>
  <c r="Z22" i="2"/>
  <c r="Z63" i="2"/>
  <c r="Z66" i="2"/>
  <c r="Z77" i="2"/>
  <c r="Z43" i="2"/>
  <c r="Z74" i="2"/>
  <c r="Z42" i="2"/>
  <c r="Z92" i="2"/>
  <c r="Z60" i="2"/>
  <c r="Z20" i="2"/>
  <c r="Z57" i="2"/>
  <c r="Z34" i="2"/>
  <c r="Z90" i="2"/>
  <c r="Z78" i="2"/>
  <c r="Z18" i="2"/>
  <c r="Z35" i="2"/>
  <c r="Z25" i="2"/>
  <c r="Z24" i="2"/>
  <c r="Z23" i="2"/>
  <c r="Z81" i="2"/>
  <c r="Z82" i="2"/>
  <c r="Z50" i="2"/>
  <c r="Z32" i="2"/>
  <c r="Z51" i="2"/>
  <c r="Z41" i="2"/>
  <c r="Z89" i="2"/>
  <c r="Z59" i="2"/>
  <c r="Z99" i="2"/>
  <c r="O179" i="6" l="1"/>
  <c r="AI179" i="6" s="1"/>
  <c r="R179" i="6" s="1"/>
  <c r="T179" i="6" s="1"/>
  <c r="U179" i="6" s="1"/>
  <c r="AQ179" i="6"/>
  <c r="AU179" i="6" s="1"/>
  <c r="O193" i="6"/>
  <c r="AI193" i="6" s="1"/>
  <c r="R193" i="6" s="1"/>
  <c r="T193" i="6" s="1"/>
  <c r="U193" i="6" s="1"/>
  <c r="AQ193" i="6"/>
  <c r="AU193" i="6" s="1"/>
  <c r="O127" i="6"/>
  <c r="AL127" i="6" s="1"/>
  <c r="S127" i="6" s="1"/>
  <c r="AQ127" i="6"/>
  <c r="AU127" i="6" s="1"/>
  <c r="O207" i="6"/>
  <c r="AI207" i="6" s="1"/>
  <c r="R207" i="6" s="1"/>
  <c r="T207" i="6" s="1"/>
  <c r="U207" i="6" s="1"/>
  <c r="AQ207" i="6"/>
  <c r="AU207" i="6" s="1"/>
  <c r="O162" i="6"/>
  <c r="AI162" i="6" s="1"/>
  <c r="R162" i="6" s="1"/>
  <c r="T162" i="6" s="1"/>
  <c r="U162" i="6" s="1"/>
  <c r="AQ162" i="6"/>
  <c r="AU162" i="6" s="1"/>
  <c r="O181" i="6"/>
  <c r="AI181" i="6" s="1"/>
  <c r="R181" i="6" s="1"/>
  <c r="T181" i="6" s="1"/>
  <c r="U181" i="6" s="1"/>
  <c r="AQ181" i="6"/>
  <c r="AU181" i="6" s="1"/>
  <c r="O150" i="6"/>
  <c r="AI150" i="6" s="1"/>
  <c r="R150" i="6" s="1"/>
  <c r="T150" i="6" s="1"/>
  <c r="U150" i="6" s="1"/>
  <c r="AQ150" i="6"/>
  <c r="AU150" i="6" s="1"/>
  <c r="O158" i="6"/>
  <c r="AI158" i="6" s="1"/>
  <c r="R158" i="6" s="1"/>
  <c r="T158" i="6" s="1"/>
  <c r="U158" i="6" s="1"/>
  <c r="AQ158" i="6"/>
  <c r="AU158" i="6" s="1"/>
  <c r="O168" i="6"/>
  <c r="AJ168" i="6" s="1"/>
  <c r="Q168" i="6" s="1"/>
  <c r="AQ168" i="6"/>
  <c r="AU168" i="6" s="1"/>
  <c r="O146" i="6"/>
  <c r="AI146" i="6" s="1"/>
  <c r="R146" i="6" s="1"/>
  <c r="T146" i="6" s="1"/>
  <c r="U146" i="6" s="1"/>
  <c r="AQ146" i="6"/>
  <c r="AU146" i="6" s="1"/>
  <c r="O159" i="6"/>
  <c r="AH159" i="6" s="1"/>
  <c r="P159" i="6" s="1"/>
  <c r="AQ159" i="6"/>
  <c r="AU159" i="6" s="1"/>
  <c r="O136" i="6"/>
  <c r="AI136" i="6" s="1"/>
  <c r="R136" i="6" s="1"/>
  <c r="T136" i="6" s="1"/>
  <c r="U136" i="6" s="1"/>
  <c r="AQ136" i="6"/>
  <c r="AU136" i="6" s="1"/>
  <c r="O205" i="6"/>
  <c r="AI205" i="6" s="1"/>
  <c r="R205" i="6" s="1"/>
  <c r="T205" i="6" s="1"/>
  <c r="U205" i="6" s="1"/>
  <c r="AQ205" i="6"/>
  <c r="AU205" i="6" s="1"/>
  <c r="AJ9" i="2"/>
  <c r="D13" i="6" s="1"/>
  <c r="O130" i="6"/>
  <c r="AI130" i="6" s="1"/>
  <c r="R130" i="6" s="1"/>
  <c r="T130" i="6" s="1"/>
  <c r="U130" i="6" s="1"/>
  <c r="AQ130" i="6"/>
  <c r="AU130" i="6" s="1"/>
  <c r="O113" i="6"/>
  <c r="AI113" i="6" s="1"/>
  <c r="R113" i="6" s="1"/>
  <c r="T113" i="6" s="1"/>
  <c r="U113" i="6" s="1"/>
  <c r="AQ113" i="6"/>
  <c r="AU113" i="6" s="1"/>
  <c r="O210" i="6"/>
  <c r="AI210" i="6" s="1"/>
  <c r="R210" i="6" s="1"/>
  <c r="T210" i="6" s="1"/>
  <c r="U210" i="6" s="1"/>
  <c r="AQ210" i="6"/>
  <c r="AU210" i="6" s="1"/>
  <c r="O204" i="6"/>
  <c r="AI204" i="6" s="1"/>
  <c r="R204" i="6" s="1"/>
  <c r="T204" i="6" s="1"/>
  <c r="U204" i="6" s="1"/>
  <c r="AQ204" i="6"/>
  <c r="AU204" i="6" s="1"/>
  <c r="O137" i="6"/>
  <c r="AI137" i="6" s="1"/>
  <c r="R137" i="6" s="1"/>
  <c r="T137" i="6" s="1"/>
  <c r="U137" i="6" s="1"/>
  <c r="AQ137" i="6"/>
  <c r="AU137" i="6" s="1"/>
  <c r="O117" i="6"/>
  <c r="AI117" i="6" s="1"/>
  <c r="R117" i="6" s="1"/>
  <c r="T117" i="6" s="1"/>
  <c r="U117" i="6" s="1"/>
  <c r="AQ117" i="6"/>
  <c r="AU117" i="6" s="1"/>
  <c r="O203" i="6"/>
  <c r="AI203" i="6" s="1"/>
  <c r="R203" i="6" s="1"/>
  <c r="T203" i="6" s="1"/>
  <c r="U203" i="6" s="1"/>
  <c r="AQ203" i="6"/>
  <c r="AU203" i="6" s="1"/>
  <c r="O167" i="6"/>
  <c r="AI167" i="6" s="1"/>
  <c r="R167" i="6" s="1"/>
  <c r="T167" i="6" s="1"/>
  <c r="U167" i="6" s="1"/>
  <c r="AQ167" i="6"/>
  <c r="AU167" i="6" s="1"/>
  <c r="O208" i="6"/>
  <c r="AI208" i="6" s="1"/>
  <c r="R208" i="6" s="1"/>
  <c r="T208" i="6" s="1"/>
  <c r="U208" i="6" s="1"/>
  <c r="AQ208" i="6"/>
  <c r="AU208" i="6" s="1"/>
  <c r="O154" i="6"/>
  <c r="AH154" i="6" s="1"/>
  <c r="P154" i="6" s="1"/>
  <c r="AQ154" i="6"/>
  <c r="AU154" i="6" s="1"/>
  <c r="O151" i="6"/>
  <c r="AI151" i="6" s="1"/>
  <c r="R151" i="6" s="1"/>
  <c r="T151" i="6" s="1"/>
  <c r="U151" i="6" s="1"/>
  <c r="AQ151" i="6"/>
  <c r="AU151" i="6" s="1"/>
  <c r="O206" i="6"/>
  <c r="AI206" i="6" s="1"/>
  <c r="R206" i="6" s="1"/>
  <c r="T206" i="6" s="1"/>
  <c r="U206" i="6" s="1"/>
  <c r="AQ206" i="6"/>
  <c r="AU206" i="6" s="1"/>
  <c r="O175" i="6"/>
  <c r="AI175" i="6" s="1"/>
  <c r="R175" i="6" s="1"/>
  <c r="T175" i="6" s="1"/>
  <c r="U175" i="6" s="1"/>
  <c r="AQ175" i="6"/>
  <c r="AU175" i="6" s="1"/>
  <c r="O144" i="6"/>
  <c r="AI144" i="6" s="1"/>
  <c r="R144" i="6" s="1"/>
  <c r="T144" i="6" s="1"/>
  <c r="U144" i="6" s="1"/>
  <c r="AQ144" i="6"/>
  <c r="AU144" i="6" s="1"/>
  <c r="O126" i="6"/>
  <c r="AI126" i="6" s="1"/>
  <c r="R126" i="6" s="1"/>
  <c r="T126" i="6" s="1"/>
  <c r="U126" i="6" s="1"/>
  <c r="AQ126" i="6"/>
  <c r="AU126" i="6" s="1"/>
  <c r="O174" i="6"/>
  <c r="AL174" i="6" s="1"/>
  <c r="S174" i="6" s="1"/>
  <c r="AQ174" i="6"/>
  <c r="AU174" i="6" s="1"/>
  <c r="O124" i="6"/>
  <c r="AI124" i="6" s="1"/>
  <c r="R124" i="6" s="1"/>
  <c r="T124" i="6" s="1"/>
  <c r="U124" i="6" s="1"/>
  <c r="AQ124" i="6"/>
  <c r="AU124" i="6" s="1"/>
  <c r="O176" i="6"/>
  <c r="AI176" i="6" s="1"/>
  <c r="R176" i="6" s="1"/>
  <c r="T176" i="6" s="1"/>
  <c r="U176" i="6" s="1"/>
  <c r="AQ176" i="6"/>
  <c r="AU176" i="6" s="1"/>
  <c r="O173" i="6"/>
  <c r="AL173" i="6" s="1"/>
  <c r="S173" i="6" s="1"/>
  <c r="AQ173" i="6"/>
  <c r="AU173" i="6" s="1"/>
  <c r="O164" i="6"/>
  <c r="AI164" i="6" s="1"/>
  <c r="R164" i="6" s="1"/>
  <c r="T164" i="6" s="1"/>
  <c r="U164" i="6" s="1"/>
  <c r="AQ164" i="6"/>
  <c r="AU164" i="6" s="1"/>
  <c r="O189" i="6"/>
  <c r="AI189" i="6" s="1"/>
  <c r="R189" i="6" s="1"/>
  <c r="T189" i="6" s="1"/>
  <c r="U189" i="6" s="1"/>
  <c r="AQ189" i="6"/>
  <c r="AU189" i="6" s="1"/>
  <c r="O145" i="6"/>
  <c r="AL145" i="6" s="1"/>
  <c r="S145" i="6" s="1"/>
  <c r="AQ145" i="6"/>
  <c r="AU145" i="6" s="1"/>
  <c r="O184" i="6"/>
  <c r="AL184" i="6" s="1"/>
  <c r="S184" i="6" s="1"/>
  <c r="AQ184" i="6"/>
  <c r="AU184" i="6" s="1"/>
  <c r="O131" i="6"/>
  <c r="AI131" i="6" s="1"/>
  <c r="R131" i="6" s="1"/>
  <c r="T131" i="6" s="1"/>
  <c r="U131" i="6" s="1"/>
  <c r="AQ131" i="6"/>
  <c r="AU131" i="6" s="1"/>
  <c r="O183" i="6"/>
  <c r="AI183" i="6" s="1"/>
  <c r="R183" i="6" s="1"/>
  <c r="T183" i="6" s="1"/>
  <c r="U183" i="6" s="1"/>
  <c r="AQ183" i="6"/>
  <c r="AU183" i="6" s="1"/>
  <c r="O155" i="6"/>
  <c r="AI155" i="6" s="1"/>
  <c r="R155" i="6" s="1"/>
  <c r="T155" i="6" s="1"/>
  <c r="U155" i="6" s="1"/>
  <c r="AQ155" i="6"/>
  <c r="AU155" i="6" s="1"/>
  <c r="O196" i="6"/>
  <c r="AI196" i="6" s="1"/>
  <c r="R196" i="6" s="1"/>
  <c r="T196" i="6" s="1"/>
  <c r="U196" i="6" s="1"/>
  <c r="AQ196" i="6"/>
  <c r="AU196" i="6" s="1"/>
  <c r="O125" i="6"/>
  <c r="AI125" i="6" s="1"/>
  <c r="R125" i="6" s="1"/>
  <c r="T125" i="6" s="1"/>
  <c r="U125" i="6" s="1"/>
  <c r="AQ125" i="6"/>
  <c r="AU125" i="6" s="1"/>
  <c r="O182" i="6"/>
  <c r="AI182" i="6" s="1"/>
  <c r="R182" i="6" s="1"/>
  <c r="T182" i="6" s="1"/>
  <c r="U182" i="6" s="1"/>
  <c r="AQ182" i="6"/>
  <c r="AU182" i="6" s="1"/>
  <c r="O111" i="6"/>
  <c r="AI111" i="6" s="1"/>
  <c r="R111" i="6" s="1"/>
  <c r="T111" i="6" s="1"/>
  <c r="U111" i="6" s="1"/>
  <c r="AQ111" i="6"/>
  <c r="AU111" i="6" s="1"/>
  <c r="O185" i="6"/>
  <c r="AI185" i="6" s="1"/>
  <c r="R185" i="6" s="1"/>
  <c r="T185" i="6" s="1"/>
  <c r="U185" i="6" s="1"/>
  <c r="AQ185" i="6"/>
  <c r="AU185" i="6" s="1"/>
  <c r="O202" i="6"/>
  <c r="AH202" i="6" s="1"/>
  <c r="P202" i="6" s="1"/>
  <c r="AQ202" i="6"/>
  <c r="AU202" i="6" s="1"/>
  <c r="O121" i="6"/>
  <c r="AI121" i="6" s="1"/>
  <c r="R121" i="6" s="1"/>
  <c r="T121" i="6" s="1"/>
  <c r="U121" i="6" s="1"/>
  <c r="AQ121" i="6"/>
  <c r="AU121" i="6" s="1"/>
  <c r="O192" i="6"/>
  <c r="AL192" i="6" s="1"/>
  <c r="S192" i="6" s="1"/>
  <c r="AQ192" i="6"/>
  <c r="AU192" i="6" s="1"/>
  <c r="O141" i="6"/>
  <c r="AI141" i="6" s="1"/>
  <c r="R141" i="6" s="1"/>
  <c r="T141" i="6" s="1"/>
  <c r="U141" i="6" s="1"/>
  <c r="AQ141" i="6"/>
  <c r="AU141" i="6" s="1"/>
  <c r="O209" i="6"/>
  <c r="AI209" i="6" s="1"/>
  <c r="R209" i="6" s="1"/>
  <c r="T209" i="6" s="1"/>
  <c r="U209" i="6" s="1"/>
  <c r="AQ209" i="6"/>
  <c r="AU209" i="6" s="1"/>
  <c r="O118" i="6"/>
  <c r="AI118" i="6" s="1"/>
  <c r="R118" i="6" s="1"/>
  <c r="T118" i="6" s="1"/>
  <c r="U118" i="6" s="1"/>
  <c r="AQ118" i="6"/>
  <c r="AU118" i="6" s="1"/>
  <c r="O200" i="6"/>
  <c r="AH200" i="6" s="1"/>
  <c r="P200" i="6" s="1"/>
  <c r="AQ200" i="6"/>
  <c r="AU200" i="6" s="1"/>
  <c r="O188" i="6"/>
  <c r="AI188" i="6" s="1"/>
  <c r="R188" i="6" s="1"/>
  <c r="T188" i="6" s="1"/>
  <c r="U188" i="6" s="1"/>
  <c r="AQ188" i="6"/>
  <c r="AU188" i="6" s="1"/>
  <c r="O165" i="6"/>
  <c r="AI165" i="6" s="1"/>
  <c r="R165" i="6" s="1"/>
  <c r="T165" i="6" s="1"/>
  <c r="U165" i="6" s="1"/>
  <c r="AQ165" i="6"/>
  <c r="AU165" i="6" s="1"/>
  <c r="O115" i="6"/>
  <c r="AJ115" i="6" s="1"/>
  <c r="Q115" i="6" s="1"/>
  <c r="AQ115" i="6"/>
  <c r="AU115" i="6" s="1"/>
  <c r="O157" i="6"/>
  <c r="AI157" i="6" s="1"/>
  <c r="R157" i="6" s="1"/>
  <c r="T157" i="6" s="1"/>
  <c r="U157" i="6" s="1"/>
  <c r="AQ157" i="6"/>
  <c r="AU157" i="6" s="1"/>
  <c r="O191" i="6"/>
  <c r="AI191" i="6" s="1"/>
  <c r="R191" i="6" s="1"/>
  <c r="T191" i="6" s="1"/>
  <c r="U191" i="6" s="1"/>
  <c r="AQ191" i="6"/>
  <c r="AU191" i="6" s="1"/>
  <c r="O152" i="6"/>
  <c r="AI152" i="6" s="1"/>
  <c r="R152" i="6" s="1"/>
  <c r="T152" i="6" s="1"/>
  <c r="U152" i="6" s="1"/>
  <c r="AQ152" i="6"/>
  <c r="AU152" i="6" s="1"/>
  <c r="O170" i="6"/>
  <c r="AI170" i="6" s="1"/>
  <c r="R170" i="6" s="1"/>
  <c r="T170" i="6" s="1"/>
  <c r="U170" i="6" s="1"/>
  <c r="AQ170" i="6"/>
  <c r="AU170" i="6" s="1"/>
  <c r="O114" i="6"/>
  <c r="AJ114" i="6" s="1"/>
  <c r="Q114" i="6" s="1"/>
  <c r="AQ114" i="6"/>
  <c r="AU114" i="6" s="1"/>
  <c r="O199" i="6"/>
  <c r="AI199" i="6" s="1"/>
  <c r="R199" i="6" s="1"/>
  <c r="T199" i="6" s="1"/>
  <c r="U199" i="6" s="1"/>
  <c r="AQ199" i="6"/>
  <c r="AU199" i="6" s="1"/>
  <c r="O177" i="6"/>
  <c r="AI177" i="6" s="1"/>
  <c r="R177" i="6" s="1"/>
  <c r="T177" i="6" s="1"/>
  <c r="U177" i="6" s="1"/>
  <c r="AQ177" i="6"/>
  <c r="AU177" i="6" s="1"/>
  <c r="O153" i="6"/>
  <c r="AI153" i="6" s="1"/>
  <c r="R153" i="6" s="1"/>
  <c r="T153" i="6" s="1"/>
  <c r="U153" i="6" s="1"/>
  <c r="AQ153" i="6"/>
  <c r="AU153" i="6" s="1"/>
  <c r="O116" i="6"/>
  <c r="AI116" i="6" s="1"/>
  <c r="R116" i="6" s="1"/>
  <c r="T116" i="6" s="1"/>
  <c r="U116" i="6" s="1"/>
  <c r="AQ116" i="6"/>
  <c r="AU116" i="6" s="1"/>
  <c r="O194" i="6"/>
  <c r="AI194" i="6" s="1"/>
  <c r="R194" i="6" s="1"/>
  <c r="T194" i="6" s="1"/>
  <c r="U194" i="6" s="1"/>
  <c r="AQ194" i="6"/>
  <c r="AU194" i="6" s="1"/>
  <c r="O143" i="6"/>
  <c r="AI143" i="6" s="1"/>
  <c r="R143" i="6" s="1"/>
  <c r="T143" i="6" s="1"/>
  <c r="U143" i="6" s="1"/>
  <c r="AQ143" i="6"/>
  <c r="AU143" i="6" s="1"/>
  <c r="O128" i="6"/>
  <c r="AI128" i="6" s="1"/>
  <c r="R128" i="6" s="1"/>
  <c r="T128" i="6" s="1"/>
  <c r="U128" i="6" s="1"/>
  <c r="AQ128" i="6"/>
  <c r="AU128" i="6" s="1"/>
  <c r="O186" i="6"/>
  <c r="AI186" i="6" s="1"/>
  <c r="R186" i="6" s="1"/>
  <c r="T186" i="6" s="1"/>
  <c r="U186" i="6" s="1"/>
  <c r="AQ186" i="6"/>
  <c r="AU186" i="6" s="1"/>
  <c r="O112" i="6"/>
  <c r="AI112" i="6" s="1"/>
  <c r="R112" i="6" s="1"/>
  <c r="T112" i="6" s="1"/>
  <c r="U112" i="6" s="1"/>
  <c r="AQ112" i="6"/>
  <c r="AU112" i="6" s="1"/>
  <c r="O133" i="6"/>
  <c r="AI133" i="6" s="1"/>
  <c r="R133" i="6" s="1"/>
  <c r="T133" i="6" s="1"/>
  <c r="U133" i="6" s="1"/>
  <c r="AQ133" i="6"/>
  <c r="AU133" i="6" s="1"/>
  <c r="O119" i="6"/>
  <c r="AH119" i="6" s="1"/>
  <c r="P119" i="6" s="1"/>
  <c r="AQ119" i="6"/>
  <c r="AU119" i="6" s="1"/>
  <c r="O169" i="6"/>
  <c r="AI169" i="6" s="1"/>
  <c r="R169" i="6" s="1"/>
  <c r="T169" i="6" s="1"/>
  <c r="U169" i="6" s="1"/>
  <c r="AQ169" i="6"/>
  <c r="AU169" i="6" s="1"/>
  <c r="O197" i="6"/>
  <c r="AI197" i="6" s="1"/>
  <c r="R197" i="6" s="1"/>
  <c r="T197" i="6" s="1"/>
  <c r="U197" i="6" s="1"/>
  <c r="AQ197" i="6"/>
  <c r="AU197" i="6" s="1"/>
  <c r="O201" i="6"/>
  <c r="AI201" i="6" s="1"/>
  <c r="R201" i="6" s="1"/>
  <c r="T201" i="6" s="1"/>
  <c r="U201" i="6" s="1"/>
  <c r="AQ201" i="6"/>
  <c r="AU201" i="6" s="1"/>
  <c r="O123" i="6"/>
  <c r="AI123" i="6" s="1"/>
  <c r="R123" i="6" s="1"/>
  <c r="T123" i="6" s="1"/>
  <c r="U123" i="6" s="1"/>
  <c r="AQ123" i="6"/>
  <c r="AU123" i="6" s="1"/>
  <c r="O178" i="6"/>
  <c r="AI178" i="6" s="1"/>
  <c r="R178" i="6" s="1"/>
  <c r="T178" i="6" s="1"/>
  <c r="U178" i="6" s="1"/>
  <c r="AQ178" i="6"/>
  <c r="AU178" i="6" s="1"/>
  <c r="O211" i="6"/>
  <c r="AI211" i="6" s="1"/>
  <c r="R211" i="6" s="1"/>
  <c r="T211" i="6" s="1"/>
  <c r="U211" i="6" s="1"/>
  <c r="AQ211" i="6"/>
  <c r="AU211" i="6" s="1"/>
  <c r="O138" i="6"/>
  <c r="AI138" i="6" s="1"/>
  <c r="R138" i="6" s="1"/>
  <c r="T138" i="6" s="1"/>
  <c r="U138" i="6" s="1"/>
  <c r="AQ138" i="6"/>
  <c r="AU138" i="6" s="1"/>
  <c r="O135" i="6"/>
  <c r="AI135" i="6" s="1"/>
  <c r="R135" i="6" s="1"/>
  <c r="T135" i="6" s="1"/>
  <c r="U135" i="6" s="1"/>
  <c r="AQ135" i="6"/>
  <c r="AU135" i="6" s="1"/>
  <c r="O195" i="6"/>
  <c r="AI195" i="6" s="1"/>
  <c r="R195" i="6" s="1"/>
  <c r="T195" i="6" s="1"/>
  <c r="U195" i="6" s="1"/>
  <c r="AQ195" i="6"/>
  <c r="AU195" i="6" s="1"/>
  <c r="O134" i="6"/>
  <c r="AI134" i="6" s="1"/>
  <c r="R134" i="6" s="1"/>
  <c r="T134" i="6" s="1"/>
  <c r="U134" i="6" s="1"/>
  <c r="AQ134" i="6"/>
  <c r="AU134" i="6" s="1"/>
  <c r="O122" i="6"/>
  <c r="AI122" i="6" s="1"/>
  <c r="R122" i="6" s="1"/>
  <c r="T122" i="6" s="1"/>
  <c r="U122" i="6" s="1"/>
  <c r="AQ122" i="6"/>
  <c r="AU122" i="6" s="1"/>
  <c r="O198" i="6"/>
  <c r="AI198" i="6" s="1"/>
  <c r="R198" i="6" s="1"/>
  <c r="T198" i="6" s="1"/>
  <c r="U198" i="6" s="1"/>
  <c r="AQ198" i="6"/>
  <c r="AU198" i="6" s="1"/>
  <c r="O132" i="6"/>
  <c r="AI132" i="6" s="1"/>
  <c r="R132" i="6" s="1"/>
  <c r="T132" i="6" s="1"/>
  <c r="U132" i="6" s="1"/>
  <c r="AQ132" i="6"/>
  <c r="AU132" i="6" s="1"/>
  <c r="O120" i="6"/>
  <c r="AI120" i="6" s="1"/>
  <c r="R120" i="6" s="1"/>
  <c r="T120" i="6" s="1"/>
  <c r="U120" i="6" s="1"/>
  <c r="AQ120" i="6"/>
  <c r="AU120" i="6" s="1"/>
  <c r="O156" i="6"/>
  <c r="AI156" i="6" s="1"/>
  <c r="R156" i="6" s="1"/>
  <c r="T156" i="6" s="1"/>
  <c r="U156" i="6" s="1"/>
  <c r="AQ156" i="6"/>
  <c r="AU156" i="6" s="1"/>
  <c r="O190" i="6"/>
  <c r="AI190" i="6" s="1"/>
  <c r="R190" i="6" s="1"/>
  <c r="T190" i="6" s="1"/>
  <c r="U190" i="6" s="1"/>
  <c r="AQ190" i="6"/>
  <c r="AU190" i="6" s="1"/>
  <c r="O160" i="6"/>
  <c r="AH160" i="6" s="1"/>
  <c r="P160" i="6" s="1"/>
  <c r="AQ160" i="6"/>
  <c r="AU160" i="6" s="1"/>
  <c r="O166" i="6"/>
  <c r="AI166" i="6" s="1"/>
  <c r="R166" i="6" s="1"/>
  <c r="T166" i="6" s="1"/>
  <c r="U166" i="6" s="1"/>
  <c r="AQ166" i="6"/>
  <c r="AU166" i="6" s="1"/>
  <c r="O139" i="6"/>
  <c r="AI139" i="6" s="1"/>
  <c r="R139" i="6" s="1"/>
  <c r="T139" i="6" s="1"/>
  <c r="U139" i="6" s="1"/>
  <c r="AQ139" i="6"/>
  <c r="AU139" i="6" s="1"/>
  <c r="O163" i="6"/>
  <c r="AI163" i="6" s="1"/>
  <c r="R163" i="6" s="1"/>
  <c r="T163" i="6" s="1"/>
  <c r="U163" i="6" s="1"/>
  <c r="AQ163" i="6"/>
  <c r="AU163" i="6" s="1"/>
  <c r="O149" i="6"/>
  <c r="AI149" i="6" s="1"/>
  <c r="R149" i="6" s="1"/>
  <c r="T149" i="6" s="1"/>
  <c r="U149" i="6" s="1"/>
  <c r="AQ149" i="6"/>
  <c r="AU149" i="6" s="1"/>
  <c r="O161" i="6"/>
  <c r="AH161" i="6" s="1"/>
  <c r="P161" i="6" s="1"/>
  <c r="AQ161" i="6"/>
  <c r="AU161" i="6" s="1"/>
  <c r="O148" i="6"/>
  <c r="AI148" i="6" s="1"/>
  <c r="R148" i="6" s="1"/>
  <c r="T148" i="6" s="1"/>
  <c r="U148" i="6" s="1"/>
  <c r="AQ148" i="6"/>
  <c r="AU148" i="6" s="1"/>
  <c r="O129" i="6"/>
  <c r="AI129" i="6" s="1"/>
  <c r="R129" i="6" s="1"/>
  <c r="T129" i="6" s="1"/>
  <c r="U129" i="6" s="1"/>
  <c r="AQ129" i="6"/>
  <c r="AU129" i="6" s="1"/>
  <c r="O140" i="6"/>
  <c r="AI140" i="6" s="1"/>
  <c r="R140" i="6" s="1"/>
  <c r="T140" i="6" s="1"/>
  <c r="U140" i="6" s="1"/>
  <c r="AQ140" i="6"/>
  <c r="AU140" i="6" s="1"/>
  <c r="O187" i="6"/>
  <c r="AI187" i="6" s="1"/>
  <c r="R187" i="6" s="1"/>
  <c r="T187" i="6" s="1"/>
  <c r="U187" i="6" s="1"/>
  <c r="AQ187" i="6"/>
  <c r="AU187" i="6" s="1"/>
  <c r="O180" i="6"/>
  <c r="AI180" i="6" s="1"/>
  <c r="R180" i="6" s="1"/>
  <c r="T180" i="6" s="1"/>
  <c r="U180" i="6" s="1"/>
  <c r="AQ180" i="6"/>
  <c r="AU180" i="6" s="1"/>
  <c r="O142" i="6"/>
  <c r="AI142" i="6" s="1"/>
  <c r="R142" i="6" s="1"/>
  <c r="T142" i="6" s="1"/>
  <c r="U142" i="6" s="1"/>
  <c r="AQ142" i="6"/>
  <c r="AU142" i="6" s="1"/>
  <c r="O171" i="6"/>
  <c r="AI171" i="6" s="1"/>
  <c r="R171" i="6" s="1"/>
  <c r="T171" i="6" s="1"/>
  <c r="U171" i="6" s="1"/>
  <c r="AQ171" i="6"/>
  <c r="AU171" i="6" s="1"/>
  <c r="O147" i="6"/>
  <c r="AI147" i="6" s="1"/>
  <c r="R147" i="6" s="1"/>
  <c r="T147" i="6" s="1"/>
  <c r="U147" i="6" s="1"/>
  <c r="AQ147" i="6"/>
  <c r="AU147" i="6" s="1"/>
  <c r="O172" i="6"/>
  <c r="AI172" i="6" s="1"/>
  <c r="R172" i="6" s="1"/>
  <c r="T172" i="6" s="1"/>
  <c r="U172" i="6" s="1"/>
  <c r="AQ172" i="6"/>
  <c r="AU172" i="6" s="1"/>
  <c r="AH124" i="6"/>
  <c r="P124" i="6" s="1"/>
  <c r="AH174" i="6"/>
  <c r="P174" i="6" s="1"/>
  <c r="AH193" i="6"/>
  <c r="P193" i="6" s="1"/>
  <c r="AK14" i="2"/>
  <c r="Z17" i="2"/>
  <c r="Z15" i="2"/>
  <c r="Z16" i="2"/>
  <c r="Z14" i="2"/>
  <c r="Y18" i="6"/>
  <c r="AK10" i="2"/>
  <c r="Z12" i="2"/>
  <c r="Z13" i="2"/>
  <c r="Y17" i="6"/>
  <c r="AJ8" i="2"/>
  <c r="D12" i="6" s="1"/>
  <c r="Z11" i="2"/>
  <c r="Y15" i="6"/>
  <c r="Q4" i="5"/>
  <c r="AI159" i="6" l="1"/>
  <c r="R159" i="6" s="1"/>
  <c r="T159" i="6" s="1"/>
  <c r="U159" i="6" s="1"/>
  <c r="AL193" i="6"/>
  <c r="S193" i="6" s="1"/>
  <c r="AH208" i="6"/>
  <c r="P208" i="6" s="1"/>
  <c r="AL189" i="6"/>
  <c r="S189" i="6" s="1"/>
  <c r="AL137" i="6"/>
  <c r="S137" i="6" s="1"/>
  <c r="AJ208" i="6"/>
  <c r="Q208" i="6" s="1"/>
  <c r="AH130" i="6"/>
  <c r="P130" i="6" s="1"/>
  <c r="AL146" i="6"/>
  <c r="S146" i="6" s="1"/>
  <c r="AJ181" i="6"/>
  <c r="Q181" i="6" s="1"/>
  <c r="AJ159" i="6"/>
  <c r="Q159" i="6" s="1"/>
  <c r="AJ167" i="6"/>
  <c r="Q167" i="6" s="1"/>
  <c r="AL206" i="6"/>
  <c r="S206" i="6" s="1"/>
  <c r="AI174" i="6"/>
  <c r="R174" i="6" s="1"/>
  <c r="T174" i="6" s="1"/>
  <c r="U174" i="6" s="1"/>
  <c r="AL204" i="6"/>
  <c r="S204" i="6" s="1"/>
  <c r="AJ205" i="6"/>
  <c r="Q205" i="6" s="1"/>
  <c r="AJ127" i="6"/>
  <c r="Q127" i="6" s="1"/>
  <c r="AH162" i="6"/>
  <c r="P162" i="6" s="1"/>
  <c r="AL168" i="6"/>
  <c r="S168" i="6" s="1"/>
  <c r="AL159" i="6"/>
  <c r="S159" i="6" s="1"/>
  <c r="AH152" i="6"/>
  <c r="P152" i="6" s="1"/>
  <c r="AL202" i="6"/>
  <c r="S202" i="6" s="1"/>
  <c r="AH146" i="6"/>
  <c r="P146" i="6" s="1"/>
  <c r="AJ146" i="6"/>
  <c r="Q146" i="6" s="1"/>
  <c r="AL164" i="6"/>
  <c r="S164" i="6" s="1"/>
  <c r="AJ193" i="6"/>
  <c r="Q193" i="6" s="1"/>
  <c r="AH131" i="6"/>
  <c r="P131" i="6" s="1"/>
  <c r="AL181" i="6"/>
  <c r="S181" i="6" s="1"/>
  <c r="AJ179" i="6"/>
  <c r="Q179" i="6" s="1"/>
  <c r="AJ131" i="6"/>
  <c r="Q131" i="6" s="1"/>
  <c r="AI168" i="6"/>
  <c r="R168" i="6" s="1"/>
  <c r="T168" i="6" s="1"/>
  <c r="U168" i="6" s="1"/>
  <c r="AJ209" i="6"/>
  <c r="Q209" i="6" s="1"/>
  <c r="AH189" i="6"/>
  <c r="P189" i="6" s="1"/>
  <c r="AH165" i="6"/>
  <c r="P165" i="6" s="1"/>
  <c r="AJ130" i="6"/>
  <c r="Q130" i="6" s="1"/>
  <c r="AJ164" i="6"/>
  <c r="Q164" i="6" s="1"/>
  <c r="AL131" i="6"/>
  <c r="S131" i="6" s="1"/>
  <c r="AL175" i="6"/>
  <c r="S175" i="6" s="1"/>
  <c r="AL177" i="6"/>
  <c r="S177" i="6" s="1"/>
  <c r="AL167" i="6"/>
  <c r="S167" i="6" s="1"/>
  <c r="AH168" i="6"/>
  <c r="P168" i="6" s="1"/>
  <c r="AL205" i="6"/>
  <c r="S205" i="6" s="1"/>
  <c r="AJ204" i="6"/>
  <c r="Q204" i="6" s="1"/>
  <c r="AH137" i="6"/>
  <c r="P137" i="6" s="1"/>
  <c r="AH206" i="6"/>
  <c r="P206" i="6" s="1"/>
  <c r="AH125" i="6"/>
  <c r="P125" i="6" s="1"/>
  <c r="AJ165" i="6"/>
  <c r="Q165" i="6" s="1"/>
  <c r="AJ162" i="6"/>
  <c r="Q162" i="6" s="1"/>
  <c r="AL179" i="6"/>
  <c r="S179" i="6" s="1"/>
  <c r="AJ133" i="6"/>
  <c r="Q133" i="6" s="1"/>
  <c r="AH143" i="6"/>
  <c r="P143" i="6" s="1"/>
  <c r="AH205" i="6"/>
  <c r="P205" i="6" s="1"/>
  <c r="AJ177" i="6"/>
  <c r="Q177" i="6" s="1"/>
  <c r="AJ143" i="6"/>
  <c r="Q143" i="6" s="1"/>
  <c r="AH127" i="6"/>
  <c r="P127" i="6" s="1"/>
  <c r="AH150" i="6"/>
  <c r="P150" i="6" s="1"/>
  <c r="AH138" i="6"/>
  <c r="P138" i="6" s="1"/>
  <c r="AH118" i="6"/>
  <c r="P118" i="6" s="1"/>
  <c r="AL152" i="6"/>
  <c r="S152" i="6" s="1"/>
  <c r="AJ206" i="6"/>
  <c r="Q206" i="6" s="1"/>
  <c r="AJ152" i="6"/>
  <c r="Q152" i="6" s="1"/>
  <c r="AI127" i="6"/>
  <c r="R127" i="6" s="1"/>
  <c r="T127" i="6" s="1"/>
  <c r="U127" i="6" s="1"/>
  <c r="AH209" i="6"/>
  <c r="P209" i="6" s="1"/>
  <c r="AH164" i="6"/>
  <c r="P164" i="6" s="1"/>
  <c r="AL150" i="6"/>
  <c r="S150" i="6" s="1"/>
  <c r="AI202" i="6"/>
  <c r="R202" i="6" s="1"/>
  <c r="T202" i="6" s="1"/>
  <c r="U202" i="6" s="1"/>
  <c r="AL209" i="6"/>
  <c r="S209" i="6" s="1"/>
  <c r="AH204" i="6"/>
  <c r="P204" i="6" s="1"/>
  <c r="AJ174" i="6"/>
  <c r="Q174" i="6" s="1"/>
  <c r="AJ202" i="6"/>
  <c r="Q202" i="6" s="1"/>
  <c r="AJ150" i="6"/>
  <c r="Q150" i="6" s="1"/>
  <c r="AL165" i="6"/>
  <c r="S165" i="6" s="1"/>
  <c r="AH167" i="6"/>
  <c r="P167" i="6" s="1"/>
  <c r="AL125" i="6"/>
  <c r="S125" i="6" s="1"/>
  <c r="AL133" i="6"/>
  <c r="S133" i="6" s="1"/>
  <c r="AH133" i="6"/>
  <c r="P133" i="6" s="1"/>
  <c r="AL115" i="6"/>
  <c r="S115" i="6" s="1"/>
  <c r="AJ183" i="6"/>
  <c r="Q183" i="6" s="1"/>
  <c r="AH153" i="6"/>
  <c r="P153" i="6" s="1"/>
  <c r="AJ182" i="6"/>
  <c r="Q182" i="6" s="1"/>
  <c r="AH182" i="6"/>
  <c r="P182" i="6" s="1"/>
  <c r="AL182" i="6"/>
  <c r="S182" i="6" s="1"/>
  <c r="AJ153" i="6"/>
  <c r="Q153" i="6" s="1"/>
  <c r="AL183" i="6"/>
  <c r="S183" i="6" s="1"/>
  <c r="AJ124" i="6"/>
  <c r="Q124" i="6" s="1"/>
  <c r="AH183" i="6"/>
  <c r="P183" i="6" s="1"/>
  <c r="AH181" i="6"/>
  <c r="P181" i="6" s="1"/>
  <c r="AJ137" i="6"/>
  <c r="Q137" i="6" s="1"/>
  <c r="AL208" i="6"/>
  <c r="S208" i="6" s="1"/>
  <c r="AL124" i="6"/>
  <c r="S124" i="6" s="1"/>
  <c r="AH128" i="6"/>
  <c r="P128" i="6" s="1"/>
  <c r="AL170" i="6"/>
  <c r="S170" i="6" s="1"/>
  <c r="AL118" i="6"/>
  <c r="S118" i="6" s="1"/>
  <c r="AJ189" i="6"/>
  <c r="Q189" i="6" s="1"/>
  <c r="AL121" i="6"/>
  <c r="S121" i="6" s="1"/>
  <c r="AH175" i="6"/>
  <c r="P175" i="6" s="1"/>
  <c r="AH135" i="6"/>
  <c r="P135" i="6" s="1"/>
  <c r="AL130" i="6"/>
  <c r="S130" i="6" s="1"/>
  <c r="AJ175" i="6"/>
  <c r="Q175" i="6" s="1"/>
  <c r="AH180" i="6"/>
  <c r="P180" i="6" s="1"/>
  <c r="AJ201" i="6"/>
  <c r="Q201" i="6" s="1"/>
  <c r="AL153" i="6"/>
  <c r="S153" i="6" s="1"/>
  <c r="AH158" i="6"/>
  <c r="P158" i="6" s="1"/>
  <c r="AL158" i="6"/>
  <c r="S158" i="6" s="1"/>
  <c r="AH170" i="6"/>
  <c r="P170" i="6" s="1"/>
  <c r="AH123" i="6"/>
  <c r="P123" i="6" s="1"/>
  <c r="AJ135" i="6"/>
  <c r="Q135" i="6" s="1"/>
  <c r="AL135" i="6"/>
  <c r="S135" i="6" s="1"/>
  <c r="AJ128" i="6"/>
  <c r="Q128" i="6" s="1"/>
  <c r="AJ138" i="6"/>
  <c r="Q138" i="6" s="1"/>
  <c r="AH201" i="6"/>
  <c r="P201" i="6" s="1"/>
  <c r="AJ163" i="6"/>
  <c r="Q163" i="6" s="1"/>
  <c r="AH113" i="6"/>
  <c r="P113" i="6" s="1"/>
  <c r="AH117" i="6"/>
  <c r="P117" i="6" s="1"/>
  <c r="AI115" i="6"/>
  <c r="R115" i="6" s="1"/>
  <c r="T115" i="6" s="1"/>
  <c r="U115" i="6" s="1"/>
  <c r="AJ121" i="6"/>
  <c r="Q121" i="6" s="1"/>
  <c r="AJ145" i="6"/>
  <c r="Q145" i="6" s="1"/>
  <c r="AJ148" i="6"/>
  <c r="Q148" i="6" s="1"/>
  <c r="AH198" i="6"/>
  <c r="P198" i="6" s="1"/>
  <c r="AL180" i="6"/>
  <c r="S180" i="6" s="1"/>
  <c r="AH176" i="6"/>
  <c r="P176" i="6" s="1"/>
  <c r="AJ136" i="6"/>
  <c r="Q136" i="6" s="1"/>
  <c r="AI200" i="6"/>
  <c r="R200" i="6" s="1"/>
  <c r="T200" i="6" s="1"/>
  <c r="U200" i="6" s="1"/>
  <c r="AH144" i="6"/>
  <c r="P144" i="6" s="1"/>
  <c r="AJ158" i="6"/>
  <c r="Q158" i="6" s="1"/>
  <c r="AH136" i="6"/>
  <c r="P136" i="6" s="1"/>
  <c r="AL136" i="6"/>
  <c r="S136" i="6" s="1"/>
  <c r="AL172" i="6"/>
  <c r="S172" i="6" s="1"/>
  <c r="AJ198" i="6"/>
  <c r="Q198" i="6" s="1"/>
  <c r="AJ207" i="6"/>
  <c r="Q207" i="6" s="1"/>
  <c r="AH207" i="6"/>
  <c r="P207" i="6" s="1"/>
  <c r="AL207" i="6"/>
  <c r="S207" i="6" s="1"/>
  <c r="AH203" i="6"/>
  <c r="P203" i="6" s="1"/>
  <c r="AL139" i="6"/>
  <c r="S139" i="6" s="1"/>
  <c r="AJ190" i="6"/>
  <c r="Q190" i="6" s="1"/>
  <c r="AL148" i="6"/>
  <c r="S148" i="6" s="1"/>
  <c r="AJ203" i="6"/>
  <c r="Q203" i="6" s="1"/>
  <c r="AJ191" i="6"/>
  <c r="Q191" i="6" s="1"/>
  <c r="AH184" i="6"/>
  <c r="P184" i="6" s="1"/>
  <c r="AL196" i="6"/>
  <c r="S196" i="6" s="1"/>
  <c r="AJ156" i="6"/>
  <c r="Q156" i="6" s="1"/>
  <c r="AL134" i="6"/>
  <c r="S134" i="6" s="1"/>
  <c r="AI173" i="6"/>
  <c r="R173" i="6" s="1"/>
  <c r="T173" i="6" s="1"/>
  <c r="U173" i="6" s="1"/>
  <c r="AJ196" i="6"/>
  <c r="Q196" i="6" s="1"/>
  <c r="AH172" i="6"/>
  <c r="P172" i="6" s="1"/>
  <c r="AL203" i="6"/>
  <c r="S203" i="6" s="1"/>
  <c r="AL191" i="6"/>
  <c r="S191" i="6" s="1"/>
  <c r="AL210" i="6"/>
  <c r="S210" i="6" s="1"/>
  <c r="AL190" i="6"/>
  <c r="S190" i="6" s="1"/>
  <c r="AJ184" i="6"/>
  <c r="Q184" i="6" s="1"/>
  <c r="AJ210" i="6"/>
  <c r="Q210" i="6" s="1"/>
  <c r="AJ173" i="6"/>
  <c r="Q173" i="6" s="1"/>
  <c r="AJ161" i="6"/>
  <c r="Q161" i="6" s="1"/>
  <c r="AL151" i="6"/>
  <c r="S151" i="6" s="1"/>
  <c r="AH210" i="6"/>
  <c r="P210" i="6" s="1"/>
  <c r="AJ139" i="6"/>
  <c r="Q139" i="6" s="1"/>
  <c r="AH173" i="6"/>
  <c r="P173" i="6" s="1"/>
  <c r="AH120" i="6"/>
  <c r="P120" i="6" s="1"/>
  <c r="AH151" i="6"/>
  <c r="P151" i="6" s="1"/>
  <c r="AL185" i="6"/>
  <c r="S185" i="6" s="1"/>
  <c r="AJ151" i="6"/>
  <c r="Q151" i="6" s="1"/>
  <c r="AJ185" i="6"/>
  <c r="Q185" i="6" s="1"/>
  <c r="AL156" i="6"/>
  <c r="S156" i="6" s="1"/>
  <c r="AL126" i="6"/>
  <c r="S126" i="6" s="1"/>
  <c r="AJ126" i="6"/>
  <c r="Q126" i="6" s="1"/>
  <c r="AI184" i="6"/>
  <c r="R184" i="6" s="1"/>
  <c r="T184" i="6" s="1"/>
  <c r="U184" i="6" s="1"/>
  <c r="AH196" i="6"/>
  <c r="P196" i="6" s="1"/>
  <c r="AL199" i="6"/>
  <c r="S199" i="6" s="1"/>
  <c r="AL122" i="6"/>
  <c r="S122" i="6" s="1"/>
  <c r="AH141" i="6"/>
  <c r="P141" i="6" s="1"/>
  <c r="AH129" i="6"/>
  <c r="P129" i="6" s="1"/>
  <c r="AH126" i="6"/>
  <c r="P126" i="6" s="1"/>
  <c r="AJ120" i="6"/>
  <c r="Q120" i="6" s="1"/>
  <c r="AJ199" i="6"/>
  <c r="Q199" i="6" s="1"/>
  <c r="AH191" i="6"/>
  <c r="P191" i="6" s="1"/>
  <c r="AH185" i="6"/>
  <c r="P185" i="6" s="1"/>
  <c r="AJ111" i="6"/>
  <c r="Q111" i="6" s="1"/>
  <c r="AL129" i="6"/>
  <c r="S129" i="6" s="1"/>
  <c r="AH134" i="6"/>
  <c r="P134" i="6" s="1"/>
  <c r="AJ194" i="6"/>
  <c r="Q194" i="6" s="1"/>
  <c r="AJ112" i="6"/>
  <c r="Q112" i="6" s="1"/>
  <c r="AL166" i="6"/>
  <c r="S166" i="6" s="1"/>
  <c r="AH186" i="6"/>
  <c r="P186" i="6" s="1"/>
  <c r="AJ147" i="6"/>
  <c r="Q147" i="6" s="1"/>
  <c r="AL120" i="6"/>
  <c r="S120" i="6" s="1"/>
  <c r="AL161" i="6"/>
  <c r="S161" i="6" s="1"/>
  <c r="AI161" i="6"/>
  <c r="R161" i="6" s="1"/>
  <c r="T161" i="6" s="1"/>
  <c r="U161" i="6" s="1"/>
  <c r="AH187" i="6"/>
  <c r="P187" i="6" s="1"/>
  <c r="AH194" i="6"/>
  <c r="P194" i="6" s="1"/>
  <c r="AJ166" i="6"/>
  <c r="Q166" i="6" s="1"/>
  <c r="AJ160" i="6"/>
  <c r="Q160" i="6" s="1"/>
  <c r="AL211" i="6"/>
  <c r="S211" i="6" s="1"/>
  <c r="AL147" i="6"/>
  <c r="S147" i="6" s="1"/>
  <c r="AJ187" i="6"/>
  <c r="Q187" i="6" s="1"/>
  <c r="AL198" i="6"/>
  <c r="S198" i="6" s="1"/>
  <c r="AL194" i="6"/>
  <c r="S194" i="6" s="1"/>
  <c r="AH112" i="6"/>
  <c r="P112" i="6" s="1"/>
  <c r="AL188" i="6"/>
  <c r="S188" i="6" s="1"/>
  <c r="AH166" i="6"/>
  <c r="P166" i="6" s="1"/>
  <c r="AL162" i="6"/>
  <c r="S162" i="6" s="1"/>
  <c r="AJ211" i="6"/>
  <c r="Q211" i="6" s="1"/>
  <c r="AH197" i="6"/>
  <c r="P197" i="6" s="1"/>
  <c r="AH179" i="6"/>
  <c r="P179" i="6" s="1"/>
  <c r="AH147" i="6"/>
  <c r="P147" i="6" s="1"/>
  <c r="AL187" i="6"/>
  <c r="S187" i="6" s="1"/>
  <c r="AJ134" i="6"/>
  <c r="Q134" i="6" s="1"/>
  <c r="AL112" i="6"/>
  <c r="S112" i="6" s="1"/>
  <c r="AJ188" i="6"/>
  <c r="Q188" i="6" s="1"/>
  <c r="AH188" i="6"/>
  <c r="P188" i="6" s="1"/>
  <c r="AL195" i="6"/>
  <c r="S195" i="6" s="1"/>
  <c r="AL141" i="6"/>
  <c r="S141" i="6" s="1"/>
  <c r="AL197" i="6"/>
  <c r="S197" i="6" s="1"/>
  <c r="AH199" i="6"/>
  <c r="P199" i="6" s="1"/>
  <c r="AJ141" i="6"/>
  <c r="Q141" i="6" s="1"/>
  <c r="AJ197" i="6"/>
  <c r="Q197" i="6" s="1"/>
  <c r="AH192" i="6"/>
  <c r="P192" i="6" s="1"/>
  <c r="AJ200" i="6"/>
  <c r="Q200" i="6" s="1"/>
  <c r="AI192" i="6"/>
  <c r="R192" i="6" s="1"/>
  <c r="T192" i="6" s="1"/>
  <c r="U192" i="6" s="1"/>
  <c r="AL144" i="6"/>
  <c r="S144" i="6" s="1"/>
  <c r="AL169" i="6"/>
  <c r="S169" i="6" s="1"/>
  <c r="AJ140" i="6"/>
  <c r="Q140" i="6" s="1"/>
  <c r="AJ195" i="6"/>
  <c r="Q195" i="6" s="1"/>
  <c r="AH116" i="6"/>
  <c r="P116" i="6" s="1"/>
  <c r="AL142" i="6"/>
  <c r="S142" i="6" s="1"/>
  <c r="AH122" i="6"/>
  <c r="P122" i="6" s="1"/>
  <c r="AH115" i="6"/>
  <c r="P115" i="6" s="1"/>
  <c r="AH163" i="6"/>
  <c r="P163" i="6" s="1"/>
  <c r="AJ192" i="6"/>
  <c r="Q192" i="6" s="1"/>
  <c r="AL119" i="6"/>
  <c r="S119" i="6" s="1"/>
  <c r="AH169" i="6"/>
  <c r="P169" i="6" s="1"/>
  <c r="AJ116" i="6"/>
  <c r="Q116" i="6" s="1"/>
  <c r="AH149" i="6"/>
  <c r="P149" i="6" s="1"/>
  <c r="AJ180" i="6"/>
  <c r="Q180" i="6" s="1"/>
  <c r="AI160" i="6"/>
  <c r="R160" i="6" s="1"/>
  <c r="T160" i="6" s="1"/>
  <c r="U160" i="6" s="1"/>
  <c r="AH148" i="6"/>
  <c r="P148" i="6" s="1"/>
  <c r="AJ149" i="6"/>
  <c r="Q149" i="6" s="1"/>
  <c r="AL176" i="6"/>
  <c r="S176" i="6" s="1"/>
  <c r="AJ144" i="6"/>
  <c r="Q144" i="6" s="1"/>
  <c r="AL128" i="6"/>
  <c r="S128" i="6" s="1"/>
  <c r="AH177" i="6"/>
  <c r="P177" i="6" s="1"/>
  <c r="AL143" i="6"/>
  <c r="S143" i="6" s="1"/>
  <c r="AL138" i="6"/>
  <c r="S138" i="6" s="1"/>
  <c r="AH140" i="6"/>
  <c r="P140" i="6" s="1"/>
  <c r="AH195" i="6"/>
  <c r="P195" i="6" s="1"/>
  <c r="AJ142" i="6"/>
  <c r="Q142" i="6" s="1"/>
  <c r="AJ122" i="6"/>
  <c r="Q122" i="6" s="1"/>
  <c r="AL111" i="6"/>
  <c r="S111" i="6" s="1"/>
  <c r="AJ125" i="6"/>
  <c r="Q125" i="6" s="1"/>
  <c r="AH121" i="6"/>
  <c r="P121" i="6" s="1"/>
  <c r="AH211" i="6"/>
  <c r="P211" i="6" s="1"/>
  <c r="AI119" i="6"/>
  <c r="R119" i="6" s="1"/>
  <c r="T119" i="6" s="1"/>
  <c r="U119" i="6" s="1"/>
  <c r="AJ119" i="6"/>
  <c r="Q119" i="6" s="1"/>
  <c r="AJ176" i="6"/>
  <c r="Q176" i="6" s="1"/>
  <c r="AL157" i="6"/>
  <c r="S157" i="6" s="1"/>
  <c r="AL113" i="6"/>
  <c r="S113" i="6" s="1"/>
  <c r="AL117" i="6"/>
  <c r="S117" i="6" s="1"/>
  <c r="AH145" i="6"/>
  <c r="P145" i="6" s="1"/>
  <c r="AJ171" i="6"/>
  <c r="Q171" i="6" s="1"/>
  <c r="AH111" i="6"/>
  <c r="P111" i="6" s="1"/>
  <c r="AH156" i="6"/>
  <c r="P156" i="6" s="1"/>
  <c r="AJ129" i="6"/>
  <c r="Q129" i="6" s="1"/>
  <c r="AL186" i="6"/>
  <c r="S186" i="6" s="1"/>
  <c r="AL160" i="6"/>
  <c r="S160" i="6" s="1"/>
  <c r="AL200" i="6"/>
  <c r="S200" i="6" s="1"/>
  <c r="AL154" i="6"/>
  <c r="S154" i="6" s="1"/>
  <c r="AI145" i="6"/>
  <c r="R145" i="6" s="1"/>
  <c r="T145" i="6" s="1"/>
  <c r="U145" i="6" s="1"/>
  <c r="AH171" i="6"/>
  <c r="P171" i="6" s="1"/>
  <c r="AH157" i="6"/>
  <c r="P157" i="6" s="1"/>
  <c r="AJ113" i="6"/>
  <c r="Q113" i="6" s="1"/>
  <c r="AI114" i="6"/>
  <c r="R114" i="6" s="1"/>
  <c r="T114" i="6" s="1"/>
  <c r="U114" i="6" s="1"/>
  <c r="AJ117" i="6"/>
  <c r="Q117" i="6" s="1"/>
  <c r="AJ186" i="6"/>
  <c r="Q186" i="6" s="1"/>
  <c r="AJ172" i="6"/>
  <c r="Q172" i="6" s="1"/>
  <c r="AI154" i="6"/>
  <c r="R154" i="6" s="1"/>
  <c r="T154" i="6" s="1"/>
  <c r="U154" i="6" s="1"/>
  <c r="AJ157" i="6"/>
  <c r="Q157" i="6" s="1"/>
  <c r="AJ154" i="6"/>
  <c r="Q154" i="6" s="1"/>
  <c r="AH132" i="6"/>
  <c r="P132" i="6" s="1"/>
  <c r="AL178" i="6"/>
  <c r="S178" i="6" s="1"/>
  <c r="AL201" i="6"/>
  <c r="S201" i="6" s="1"/>
  <c r="AJ170" i="6"/>
  <c r="Q170" i="6" s="1"/>
  <c r="AH155" i="6"/>
  <c r="P155" i="6" s="1"/>
  <c r="AH114" i="6"/>
  <c r="P114" i="6" s="1"/>
  <c r="AJ118" i="6"/>
  <c r="Q118" i="6" s="1"/>
  <c r="AH139" i="6"/>
  <c r="P139" i="6" s="1"/>
  <c r="AL171" i="6"/>
  <c r="S171" i="6" s="1"/>
  <c r="AH190" i="6"/>
  <c r="P190" i="6" s="1"/>
  <c r="AJ123" i="6"/>
  <c r="Q123" i="6" s="1"/>
  <c r="AL114" i="6"/>
  <c r="S114" i="6" s="1"/>
  <c r="AJ132" i="6"/>
  <c r="Q132" i="6" s="1"/>
  <c r="AH178" i="6"/>
  <c r="P178" i="6" s="1"/>
  <c r="AL155" i="6"/>
  <c r="S155" i="6" s="1"/>
  <c r="AL149" i="6"/>
  <c r="S149" i="6" s="1"/>
  <c r="AL132" i="6"/>
  <c r="S132" i="6" s="1"/>
  <c r="AJ178" i="6"/>
  <c r="Q178" i="6" s="1"/>
  <c r="AJ169" i="6"/>
  <c r="Q169" i="6" s="1"/>
  <c r="AL140" i="6"/>
  <c r="S140" i="6" s="1"/>
  <c r="AJ155" i="6"/>
  <c r="Q155" i="6" s="1"/>
  <c r="AL116" i="6"/>
  <c r="S116" i="6" s="1"/>
  <c r="AH142" i="6"/>
  <c r="P142" i="6" s="1"/>
  <c r="AL163" i="6"/>
  <c r="S163" i="6" s="1"/>
  <c r="AL123" i="6"/>
  <c r="S123" i="6" s="1"/>
  <c r="Y16" i="6"/>
  <c r="Y13" i="6"/>
  <c r="Q13" i="5"/>
  <c r="Z9" i="2"/>
  <c r="Y14" i="6"/>
  <c r="Z10" i="2"/>
  <c r="Y12" i="6"/>
  <c r="Q12" i="5"/>
  <c r="Z8" i="2"/>
  <c r="Y13" i="2"/>
  <c r="Y21" i="2"/>
  <c r="Y25" i="2"/>
  <c r="Y29" i="2"/>
  <c r="Y87" i="2"/>
  <c r="Y91" i="2"/>
  <c r="Y95" i="2"/>
  <c r="Y99" i="2"/>
  <c r="Y9" i="2"/>
  <c r="Y16" i="2"/>
  <c r="Y20" i="2"/>
  <c r="Y33" i="2"/>
  <c r="Y37" i="2"/>
  <c r="Y41" i="2"/>
  <c r="Y45" i="2"/>
  <c r="Y49" i="2"/>
  <c r="Y53" i="2"/>
  <c r="Y57" i="2"/>
  <c r="Y61" i="2"/>
  <c r="Y65" i="2"/>
  <c r="Y73" i="2"/>
  <c r="Y78" i="2"/>
  <c r="Y82" i="2"/>
  <c r="Y86" i="2"/>
  <c r="Y12" i="2"/>
  <c r="Y24" i="2"/>
  <c r="Y28" i="2"/>
  <c r="Y19" i="2"/>
  <c r="Y32" i="2"/>
  <c r="Y36" i="2"/>
  <c r="Y40" i="2"/>
  <c r="Y44" i="2"/>
  <c r="Y48" i="2"/>
  <c r="Y52" i="2"/>
  <c r="Y56" i="2"/>
  <c r="Y60" i="2"/>
  <c r="Y64" i="2"/>
  <c r="Y68" i="2"/>
  <c r="Y72" i="2"/>
  <c r="Y77" i="2"/>
  <c r="Y81" i="2"/>
  <c r="Y85" i="2"/>
  <c r="Y11" i="2"/>
  <c r="Y15" i="2"/>
  <c r="Y23" i="2"/>
  <c r="Y27" i="2"/>
  <c r="Y31" i="2"/>
  <c r="Y89" i="2"/>
  <c r="Y93" i="2"/>
  <c r="Y97" i="2"/>
  <c r="Y101" i="2"/>
  <c r="Y43" i="2"/>
  <c r="Y51" i="2"/>
  <c r="Y55" i="2"/>
  <c r="Y59" i="2"/>
  <c r="Y67" i="2"/>
  <c r="Y71" i="2"/>
  <c r="Y76" i="2"/>
  <c r="Y80" i="2"/>
  <c r="Y84" i="2"/>
  <c r="Y88" i="2"/>
  <c r="Y96" i="2"/>
  <c r="Y100" i="2"/>
  <c r="Y98" i="2"/>
  <c r="Y18" i="2"/>
  <c r="Y35" i="2"/>
  <c r="Y39" i="2"/>
  <c r="Y47" i="2"/>
  <c r="Y63" i="2"/>
  <c r="Y92" i="2"/>
  <c r="Y10" i="2"/>
  <c r="Y14" i="2"/>
  <c r="Y22" i="2"/>
  <c r="Y26" i="2"/>
  <c r="Y30" i="2"/>
  <c r="Y75" i="2"/>
  <c r="Y17" i="2"/>
  <c r="Y34" i="2"/>
  <c r="Y38" i="2"/>
  <c r="Y42" i="2"/>
  <c r="Y46" i="2"/>
  <c r="Y50" i="2"/>
  <c r="Y54" i="2"/>
  <c r="Y58" i="2"/>
  <c r="Y62" i="2"/>
  <c r="Y66" i="2"/>
  <c r="Y70" i="2"/>
  <c r="Y74" i="2"/>
  <c r="Y79" i="2"/>
  <c r="Y83" i="2"/>
  <c r="Y69" i="2"/>
  <c r="Y90" i="2"/>
  <c r="Y94" i="2"/>
  <c r="Y8" i="2"/>
  <c r="AR12" i="6" s="1"/>
  <c r="Q5" i="5"/>
  <c r="Q6" i="5" l="1"/>
  <c r="Q7" i="5"/>
  <c r="N4" i="5" l="1"/>
  <c r="I4" i="5"/>
  <c r="J7" i="5"/>
  <c r="O7" i="5"/>
  <c r="AS33" i="6"/>
  <c r="AT33" i="6"/>
  <c r="AS34" i="6"/>
  <c r="AT34" i="6"/>
  <c r="AS35" i="6"/>
  <c r="AT35" i="6"/>
  <c r="AS36" i="6"/>
  <c r="AT36" i="6"/>
  <c r="AS37" i="6"/>
  <c r="AT37" i="6"/>
  <c r="AS38" i="6"/>
  <c r="AT38" i="6"/>
  <c r="AS39" i="6"/>
  <c r="AT39" i="6"/>
  <c r="AS40" i="6"/>
  <c r="AT40" i="6"/>
  <c r="AS41" i="6"/>
  <c r="AT41" i="6"/>
  <c r="AS42" i="6"/>
  <c r="AT42" i="6"/>
  <c r="AS43" i="6"/>
  <c r="AT43" i="6"/>
  <c r="AS44" i="6"/>
  <c r="AT44" i="6"/>
  <c r="AS45" i="6"/>
  <c r="AT45" i="6"/>
  <c r="AS46" i="6"/>
  <c r="AT46" i="6"/>
  <c r="AS47" i="6"/>
  <c r="AT47" i="6"/>
  <c r="AS48" i="6"/>
  <c r="AT48" i="6"/>
  <c r="AS49" i="6"/>
  <c r="AT49" i="6"/>
  <c r="AS50" i="6"/>
  <c r="AT50" i="6"/>
  <c r="AS51" i="6"/>
  <c r="AT51" i="6"/>
  <c r="AS52" i="6"/>
  <c r="AT52" i="6"/>
  <c r="AS53" i="6"/>
  <c r="AT53" i="6"/>
  <c r="AS54" i="6"/>
  <c r="AT54" i="6"/>
  <c r="AS55" i="6"/>
  <c r="AT55" i="6"/>
  <c r="AS56" i="6"/>
  <c r="AT56" i="6"/>
  <c r="AS57" i="6"/>
  <c r="AT57" i="6"/>
  <c r="AS58" i="6"/>
  <c r="AT58" i="6"/>
  <c r="AS59" i="6"/>
  <c r="AT59" i="6"/>
  <c r="AS60" i="6"/>
  <c r="AT60" i="6"/>
  <c r="AS61" i="6"/>
  <c r="AT61" i="6"/>
  <c r="AS62" i="6"/>
  <c r="AT62" i="6"/>
  <c r="AS63" i="6"/>
  <c r="AT63" i="6"/>
  <c r="AS64" i="6"/>
  <c r="AT64" i="6"/>
  <c r="AS65" i="6"/>
  <c r="AT65" i="6"/>
  <c r="AS66" i="6"/>
  <c r="AT66" i="6"/>
  <c r="AS67" i="6"/>
  <c r="AT67" i="6"/>
  <c r="AS68" i="6"/>
  <c r="AT68" i="6"/>
  <c r="AS69" i="6"/>
  <c r="AT69" i="6"/>
  <c r="AS70" i="6"/>
  <c r="AT70" i="6"/>
  <c r="AS71" i="6"/>
  <c r="AT71" i="6"/>
  <c r="AS72" i="6"/>
  <c r="AT72" i="6"/>
  <c r="AS73" i="6"/>
  <c r="AT73" i="6"/>
  <c r="AS74" i="6"/>
  <c r="AT74" i="6"/>
  <c r="AS75" i="6"/>
  <c r="AT75" i="6"/>
  <c r="AS76" i="6"/>
  <c r="AT76" i="6"/>
  <c r="AS77" i="6"/>
  <c r="AT77" i="6"/>
  <c r="AS78" i="6"/>
  <c r="AT78" i="6"/>
  <c r="AS79" i="6"/>
  <c r="AT79" i="6"/>
  <c r="AS80" i="6"/>
  <c r="AT80" i="6"/>
  <c r="AS81" i="6"/>
  <c r="AT81" i="6"/>
  <c r="AS82" i="6"/>
  <c r="AT82" i="6"/>
  <c r="AS83" i="6"/>
  <c r="AT83" i="6"/>
  <c r="AB84" i="6"/>
  <c r="AS84" i="6"/>
  <c r="AT84" i="6"/>
  <c r="AS85" i="6"/>
  <c r="AT85" i="6"/>
  <c r="AS86" i="6"/>
  <c r="AT86" i="6"/>
  <c r="AS87" i="6"/>
  <c r="AT87" i="6"/>
  <c r="AS88" i="6"/>
  <c r="AT88" i="6"/>
  <c r="AS89" i="6"/>
  <c r="AT89" i="6"/>
  <c r="AS90" i="6"/>
  <c r="AT90" i="6"/>
  <c r="AS91" i="6"/>
  <c r="AT91" i="6"/>
  <c r="AS92" i="6"/>
  <c r="AT92" i="6"/>
  <c r="AS93" i="6"/>
  <c r="AT93" i="6"/>
  <c r="AS94" i="6"/>
  <c r="AT94" i="6"/>
  <c r="AS95" i="6"/>
  <c r="AT95" i="6"/>
  <c r="AS96" i="6"/>
  <c r="AT96" i="6"/>
  <c r="AS97" i="6"/>
  <c r="AT97" i="6"/>
  <c r="AS98" i="6"/>
  <c r="AT98" i="6"/>
  <c r="AS99" i="6"/>
  <c r="AT99" i="6"/>
  <c r="AS100" i="6"/>
  <c r="AT100" i="6"/>
  <c r="AS101" i="6"/>
  <c r="AT101" i="6"/>
  <c r="AS102" i="6"/>
  <c r="AT102" i="6"/>
  <c r="AS103" i="6"/>
  <c r="AT103" i="6"/>
  <c r="AS104" i="6"/>
  <c r="AT104" i="6"/>
  <c r="AS105" i="6"/>
  <c r="AT105" i="6"/>
  <c r="AS106" i="6"/>
  <c r="AT106" i="6"/>
  <c r="AS107" i="6"/>
  <c r="AT107" i="6"/>
  <c r="AS108" i="6"/>
  <c r="AT108" i="6"/>
  <c r="AS109" i="6"/>
  <c r="AT109" i="6"/>
  <c r="AS110" i="6"/>
  <c r="AT110" i="6"/>
  <c r="AM6" i="6"/>
  <c r="AJ6" i="6"/>
  <c r="AJ5" i="6"/>
  <c r="AT32" i="6"/>
  <c r="AS32" i="6"/>
  <c r="AT31" i="6"/>
  <c r="AS31" i="6"/>
  <c r="AT30" i="6"/>
  <c r="AS30" i="6"/>
  <c r="AT29" i="6"/>
  <c r="AS29" i="6"/>
  <c r="AT28" i="6"/>
  <c r="AS28" i="6"/>
  <c r="AT27" i="6"/>
  <c r="AS27" i="6"/>
  <c r="AT26" i="6"/>
  <c r="AS26" i="6"/>
  <c r="AT25" i="6"/>
  <c r="AS25" i="6"/>
  <c r="AT24" i="6"/>
  <c r="AS24" i="6"/>
  <c r="AT23" i="6"/>
  <c r="AS23" i="6"/>
  <c r="AT22" i="6"/>
  <c r="AS22" i="6"/>
  <c r="AT21" i="6"/>
  <c r="AS21" i="6"/>
  <c r="AT20" i="6"/>
  <c r="AS20" i="6"/>
  <c r="AT19" i="6"/>
  <c r="AS19" i="6"/>
  <c r="AT18" i="6"/>
  <c r="AS18" i="6"/>
  <c r="AT17" i="6"/>
  <c r="AS17" i="6"/>
  <c r="AT16" i="6"/>
  <c r="AS16" i="6"/>
  <c r="AT15" i="6"/>
  <c r="AS15" i="6"/>
  <c r="AT14" i="6"/>
  <c r="AS14" i="6"/>
  <c r="AT13" i="6"/>
  <c r="AS13" i="6"/>
  <c r="AT12" i="6"/>
  <c r="AS12" i="6"/>
  <c r="AR75" i="6"/>
  <c r="AB63" i="6"/>
  <c r="AB40" i="6"/>
  <c r="AB47" i="6"/>
  <c r="AB50" i="6"/>
  <c r="AR36" i="6"/>
  <c r="AR93" i="6"/>
  <c r="AR61" i="6"/>
  <c r="AR49" i="6"/>
  <c r="AR47" i="6"/>
  <c r="AR33" i="6"/>
  <c r="K42" i="6"/>
  <c r="AB45" i="6"/>
  <c r="K88" i="6"/>
  <c r="K83" i="6"/>
  <c r="AR35" i="6"/>
  <c r="E24" i="1"/>
  <c r="B25" i="1" s="1"/>
  <c r="D24" i="1"/>
  <c r="C2" i="14" s="1"/>
  <c r="AV4" i="6" l="1"/>
  <c r="E8" i="6" s="1"/>
  <c r="AW4" i="6"/>
  <c r="AF83" i="6"/>
  <c r="N83" i="6" s="1"/>
  <c r="AG83" i="6" s="1"/>
  <c r="AF88" i="6"/>
  <c r="N88" i="6" s="1"/>
  <c r="AG88" i="6" s="1"/>
  <c r="AF42" i="6"/>
  <c r="N42" i="6" s="1"/>
  <c r="AG42" i="6" s="1"/>
  <c r="AC42" i="6"/>
  <c r="AE42" i="6" s="1"/>
  <c r="C2" i="2"/>
  <c r="K20" i="6"/>
  <c r="K59" i="6"/>
  <c r="K108" i="6"/>
  <c r="C5" i="6"/>
  <c r="AB60" i="6"/>
  <c r="AB70" i="6"/>
  <c r="AB102" i="6"/>
  <c r="K64" i="6"/>
  <c r="K78" i="6"/>
  <c r="AB68" i="6"/>
  <c r="AB41" i="6"/>
  <c r="AB33" i="6"/>
  <c r="D25" i="1"/>
  <c r="C2" i="6"/>
  <c r="C2" i="5"/>
  <c r="AB26" i="6"/>
  <c r="AB97" i="6"/>
  <c r="K109" i="6"/>
  <c r="AB89" i="6"/>
  <c r="AB93" i="6"/>
  <c r="C2" i="8"/>
  <c r="AB42" i="6"/>
  <c r="AB52" i="6"/>
  <c r="K23" i="6"/>
  <c r="AB66" i="6"/>
  <c r="K48" i="6"/>
  <c r="K63" i="6"/>
  <c r="K22" i="6"/>
  <c r="AB71" i="6"/>
  <c r="K38" i="6"/>
  <c r="K65" i="6"/>
  <c r="AB110" i="6"/>
  <c r="K80" i="6"/>
  <c r="AB80" i="6"/>
  <c r="K81" i="6"/>
  <c r="K98" i="6"/>
  <c r="S12" i="5"/>
  <c r="J12" i="5" s="1"/>
  <c r="O12" i="5"/>
  <c r="K55" i="6"/>
  <c r="AB55" i="6"/>
  <c r="K84" i="6"/>
  <c r="K45" i="6"/>
  <c r="K96" i="6"/>
  <c r="AB96" i="6"/>
  <c r="AB87" i="6"/>
  <c r="K87" i="6"/>
  <c r="AB86" i="6"/>
  <c r="K106" i="6"/>
  <c r="K95" i="6"/>
  <c r="AB49" i="6"/>
  <c r="AB76" i="6"/>
  <c r="K105" i="6"/>
  <c r="AD42" i="6"/>
  <c r="M42" i="6" s="1"/>
  <c r="K29" i="6"/>
  <c r="AB72" i="6"/>
  <c r="K72" i="6"/>
  <c r="K91" i="6"/>
  <c r="K40" i="6"/>
  <c r="K50" i="6"/>
  <c r="AB44" i="6"/>
  <c r="K25" i="6"/>
  <c r="K54" i="6"/>
  <c r="K103" i="6"/>
  <c r="AB103" i="6"/>
  <c r="AB24" i="6"/>
  <c r="AB37" i="6"/>
  <c r="K47" i="6"/>
  <c r="K16" i="6"/>
  <c r="AN16" i="6" s="1"/>
  <c r="AD88" i="6"/>
  <c r="M88" i="6" s="1"/>
  <c r="AC88" i="6"/>
  <c r="AE88" i="6" s="1"/>
  <c r="K19" i="6"/>
  <c r="K69" i="6"/>
  <c r="AB69" i="6"/>
  <c r="AR84" i="6"/>
  <c r="AR51" i="6"/>
  <c r="AR77" i="6"/>
  <c r="K18" i="6"/>
  <c r="AN18" i="6" s="1"/>
  <c r="K15" i="6"/>
  <c r="AN15" i="6" s="1"/>
  <c r="AR68" i="6"/>
  <c r="AR25" i="6"/>
  <c r="AR72" i="6"/>
  <c r="AR97" i="6"/>
  <c r="AR85" i="6"/>
  <c r="AR83" i="6"/>
  <c r="AR64" i="6"/>
  <c r="AR40" i="6"/>
  <c r="AR28" i="6"/>
  <c r="AR90" i="6"/>
  <c r="AR62" i="6"/>
  <c r="AR37" i="6"/>
  <c r="AR80" i="6"/>
  <c r="AR66" i="6"/>
  <c r="AR23" i="6"/>
  <c r="AR17" i="6"/>
  <c r="AR74" i="6"/>
  <c r="AR107" i="6"/>
  <c r="AR54" i="6"/>
  <c r="AR18" i="6"/>
  <c r="AR48" i="6"/>
  <c r="AR46" i="6"/>
  <c r="AR73" i="6"/>
  <c r="AR81" i="6"/>
  <c r="X13" i="5"/>
  <c r="AR88" i="6"/>
  <c r="AR57" i="6"/>
  <c r="AR110" i="6"/>
  <c r="AR13" i="6"/>
  <c r="AR98" i="6"/>
  <c r="AR42" i="6"/>
  <c r="AR91" i="6"/>
  <c r="AR14" i="6"/>
  <c r="AR89" i="6"/>
  <c r="AR58" i="6"/>
  <c r="AR16" i="6"/>
  <c r="AR22" i="6"/>
  <c r="AR87" i="6"/>
  <c r="AR53" i="6"/>
  <c r="AR82" i="6"/>
  <c r="AR86" i="6"/>
  <c r="AR95" i="6"/>
  <c r="AR20" i="6"/>
  <c r="AR29" i="6"/>
  <c r="AR106" i="6"/>
  <c r="AR96" i="6"/>
  <c r="AR21" i="6"/>
  <c r="AR24" i="6"/>
  <c r="AR103" i="6"/>
  <c r="AR94" i="6"/>
  <c r="AR63" i="6"/>
  <c r="AR71" i="6"/>
  <c r="AR19" i="6"/>
  <c r="AR32" i="6"/>
  <c r="AR92" i="6"/>
  <c r="AR56" i="6"/>
  <c r="AR38" i="6"/>
  <c r="AR104" i="6"/>
  <c r="AR30" i="6"/>
  <c r="AR99" i="6"/>
  <c r="AR76" i="6"/>
  <c r="AR26" i="6"/>
  <c r="AR39" i="6"/>
  <c r="AR100" i="6"/>
  <c r="AR109" i="6"/>
  <c r="AR34" i="6"/>
  <c r="AR79" i="6"/>
  <c r="AR31" i="6"/>
  <c r="AR41" i="6"/>
  <c r="AR27" i="6"/>
  <c r="AR59" i="6"/>
  <c r="AR43" i="6"/>
  <c r="AR70" i="6"/>
  <c r="AR101" i="6"/>
  <c r="AR65" i="6"/>
  <c r="AR15" i="6"/>
  <c r="AR52" i="6"/>
  <c r="AR44" i="6"/>
  <c r="AR67" i="6"/>
  <c r="AR102" i="6"/>
  <c r="AD83" i="6"/>
  <c r="M83" i="6" s="1"/>
  <c r="AC83" i="6"/>
  <c r="AE83" i="6" s="1"/>
  <c r="AB83" i="6"/>
  <c r="AB100" i="6"/>
  <c r="K100" i="6"/>
  <c r="K34" i="6"/>
  <c r="AB34" i="6"/>
  <c r="AB56" i="6"/>
  <c r="K56" i="6"/>
  <c r="AB104" i="6"/>
  <c r="K104" i="6"/>
  <c r="AB88" i="6"/>
  <c r="W12" i="5" l="1"/>
  <c r="V12" i="5"/>
  <c r="U12" i="5"/>
  <c r="AF54" i="6"/>
  <c r="N54" i="6" s="1"/>
  <c r="AG54" i="6" s="1"/>
  <c r="AF56" i="6"/>
  <c r="N56" i="6" s="1"/>
  <c r="AG56" i="6" s="1"/>
  <c r="AF40" i="6"/>
  <c r="N40" i="6" s="1"/>
  <c r="AG40" i="6" s="1"/>
  <c r="AF38" i="6"/>
  <c r="N38" i="6" s="1"/>
  <c r="AG38" i="6" s="1"/>
  <c r="AF20" i="6"/>
  <c r="AF91" i="6"/>
  <c r="N91" i="6" s="1"/>
  <c r="AG91" i="6" s="1"/>
  <c r="AF87" i="6"/>
  <c r="N87" i="6" s="1"/>
  <c r="AG87" i="6" s="1"/>
  <c r="AF96" i="6"/>
  <c r="N96" i="6" s="1"/>
  <c r="AG96" i="6" s="1"/>
  <c r="AF55" i="6"/>
  <c r="N55" i="6" s="1"/>
  <c r="AG55" i="6" s="1"/>
  <c r="AF78" i="6"/>
  <c r="N78" i="6" s="1"/>
  <c r="AG78" i="6" s="1"/>
  <c r="AF23" i="6"/>
  <c r="N23" i="6" s="1"/>
  <c r="AG23" i="6" s="1"/>
  <c r="AF72" i="6"/>
  <c r="N72" i="6" s="1"/>
  <c r="AG72" i="6" s="1"/>
  <c r="AF45" i="6"/>
  <c r="N45" i="6" s="1"/>
  <c r="AG45" i="6" s="1"/>
  <c r="AF98" i="6"/>
  <c r="N98" i="6" s="1"/>
  <c r="AG98" i="6" s="1"/>
  <c r="AF22" i="6"/>
  <c r="N22" i="6" s="1"/>
  <c r="AG22" i="6" s="1"/>
  <c r="AF64" i="6"/>
  <c r="N64" i="6" s="1"/>
  <c r="AG64" i="6" s="1"/>
  <c r="AF69" i="6"/>
  <c r="N69" i="6" s="1"/>
  <c r="AG69" i="6" s="1"/>
  <c r="AF34" i="6"/>
  <c r="N34" i="6" s="1"/>
  <c r="AG34" i="6" s="1"/>
  <c r="AF47" i="6"/>
  <c r="N47" i="6" s="1"/>
  <c r="AG47" i="6" s="1"/>
  <c r="AF81" i="6"/>
  <c r="N81" i="6" s="1"/>
  <c r="AG81" i="6" s="1"/>
  <c r="AF63" i="6"/>
  <c r="N63" i="6" s="1"/>
  <c r="AG63" i="6" s="1"/>
  <c r="AF95" i="6"/>
  <c r="N95" i="6" s="1"/>
  <c r="AG95" i="6" s="1"/>
  <c r="AF48" i="6"/>
  <c r="N48" i="6" s="1"/>
  <c r="AG48" i="6" s="1"/>
  <c r="AF109" i="6"/>
  <c r="N109" i="6" s="1"/>
  <c r="AG109" i="6" s="1"/>
  <c r="AF25" i="6"/>
  <c r="N25" i="6" s="1"/>
  <c r="AG25" i="6" s="1"/>
  <c r="AF106" i="6"/>
  <c r="N106" i="6" s="1"/>
  <c r="AG106" i="6" s="1"/>
  <c r="AF80" i="6"/>
  <c r="N80" i="6" s="1"/>
  <c r="AG80" i="6" s="1"/>
  <c r="AF100" i="6"/>
  <c r="N100" i="6" s="1"/>
  <c r="AG100" i="6" s="1"/>
  <c r="AF19" i="6"/>
  <c r="AF104" i="6"/>
  <c r="N104" i="6" s="1"/>
  <c r="AG104" i="6" s="1"/>
  <c r="AF108" i="6"/>
  <c r="N108" i="6" s="1"/>
  <c r="AG108" i="6" s="1"/>
  <c r="AF103" i="6"/>
  <c r="N103" i="6" s="1"/>
  <c r="AG103" i="6" s="1"/>
  <c r="AF50" i="6"/>
  <c r="N50" i="6" s="1"/>
  <c r="AF29" i="6"/>
  <c r="N29" i="6" s="1"/>
  <c r="AG29" i="6" s="1"/>
  <c r="AF105" i="6"/>
  <c r="N105" i="6" s="1"/>
  <c r="AG105" i="6" s="1"/>
  <c r="AF84" i="6"/>
  <c r="N84" i="6" s="1"/>
  <c r="AG84" i="6" s="1"/>
  <c r="AF65" i="6"/>
  <c r="N65" i="6" s="1"/>
  <c r="AG65" i="6" s="1"/>
  <c r="AF59" i="6"/>
  <c r="N59" i="6" s="1"/>
  <c r="AG59" i="6" s="1"/>
  <c r="AC95" i="6"/>
  <c r="AE95" i="6" s="1"/>
  <c r="AD81" i="6"/>
  <c r="M81" i="6" s="1"/>
  <c r="AC78" i="6"/>
  <c r="AE78" i="6" s="1"/>
  <c r="AD91" i="6"/>
  <c r="M91" i="6" s="1"/>
  <c r="AD25" i="6"/>
  <c r="M25" i="6" s="1"/>
  <c r="AD87" i="6"/>
  <c r="M87" i="6" s="1"/>
  <c r="AC108" i="6"/>
  <c r="AE108" i="6" s="1"/>
  <c r="K97" i="6"/>
  <c r="AB59" i="6"/>
  <c r="AB64" i="6"/>
  <c r="AD108" i="6"/>
  <c r="M108" i="6" s="1"/>
  <c r="AB108" i="6"/>
  <c r="AB98" i="6"/>
  <c r="AB20" i="6"/>
  <c r="AC40" i="6"/>
  <c r="AE40" i="6" s="1"/>
  <c r="AB29" i="6"/>
  <c r="AD84" i="6"/>
  <c r="M84" i="6" s="1"/>
  <c r="AB38" i="6"/>
  <c r="AB78" i="6"/>
  <c r="K93" i="6"/>
  <c r="AB54" i="6"/>
  <c r="AB95" i="6"/>
  <c r="AB23" i="6"/>
  <c r="AD40" i="6"/>
  <c r="M40" i="6" s="1"/>
  <c r="AD98" i="6"/>
  <c r="M98" i="6" s="1"/>
  <c r="K49" i="6"/>
  <c r="K60" i="6"/>
  <c r="AC98" i="6"/>
  <c r="AE98" i="6" s="1"/>
  <c r="K33" i="6"/>
  <c r="AB48" i="6"/>
  <c r="K41" i="6"/>
  <c r="AC25" i="6"/>
  <c r="AE25" i="6" s="1"/>
  <c r="AB25" i="6"/>
  <c r="AB91" i="6"/>
  <c r="K44" i="6"/>
  <c r="AD69" i="6"/>
  <c r="M69" i="6" s="1"/>
  <c r="AD63" i="6"/>
  <c r="M63" i="6" s="1"/>
  <c r="AC69" i="6"/>
  <c r="AE69" i="6" s="1"/>
  <c r="K66" i="6"/>
  <c r="K70" i="6"/>
  <c r="AB65" i="6"/>
  <c r="K89" i="6"/>
  <c r="K76" i="6"/>
  <c r="K102" i="6"/>
  <c r="AB22" i="6"/>
  <c r="K26" i="6"/>
  <c r="AD50" i="6"/>
  <c r="M50" i="6" s="1"/>
  <c r="K52" i="6"/>
  <c r="AB81" i="6"/>
  <c r="AC45" i="6"/>
  <c r="AE45" i="6" s="1"/>
  <c r="K24" i="6"/>
  <c r="AD95" i="6"/>
  <c r="M95" i="6" s="1"/>
  <c r="K86" i="6"/>
  <c r="AD65" i="6"/>
  <c r="M65" i="6" s="1"/>
  <c r="AC65" i="6"/>
  <c r="AE65" i="6" s="1"/>
  <c r="AB105" i="6"/>
  <c r="AC63" i="6"/>
  <c r="AE63" i="6" s="1"/>
  <c r="K68" i="6"/>
  <c r="K37" i="6"/>
  <c r="AC38" i="6"/>
  <c r="AE38" i="6" s="1"/>
  <c r="AB106" i="6"/>
  <c r="AC50" i="6"/>
  <c r="AE50" i="6" s="1"/>
  <c r="AD38" i="6"/>
  <c r="M38" i="6" s="1"/>
  <c r="AB109" i="6"/>
  <c r="AC23" i="6"/>
  <c r="AE23" i="6" s="1"/>
  <c r="AD23" i="6"/>
  <c r="M23" i="6" s="1"/>
  <c r="AC22" i="6"/>
  <c r="AE22" i="6" s="1"/>
  <c r="AD22" i="6"/>
  <c r="M22" i="6" s="1"/>
  <c r="AB15" i="6"/>
  <c r="K71" i="6"/>
  <c r="O42" i="6"/>
  <c r="O83" i="6"/>
  <c r="AC48" i="6"/>
  <c r="AE48" i="6" s="1"/>
  <c r="K110" i="6"/>
  <c r="Y13" i="5"/>
  <c r="Y5" i="5" s="1"/>
  <c r="X5" i="5"/>
  <c r="Z12" i="5"/>
  <c r="AC81" i="6"/>
  <c r="AE81" i="6" s="1"/>
  <c r="AD80" i="6"/>
  <c r="M80" i="6" s="1"/>
  <c r="AC80" i="6"/>
  <c r="AE80" i="6" s="1"/>
  <c r="AB27" i="6"/>
  <c r="K27" i="6"/>
  <c r="Z13" i="5"/>
  <c r="AC84" i="6"/>
  <c r="AE84" i="6" s="1"/>
  <c r="AC55" i="6"/>
  <c r="AE55" i="6" s="1"/>
  <c r="AD55" i="6"/>
  <c r="M55" i="6" s="1"/>
  <c r="AD78" i="6"/>
  <c r="M78" i="6" s="1"/>
  <c r="AD48" i="6"/>
  <c r="M48" i="6" s="1"/>
  <c r="AD45" i="6"/>
  <c r="M45" i="6" s="1"/>
  <c r="AC96" i="6"/>
  <c r="AE96" i="6" s="1"/>
  <c r="AD96" i="6"/>
  <c r="M96" i="6" s="1"/>
  <c r="AC87" i="6"/>
  <c r="AE87" i="6" s="1"/>
  <c r="AC106" i="6"/>
  <c r="AE106" i="6" s="1"/>
  <c r="AD106" i="6"/>
  <c r="M106" i="6" s="1"/>
  <c r="AB16" i="6"/>
  <c r="AB18" i="6"/>
  <c r="AB19" i="6"/>
  <c r="K21" i="6"/>
  <c r="AB21" i="6"/>
  <c r="AB17" i="6"/>
  <c r="K17" i="6"/>
  <c r="AN17" i="6" s="1"/>
  <c r="AB82" i="6"/>
  <c r="K82" i="6"/>
  <c r="K62" i="6"/>
  <c r="AB62" i="6"/>
  <c r="AC72" i="6"/>
  <c r="AE72" i="6" s="1"/>
  <c r="AD72" i="6"/>
  <c r="M72" i="6" s="1"/>
  <c r="AC91" i="6"/>
  <c r="AE91" i="6" s="1"/>
  <c r="AB53" i="6"/>
  <c r="K53" i="6"/>
  <c r="AC103" i="6"/>
  <c r="AE103" i="6" s="1"/>
  <c r="AD103" i="6"/>
  <c r="M103" i="6" s="1"/>
  <c r="AB74" i="6"/>
  <c r="K74" i="6"/>
  <c r="K32" i="6"/>
  <c r="AB32" i="6"/>
  <c r="AB75" i="6"/>
  <c r="K75" i="6"/>
  <c r="AB85" i="6"/>
  <c r="K85" i="6"/>
  <c r="AB79" i="6"/>
  <c r="K79" i="6"/>
  <c r="AD64" i="6"/>
  <c r="M64" i="6" s="1"/>
  <c r="AC64" i="6"/>
  <c r="AE64" i="6" s="1"/>
  <c r="AB36" i="6"/>
  <c r="K36" i="6"/>
  <c r="AB39" i="6"/>
  <c r="K39" i="6"/>
  <c r="AC47" i="6"/>
  <c r="AE47" i="6" s="1"/>
  <c r="AD47" i="6"/>
  <c r="M47" i="6" s="1"/>
  <c r="AB90" i="6"/>
  <c r="K90" i="6"/>
  <c r="AB94" i="6"/>
  <c r="K94" i="6"/>
  <c r="K35" i="6"/>
  <c r="AB35" i="6"/>
  <c r="AD109" i="6"/>
  <c r="M109" i="6" s="1"/>
  <c r="AC109" i="6"/>
  <c r="AE109" i="6" s="1"/>
  <c r="AB31" i="6"/>
  <c r="K31" i="6"/>
  <c r="K30" i="6"/>
  <c r="AB30" i="6"/>
  <c r="K13" i="6"/>
  <c r="AN13" i="6" s="1"/>
  <c r="AB13" i="6"/>
  <c r="AD105" i="6"/>
  <c r="M105" i="6" s="1"/>
  <c r="AC105" i="6"/>
  <c r="AE105" i="6" s="1"/>
  <c r="K14" i="6"/>
  <c r="AN14" i="6" s="1"/>
  <c r="AB14" i="6"/>
  <c r="AR55" i="6"/>
  <c r="AR108" i="6"/>
  <c r="AR69" i="6"/>
  <c r="S13" i="5"/>
  <c r="J13" i="5" s="1"/>
  <c r="AR78" i="6"/>
  <c r="AR50" i="6"/>
  <c r="AR60" i="6"/>
  <c r="AR105" i="6"/>
  <c r="AR45" i="6"/>
  <c r="AD54" i="6"/>
  <c r="M54" i="6" s="1"/>
  <c r="AC54" i="6"/>
  <c r="AE54" i="6" s="1"/>
  <c r="AD29" i="6"/>
  <c r="M29" i="6" s="1"/>
  <c r="AC29" i="6"/>
  <c r="AE29" i="6" s="1"/>
  <c r="AC34" i="6"/>
  <c r="AE34" i="6" s="1"/>
  <c r="AD34" i="6"/>
  <c r="M34" i="6" s="1"/>
  <c r="AC56" i="6"/>
  <c r="AE56" i="6" s="1"/>
  <c r="AD56" i="6"/>
  <c r="M56" i="6" s="1"/>
  <c r="AC100" i="6"/>
  <c r="AE100" i="6" s="1"/>
  <c r="AD100" i="6"/>
  <c r="M100" i="6" s="1"/>
  <c r="K61" i="6"/>
  <c r="AB61" i="6"/>
  <c r="K51" i="6"/>
  <c r="AB51" i="6"/>
  <c r="K57" i="6"/>
  <c r="AB57" i="6"/>
  <c r="AB107" i="6"/>
  <c r="K107" i="6"/>
  <c r="AB77" i="6"/>
  <c r="K77" i="6"/>
  <c r="AB43" i="6"/>
  <c r="K43" i="6"/>
  <c r="K58" i="6"/>
  <c r="AB58" i="6"/>
  <c r="K67" i="6"/>
  <c r="AB67" i="6"/>
  <c r="AB101" i="6"/>
  <c r="K101" i="6"/>
  <c r="K92" i="6"/>
  <c r="AB92" i="6"/>
  <c r="K99" i="6"/>
  <c r="AB99" i="6"/>
  <c r="K28" i="6"/>
  <c r="AB28" i="6"/>
  <c r="K73" i="6"/>
  <c r="AB73" i="6"/>
  <c r="K46" i="6"/>
  <c r="AB46" i="6"/>
  <c r="AC104" i="6"/>
  <c r="AE104" i="6" s="1"/>
  <c r="AD104" i="6"/>
  <c r="M104" i="6" s="1"/>
  <c r="AD59" i="6"/>
  <c r="M59" i="6" s="1"/>
  <c r="AC59" i="6"/>
  <c r="AE59" i="6" s="1"/>
  <c r="Z5" i="5" l="1"/>
  <c r="O8" i="5" s="1"/>
  <c r="AU4" i="6"/>
  <c r="AH42" i="6"/>
  <c r="P42" i="6" s="1"/>
  <c r="AI42" i="6"/>
  <c r="R42" i="6" s="1"/>
  <c r="T42" i="6" s="1"/>
  <c r="U42" i="6" s="1"/>
  <c r="AL42" i="6"/>
  <c r="S42" i="6" s="1"/>
  <c r="AH83" i="6"/>
  <c r="P83" i="6" s="1"/>
  <c r="AL83" i="6"/>
  <c r="S83" i="6" s="1"/>
  <c r="AI83" i="6"/>
  <c r="R83" i="6" s="1"/>
  <c r="T83" i="6" s="1"/>
  <c r="U83" i="6" s="1"/>
  <c r="AG50" i="6"/>
  <c r="O50" i="6" s="1"/>
  <c r="AF58" i="6"/>
  <c r="N58" i="6" s="1"/>
  <c r="AG58" i="6" s="1"/>
  <c r="AF57" i="6"/>
  <c r="N57" i="6" s="1"/>
  <c r="AG57" i="6" s="1"/>
  <c r="AF46" i="6"/>
  <c r="N46" i="6" s="1"/>
  <c r="AG46" i="6" s="1"/>
  <c r="AF92" i="6"/>
  <c r="N92" i="6" s="1"/>
  <c r="AG92" i="6" s="1"/>
  <c r="AF51" i="6"/>
  <c r="N51" i="6" s="1"/>
  <c r="AG51" i="6" s="1"/>
  <c r="AF21" i="6"/>
  <c r="AF89" i="6"/>
  <c r="N89" i="6" s="1"/>
  <c r="AG89" i="6" s="1"/>
  <c r="AF44" i="6"/>
  <c r="N44" i="6" s="1"/>
  <c r="AG44" i="6" s="1"/>
  <c r="AF93" i="6"/>
  <c r="N93" i="6" s="1"/>
  <c r="AF101" i="6"/>
  <c r="N101" i="6" s="1"/>
  <c r="AG101" i="6" s="1"/>
  <c r="AF77" i="6"/>
  <c r="N77" i="6" s="1"/>
  <c r="AG77" i="6" s="1"/>
  <c r="AF90" i="6"/>
  <c r="N90" i="6" s="1"/>
  <c r="AG90" i="6" s="1"/>
  <c r="AF79" i="6"/>
  <c r="N79" i="6" s="1"/>
  <c r="AG79" i="6" s="1"/>
  <c r="AF75" i="6"/>
  <c r="N75" i="6" s="1"/>
  <c r="AG75" i="6" s="1"/>
  <c r="AF110" i="6"/>
  <c r="N110" i="6" s="1"/>
  <c r="AG110" i="6" s="1"/>
  <c r="AF68" i="6"/>
  <c r="N68" i="6" s="1"/>
  <c r="AG68" i="6" s="1"/>
  <c r="AF52" i="6"/>
  <c r="N52" i="6" s="1"/>
  <c r="AF60" i="6"/>
  <c r="N60" i="6" s="1"/>
  <c r="AG60" i="6" s="1"/>
  <c r="AF53" i="6"/>
  <c r="N53" i="6" s="1"/>
  <c r="AG53" i="6" s="1"/>
  <c r="AF62" i="6"/>
  <c r="N62" i="6" s="1"/>
  <c r="AG62" i="6" s="1"/>
  <c r="AF70" i="6"/>
  <c r="N70" i="6" s="1"/>
  <c r="AG70" i="6" s="1"/>
  <c r="AF49" i="6"/>
  <c r="N49" i="6" s="1"/>
  <c r="AF97" i="6"/>
  <c r="N97" i="6" s="1"/>
  <c r="AF73" i="6"/>
  <c r="N73" i="6" s="1"/>
  <c r="AG73" i="6" s="1"/>
  <c r="AF61" i="6"/>
  <c r="N61" i="6" s="1"/>
  <c r="AG61" i="6" s="1"/>
  <c r="AF107" i="6"/>
  <c r="N107" i="6" s="1"/>
  <c r="AG107" i="6" s="1"/>
  <c r="AF31" i="6"/>
  <c r="N31" i="6" s="1"/>
  <c r="AG31" i="6" s="1"/>
  <c r="AF85" i="6"/>
  <c r="N85" i="6" s="1"/>
  <c r="AG85" i="6" s="1"/>
  <c r="AF82" i="6"/>
  <c r="N82" i="6" s="1"/>
  <c r="AG82" i="6" s="1"/>
  <c r="AF71" i="6"/>
  <c r="N71" i="6" s="1"/>
  <c r="AF86" i="6"/>
  <c r="N86" i="6" s="1"/>
  <c r="AF66" i="6"/>
  <c r="N66" i="6" s="1"/>
  <c r="AG66" i="6" s="1"/>
  <c r="O69" i="6"/>
  <c r="AJ69" i="6" s="1"/>
  <c r="Q69" i="6" s="1"/>
  <c r="AF28" i="6"/>
  <c r="N28" i="6" s="1"/>
  <c r="AG28" i="6" s="1"/>
  <c r="AF35" i="6"/>
  <c r="N35" i="6" s="1"/>
  <c r="AG35" i="6" s="1"/>
  <c r="AF36" i="6"/>
  <c r="AF27" i="6"/>
  <c r="N27" i="6" s="1"/>
  <c r="AG27" i="6" s="1"/>
  <c r="AF26" i="6"/>
  <c r="N26" i="6" s="1"/>
  <c r="AG26" i="6" s="1"/>
  <c r="AF67" i="6"/>
  <c r="N67" i="6" s="1"/>
  <c r="AG67" i="6" s="1"/>
  <c r="AF30" i="6"/>
  <c r="N30" i="6" s="1"/>
  <c r="AG30" i="6" s="1"/>
  <c r="AF24" i="6"/>
  <c r="N24" i="6" s="1"/>
  <c r="AG24" i="6" s="1"/>
  <c r="AF41" i="6"/>
  <c r="N41" i="6" s="1"/>
  <c r="AQ98" i="6"/>
  <c r="AU98" i="6" s="1"/>
  <c r="AF99" i="6"/>
  <c r="N99" i="6" s="1"/>
  <c r="AG99" i="6" s="1"/>
  <c r="AF39" i="6"/>
  <c r="N39" i="6" s="1"/>
  <c r="AG39" i="6" s="1"/>
  <c r="AF32" i="6"/>
  <c r="N32" i="6" s="1"/>
  <c r="AG32" i="6" s="1"/>
  <c r="AF102" i="6"/>
  <c r="N102" i="6" s="1"/>
  <c r="AG102" i="6" s="1"/>
  <c r="AF43" i="6"/>
  <c r="N43" i="6" s="1"/>
  <c r="AG43" i="6" s="1"/>
  <c r="AF94" i="6"/>
  <c r="N94" i="6" s="1"/>
  <c r="AG94" i="6" s="1"/>
  <c r="AF74" i="6"/>
  <c r="N74" i="6" s="1"/>
  <c r="AG74" i="6" s="1"/>
  <c r="AF37" i="6"/>
  <c r="N37" i="6" s="1"/>
  <c r="AG37" i="6" s="1"/>
  <c r="AF76" i="6"/>
  <c r="N76" i="6" s="1"/>
  <c r="AG76" i="6" s="1"/>
  <c r="AF33" i="6"/>
  <c r="N33" i="6" s="1"/>
  <c r="AG33" i="6" s="1"/>
  <c r="AC44" i="6"/>
  <c r="AE44" i="6" s="1"/>
  <c r="AC102" i="6"/>
  <c r="AE102" i="6" s="1"/>
  <c r="AC49" i="6"/>
  <c r="AE49" i="6" s="1"/>
  <c r="AC76" i="6"/>
  <c r="AE76" i="6" s="1"/>
  <c r="AC89" i="6"/>
  <c r="AE89" i="6" s="1"/>
  <c r="AC71" i="6"/>
  <c r="AE71" i="6" s="1"/>
  <c r="AD66" i="6"/>
  <c r="M66" i="6" s="1"/>
  <c r="AC26" i="6"/>
  <c r="AE26" i="6" s="1"/>
  <c r="AC97" i="6"/>
  <c r="AE97" i="6" s="1"/>
  <c r="AD97" i="6"/>
  <c r="M97" i="6" s="1"/>
  <c r="AQ81" i="6"/>
  <c r="AU81" i="6" s="1"/>
  <c r="AI8" i="6"/>
  <c r="AD89" i="6"/>
  <c r="M89" i="6" s="1"/>
  <c r="AD49" i="6"/>
  <c r="M49" i="6" s="1"/>
  <c r="AD102" i="6"/>
  <c r="M102" i="6" s="1"/>
  <c r="AD33" i="6"/>
  <c r="M33" i="6" s="1"/>
  <c r="AC24" i="6"/>
  <c r="AE24" i="6" s="1"/>
  <c r="AC93" i="6"/>
  <c r="AE93" i="6" s="1"/>
  <c r="AD24" i="6"/>
  <c r="M24" i="6" s="1"/>
  <c r="AC33" i="6"/>
  <c r="AE33" i="6" s="1"/>
  <c r="AD93" i="6"/>
  <c r="M93" i="6" s="1"/>
  <c r="AD44" i="6"/>
  <c r="M44" i="6" s="1"/>
  <c r="AC60" i="6"/>
  <c r="AE60" i="6" s="1"/>
  <c r="AD60" i="6"/>
  <c r="M60" i="6" s="1"/>
  <c r="AD41" i="6"/>
  <c r="M41" i="6" s="1"/>
  <c r="AC41" i="6"/>
  <c r="AE41" i="6" s="1"/>
  <c r="AC52" i="6"/>
  <c r="AE52" i="6" s="1"/>
  <c r="AD52" i="6"/>
  <c r="M52" i="6" s="1"/>
  <c r="O25" i="6"/>
  <c r="O65" i="6"/>
  <c r="AD71" i="6"/>
  <c r="M71" i="6" s="1"/>
  <c r="AD70" i="6"/>
  <c r="M70" i="6" s="1"/>
  <c r="O63" i="6"/>
  <c r="AQ91" i="6"/>
  <c r="AU91" i="6" s="1"/>
  <c r="AC66" i="6"/>
  <c r="AE66" i="6" s="1"/>
  <c r="AD37" i="6"/>
  <c r="M37" i="6" s="1"/>
  <c r="AC37" i="6"/>
  <c r="AE37" i="6" s="1"/>
  <c r="AD86" i="6"/>
  <c r="M86" i="6" s="1"/>
  <c r="AC86" i="6"/>
  <c r="AE86" i="6" s="1"/>
  <c r="O100" i="6"/>
  <c r="O95" i="6"/>
  <c r="O59" i="6"/>
  <c r="O56" i="6"/>
  <c r="AD76" i="6"/>
  <c r="M76" i="6" s="1"/>
  <c r="AC70" i="6"/>
  <c r="AE70" i="6" s="1"/>
  <c r="AD26" i="6"/>
  <c r="M26" i="6" s="1"/>
  <c r="N8" i="5"/>
  <c r="L8" i="5"/>
  <c r="O78" i="6"/>
  <c r="AQ106" i="6"/>
  <c r="AU106" i="6" s="1"/>
  <c r="O23" i="6"/>
  <c r="O38" i="6"/>
  <c r="O40" i="6"/>
  <c r="AQ40" i="6"/>
  <c r="AU40" i="6" s="1"/>
  <c r="O29" i="6"/>
  <c r="AQ34" i="6"/>
  <c r="AU34" i="6" s="1"/>
  <c r="O54" i="6"/>
  <c r="AD68" i="6"/>
  <c r="M68" i="6" s="1"/>
  <c r="AC68" i="6"/>
  <c r="AE68" i="6" s="1"/>
  <c r="O55" i="6"/>
  <c r="O84" i="6"/>
  <c r="O87" i="6"/>
  <c r="O48" i="6"/>
  <c r="AQ48" i="6"/>
  <c r="AU48" i="6" s="1"/>
  <c r="O22" i="6"/>
  <c r="AQ42" i="6"/>
  <c r="AU42" i="6" s="1"/>
  <c r="AQ69" i="6"/>
  <c r="AU69" i="6" s="1"/>
  <c r="AQ80" i="6"/>
  <c r="AU80" i="6" s="1"/>
  <c r="AC110" i="6"/>
  <c r="AE110" i="6" s="1"/>
  <c r="AD110" i="6"/>
  <c r="M110" i="6" s="1"/>
  <c r="AQ83" i="6"/>
  <c r="AU83" i="6" s="1"/>
  <c r="O98" i="6"/>
  <c r="AC27" i="6"/>
  <c r="AE27" i="6" s="1"/>
  <c r="AD27" i="6"/>
  <c r="M27" i="6" s="1"/>
  <c r="AQ64" i="6"/>
  <c r="AU64" i="6" s="1"/>
  <c r="O105" i="6"/>
  <c r="O104" i="6"/>
  <c r="O47" i="6"/>
  <c r="O109" i="6"/>
  <c r="O88" i="6"/>
  <c r="AQ88" i="6"/>
  <c r="AU88" i="6" s="1"/>
  <c r="AD82" i="6"/>
  <c r="M82" i="6" s="1"/>
  <c r="AC82" i="6"/>
  <c r="AE82" i="6" s="1"/>
  <c r="AD53" i="6"/>
  <c r="M53" i="6" s="1"/>
  <c r="AC53" i="6"/>
  <c r="AE53" i="6" s="1"/>
  <c r="AC62" i="6"/>
  <c r="AE62" i="6" s="1"/>
  <c r="AD62" i="6"/>
  <c r="M62" i="6" s="1"/>
  <c r="AJ83" i="6"/>
  <c r="Q83" i="6" s="1"/>
  <c r="AC74" i="6"/>
  <c r="AE74" i="6" s="1"/>
  <c r="AD74" i="6"/>
  <c r="M74" i="6" s="1"/>
  <c r="N36" i="6"/>
  <c r="AG36" i="6" s="1"/>
  <c r="AC36" i="6"/>
  <c r="AE36" i="6" s="1"/>
  <c r="AD36" i="6"/>
  <c r="M36" i="6" s="1"/>
  <c r="AD79" i="6"/>
  <c r="M79" i="6" s="1"/>
  <c r="AC79" i="6"/>
  <c r="AE79" i="6" s="1"/>
  <c r="AC85" i="6"/>
  <c r="AE85" i="6" s="1"/>
  <c r="AD85" i="6"/>
  <c r="M85" i="6" s="1"/>
  <c r="AC75" i="6"/>
  <c r="AE75" i="6" s="1"/>
  <c r="AD75" i="6"/>
  <c r="M75" i="6" s="1"/>
  <c r="AD32" i="6"/>
  <c r="M32" i="6" s="1"/>
  <c r="AC32" i="6"/>
  <c r="AE32" i="6" s="1"/>
  <c r="AC35" i="6"/>
  <c r="AE35" i="6" s="1"/>
  <c r="AD35" i="6"/>
  <c r="M35" i="6" s="1"/>
  <c r="AC39" i="6"/>
  <c r="AE39" i="6" s="1"/>
  <c r="AD39" i="6"/>
  <c r="M39" i="6" s="1"/>
  <c r="AD90" i="6"/>
  <c r="M90" i="6" s="1"/>
  <c r="AC90" i="6"/>
  <c r="AE90" i="6" s="1"/>
  <c r="AD94" i="6"/>
  <c r="M94" i="6" s="1"/>
  <c r="AC94" i="6"/>
  <c r="AE94" i="6" s="1"/>
  <c r="AC31" i="6"/>
  <c r="AE31" i="6" s="1"/>
  <c r="AD31" i="6"/>
  <c r="M31" i="6" s="1"/>
  <c r="AD30" i="6"/>
  <c r="M30" i="6" s="1"/>
  <c r="AC30" i="6"/>
  <c r="AE30" i="6" s="1"/>
  <c r="U13" i="5"/>
  <c r="U5" i="5" s="1"/>
  <c r="W13" i="5"/>
  <c r="W5" i="5" s="1"/>
  <c r="V13" i="5"/>
  <c r="V5" i="5" s="1"/>
  <c r="AJ42" i="6"/>
  <c r="Q42" i="6" s="1"/>
  <c r="AD51" i="6"/>
  <c r="M51" i="6" s="1"/>
  <c r="AC51" i="6"/>
  <c r="AE51" i="6" s="1"/>
  <c r="AC61" i="6"/>
  <c r="AE61" i="6" s="1"/>
  <c r="AD61" i="6"/>
  <c r="M61" i="6" s="1"/>
  <c r="AC57" i="6"/>
  <c r="AE57" i="6" s="1"/>
  <c r="AD57" i="6"/>
  <c r="M57" i="6" s="1"/>
  <c r="AC107" i="6"/>
  <c r="AE107" i="6" s="1"/>
  <c r="AD107" i="6"/>
  <c r="M107" i="6" s="1"/>
  <c r="AC43" i="6"/>
  <c r="AE43" i="6" s="1"/>
  <c r="AD43" i="6"/>
  <c r="M43" i="6" s="1"/>
  <c r="AC77" i="6"/>
  <c r="AE77" i="6" s="1"/>
  <c r="AD77" i="6"/>
  <c r="M77" i="6" s="1"/>
  <c r="AC58" i="6"/>
  <c r="AE58" i="6" s="1"/>
  <c r="AD58" i="6"/>
  <c r="M58" i="6" s="1"/>
  <c r="AD28" i="6"/>
  <c r="M28" i="6" s="1"/>
  <c r="AC28" i="6"/>
  <c r="AE28" i="6" s="1"/>
  <c r="AD101" i="6"/>
  <c r="M101" i="6" s="1"/>
  <c r="AC101" i="6"/>
  <c r="AE101" i="6" s="1"/>
  <c r="AD46" i="6"/>
  <c r="M46" i="6" s="1"/>
  <c r="AC46" i="6"/>
  <c r="AE46" i="6" s="1"/>
  <c r="AD99" i="6"/>
  <c r="M99" i="6" s="1"/>
  <c r="AC99" i="6"/>
  <c r="AE99" i="6" s="1"/>
  <c r="AD92" i="6"/>
  <c r="M92" i="6" s="1"/>
  <c r="AC92" i="6"/>
  <c r="AE92" i="6" s="1"/>
  <c r="AD67" i="6"/>
  <c r="M67" i="6" s="1"/>
  <c r="AC67" i="6"/>
  <c r="AE67" i="6" s="1"/>
  <c r="AC73" i="6"/>
  <c r="AE73" i="6" s="1"/>
  <c r="AD73" i="6"/>
  <c r="M73" i="6" s="1"/>
  <c r="AI78" i="6" l="1"/>
  <c r="R78" i="6" s="1"/>
  <c r="T78" i="6" s="1"/>
  <c r="U78" i="6" s="1"/>
  <c r="AL78" i="6"/>
  <c r="S78" i="6" s="1"/>
  <c r="AI63" i="6"/>
  <c r="R63" i="6" s="1"/>
  <c r="T63" i="6" s="1"/>
  <c r="U63" i="6" s="1"/>
  <c r="AL63" i="6"/>
  <c r="S63" i="6" s="1"/>
  <c r="AH109" i="6"/>
  <c r="P109" i="6" s="1"/>
  <c r="AI109" i="6"/>
  <c r="R109" i="6" s="1"/>
  <c r="T109" i="6" s="1"/>
  <c r="U109" i="6" s="1"/>
  <c r="AL109" i="6"/>
  <c r="S109" i="6" s="1"/>
  <c r="AQ50" i="6"/>
  <c r="AU50" i="6" s="1"/>
  <c r="AH48" i="6"/>
  <c r="P48" i="6" s="1"/>
  <c r="AI48" i="6"/>
  <c r="R48" i="6" s="1"/>
  <c r="T48" i="6" s="1"/>
  <c r="U48" i="6" s="1"/>
  <c r="AL48" i="6"/>
  <c r="S48" i="6" s="1"/>
  <c r="AH54" i="6"/>
  <c r="P54" i="6" s="1"/>
  <c r="AI54" i="6"/>
  <c r="R54" i="6" s="1"/>
  <c r="T54" i="6" s="1"/>
  <c r="U54" i="6" s="1"/>
  <c r="AL54" i="6"/>
  <c r="S54" i="6" s="1"/>
  <c r="AH29" i="6"/>
  <c r="P29" i="6" s="1"/>
  <c r="AI29" i="6"/>
  <c r="R29" i="6" s="1"/>
  <c r="T29" i="6" s="1"/>
  <c r="U29" i="6" s="1"/>
  <c r="AL29" i="6"/>
  <c r="S29" i="6" s="1"/>
  <c r="AH56" i="6"/>
  <c r="P56" i="6" s="1"/>
  <c r="AI56" i="6"/>
  <c r="R56" i="6" s="1"/>
  <c r="T56" i="6" s="1"/>
  <c r="U56" i="6" s="1"/>
  <c r="AL56" i="6"/>
  <c r="S56" i="6" s="1"/>
  <c r="AI69" i="6"/>
  <c r="R69" i="6" s="1"/>
  <c r="T69" i="6" s="1"/>
  <c r="U69" i="6" s="1"/>
  <c r="AL69" i="6"/>
  <c r="S69" i="6" s="1"/>
  <c r="AL25" i="6"/>
  <c r="S25" i="6" s="1"/>
  <c r="AI25" i="6"/>
  <c r="R25" i="6" s="1"/>
  <c r="T25" i="6" s="1"/>
  <c r="U25" i="6" s="1"/>
  <c r="AL98" i="6"/>
  <c r="S98" i="6" s="1"/>
  <c r="AI98" i="6"/>
  <c r="R98" i="6" s="1"/>
  <c r="T98" i="6" s="1"/>
  <c r="U98" i="6" s="1"/>
  <c r="AI87" i="6"/>
  <c r="R87" i="6" s="1"/>
  <c r="T87" i="6" s="1"/>
  <c r="U87" i="6" s="1"/>
  <c r="AL87" i="6"/>
  <c r="S87" i="6" s="1"/>
  <c r="AL50" i="6"/>
  <c r="S50" i="6" s="1"/>
  <c r="AI50" i="6"/>
  <c r="R50" i="6" s="1"/>
  <c r="T50" i="6" s="1"/>
  <c r="U50" i="6" s="1"/>
  <c r="AH104" i="6"/>
  <c r="P104" i="6" s="1"/>
  <c r="AI104" i="6"/>
  <c r="R104" i="6" s="1"/>
  <c r="T104" i="6" s="1"/>
  <c r="U104" i="6" s="1"/>
  <c r="AL104" i="6"/>
  <c r="S104" i="6" s="1"/>
  <c r="AL84" i="6"/>
  <c r="S84" i="6" s="1"/>
  <c r="AI84" i="6"/>
  <c r="R84" i="6" s="1"/>
  <c r="T84" i="6" s="1"/>
  <c r="U84" i="6" s="1"/>
  <c r="AI40" i="6"/>
  <c r="R40" i="6" s="1"/>
  <c r="T40" i="6" s="1"/>
  <c r="U40" i="6" s="1"/>
  <c r="AL40" i="6"/>
  <c r="S40" i="6" s="1"/>
  <c r="AI95" i="6"/>
  <c r="R95" i="6" s="1"/>
  <c r="T95" i="6" s="1"/>
  <c r="U95" i="6" s="1"/>
  <c r="AL95" i="6"/>
  <c r="S95" i="6" s="1"/>
  <c r="AI55" i="6"/>
  <c r="R55" i="6" s="1"/>
  <c r="T55" i="6" s="1"/>
  <c r="U55" i="6" s="1"/>
  <c r="AL55" i="6"/>
  <c r="S55" i="6" s="1"/>
  <c r="AH100" i="6"/>
  <c r="P100" i="6" s="1"/>
  <c r="AL100" i="6"/>
  <c r="S100" i="6" s="1"/>
  <c r="AI100" i="6"/>
  <c r="R100" i="6" s="1"/>
  <c r="T100" i="6" s="1"/>
  <c r="U100" i="6" s="1"/>
  <c r="AL65" i="6"/>
  <c r="S65" i="6" s="1"/>
  <c r="AI65" i="6"/>
  <c r="R65" i="6" s="1"/>
  <c r="T65" i="6" s="1"/>
  <c r="U65" i="6" s="1"/>
  <c r="AH59" i="6"/>
  <c r="P59" i="6" s="1"/>
  <c r="AL59" i="6"/>
  <c r="S59" i="6" s="1"/>
  <c r="AI59" i="6"/>
  <c r="R59" i="6" s="1"/>
  <c r="T59" i="6" s="1"/>
  <c r="U59" i="6" s="1"/>
  <c r="AL105" i="6"/>
  <c r="S105" i="6" s="1"/>
  <c r="AI105" i="6"/>
  <c r="R105" i="6" s="1"/>
  <c r="T105" i="6" s="1"/>
  <c r="U105" i="6" s="1"/>
  <c r="AI38" i="6"/>
  <c r="R38" i="6" s="1"/>
  <c r="T38" i="6" s="1"/>
  <c r="U38" i="6" s="1"/>
  <c r="AL38" i="6"/>
  <c r="S38" i="6" s="1"/>
  <c r="AI47" i="6"/>
  <c r="R47" i="6" s="1"/>
  <c r="T47" i="6" s="1"/>
  <c r="U47" i="6" s="1"/>
  <c r="AL47" i="6"/>
  <c r="S47" i="6" s="1"/>
  <c r="AI22" i="6"/>
  <c r="R22" i="6" s="1"/>
  <c r="T22" i="6" s="1"/>
  <c r="U22" i="6" s="1"/>
  <c r="AL22" i="6"/>
  <c r="S22" i="6" s="1"/>
  <c r="AH23" i="6"/>
  <c r="P23" i="6" s="1"/>
  <c r="AL23" i="6"/>
  <c r="S23" i="6" s="1"/>
  <c r="AI23" i="6"/>
  <c r="R23" i="6" s="1"/>
  <c r="T23" i="6" s="1"/>
  <c r="U23" i="6" s="1"/>
  <c r="AH88" i="6"/>
  <c r="P88" i="6" s="1"/>
  <c r="AI88" i="6"/>
  <c r="R88" i="6" s="1"/>
  <c r="T88" i="6" s="1"/>
  <c r="U88" i="6" s="1"/>
  <c r="AL88" i="6"/>
  <c r="S88" i="6" s="1"/>
  <c r="AH50" i="6"/>
  <c r="P50" i="6" s="1"/>
  <c r="AJ50" i="6"/>
  <c r="Q50" i="6" s="1"/>
  <c r="AH78" i="6"/>
  <c r="P78" i="6" s="1"/>
  <c r="AH63" i="6"/>
  <c r="P63" i="6" s="1"/>
  <c r="AH47" i="6"/>
  <c r="P47" i="6" s="1"/>
  <c r="AJ98" i="6"/>
  <c r="Q98" i="6" s="1"/>
  <c r="AH98" i="6"/>
  <c r="P98" i="6" s="1"/>
  <c r="AG71" i="6"/>
  <c r="O71" i="6" s="1"/>
  <c r="AH87" i="6"/>
  <c r="P87" i="6" s="1"/>
  <c r="AG49" i="6"/>
  <c r="O49" i="6" s="1"/>
  <c r="AJ84" i="6"/>
  <c r="Q84" i="6" s="1"/>
  <c r="AH84" i="6"/>
  <c r="P84" i="6" s="1"/>
  <c r="AH40" i="6"/>
  <c r="P40" i="6" s="1"/>
  <c r="AH95" i="6"/>
  <c r="P95" i="6" s="1"/>
  <c r="AH69" i="6"/>
  <c r="P69" i="6" s="1"/>
  <c r="AJ105" i="6"/>
  <c r="Q105" i="6" s="1"/>
  <c r="AH105" i="6"/>
  <c r="P105" i="6" s="1"/>
  <c r="AH55" i="6"/>
  <c r="P55" i="6" s="1"/>
  <c r="AH65" i="6"/>
  <c r="P65" i="6" s="1"/>
  <c r="O33" i="6"/>
  <c r="AJ33" i="6" s="1"/>
  <c r="Q33" i="6" s="1"/>
  <c r="AH22" i="6"/>
  <c r="P22" i="6" s="1"/>
  <c r="AH38" i="6"/>
  <c r="P38" i="6" s="1"/>
  <c r="AQ66" i="6"/>
  <c r="AU66" i="6" s="1"/>
  <c r="O76" i="6"/>
  <c r="AJ76" i="6" s="1"/>
  <c r="Q76" i="6" s="1"/>
  <c r="O24" i="6"/>
  <c r="AJ24" i="6" s="1"/>
  <c r="Q24" i="6" s="1"/>
  <c r="O44" i="6"/>
  <c r="AQ26" i="6"/>
  <c r="AU26" i="6" s="1"/>
  <c r="AQ37" i="6"/>
  <c r="AU37" i="6" s="1"/>
  <c r="O89" i="6"/>
  <c r="O70" i="6"/>
  <c r="AJ70" i="6" s="1"/>
  <c r="Q70" i="6" s="1"/>
  <c r="AG86" i="6"/>
  <c r="O86" i="6" s="1"/>
  <c r="AG93" i="6"/>
  <c r="O93" i="6" s="1"/>
  <c r="AH25" i="6"/>
  <c r="P25" i="6" s="1"/>
  <c r="O60" i="6"/>
  <c r="O102" i="6"/>
  <c r="AG41" i="6"/>
  <c r="AQ41" i="6" s="1"/>
  <c r="AU41" i="6" s="1"/>
  <c r="AG97" i="6"/>
  <c r="AQ97" i="6" s="1"/>
  <c r="AU97" i="6" s="1"/>
  <c r="AG52" i="6"/>
  <c r="O52" i="6" s="1"/>
  <c r="O81" i="6"/>
  <c r="AQ65" i="6"/>
  <c r="AU65" i="6" s="1"/>
  <c r="AQ25" i="6"/>
  <c r="AU25" i="6" s="1"/>
  <c r="AJ65" i="6"/>
  <c r="Q65" i="6" s="1"/>
  <c r="O26" i="6"/>
  <c r="AJ95" i="6"/>
  <c r="Q95" i="6" s="1"/>
  <c r="AJ63" i="6"/>
  <c r="Q63" i="6" s="1"/>
  <c r="AQ59" i="6"/>
  <c r="AU59" i="6" s="1"/>
  <c r="AQ63" i="6"/>
  <c r="AU63" i="6" s="1"/>
  <c r="AQ95" i="6"/>
  <c r="AU95" i="6" s="1"/>
  <c r="O91" i="6"/>
  <c r="AQ89" i="6"/>
  <c r="AU89" i="6" s="1"/>
  <c r="AQ100" i="6"/>
  <c r="AU100" i="6" s="1"/>
  <c r="AQ56" i="6"/>
  <c r="AU56" i="6" s="1"/>
  <c r="AQ70" i="6"/>
  <c r="AU70" i="6" s="1"/>
  <c r="I8" i="5"/>
  <c r="G8" i="5"/>
  <c r="AQ24" i="6"/>
  <c r="AU24" i="6" s="1"/>
  <c r="AJ78" i="6"/>
  <c r="Q78" i="6" s="1"/>
  <c r="AQ78" i="6"/>
  <c r="AU78" i="6" s="1"/>
  <c r="AQ54" i="6"/>
  <c r="AU54" i="6" s="1"/>
  <c r="O37" i="6"/>
  <c r="AQ29" i="6"/>
  <c r="AU29" i="6" s="1"/>
  <c r="O66" i="6"/>
  <c r="AQ23" i="6"/>
  <c r="AU23" i="6" s="1"/>
  <c r="AQ102" i="6"/>
  <c r="AU102" i="6" s="1"/>
  <c r="AQ76" i="6"/>
  <c r="AU76" i="6" s="1"/>
  <c r="O106" i="6"/>
  <c r="AJ38" i="6"/>
  <c r="Q38" i="6" s="1"/>
  <c r="AQ38" i="6"/>
  <c r="AU38" i="6" s="1"/>
  <c r="AQ87" i="6"/>
  <c r="AU87" i="6" s="1"/>
  <c r="O34" i="6"/>
  <c r="AJ87" i="6"/>
  <c r="Q87" i="6" s="1"/>
  <c r="AQ84" i="6"/>
  <c r="AU84" i="6" s="1"/>
  <c r="AJ40" i="6"/>
  <c r="Q40" i="6" s="1"/>
  <c r="AQ55" i="6"/>
  <c r="AU55" i="6" s="1"/>
  <c r="AQ60" i="6"/>
  <c r="AU60" i="6" s="1"/>
  <c r="AJ55" i="6"/>
  <c r="Q55" i="6" s="1"/>
  <c r="AQ109" i="6"/>
  <c r="AU109" i="6" s="1"/>
  <c r="AQ68" i="6"/>
  <c r="AU68" i="6" s="1"/>
  <c r="O68" i="6"/>
  <c r="AJ48" i="6"/>
  <c r="Q48" i="6" s="1"/>
  <c r="O80" i="6"/>
  <c r="AJ25" i="6"/>
  <c r="Q25" i="6" s="1"/>
  <c r="O64" i="6"/>
  <c r="AQ22" i="6"/>
  <c r="AU22" i="6" s="1"/>
  <c r="AJ22" i="6"/>
  <c r="Q22" i="6" s="1"/>
  <c r="AQ105" i="6"/>
  <c r="AU105" i="6" s="1"/>
  <c r="O110" i="6"/>
  <c r="AQ110" i="6"/>
  <c r="AU110" i="6" s="1"/>
  <c r="AQ44" i="6"/>
  <c r="AU44" i="6" s="1"/>
  <c r="AQ104" i="6"/>
  <c r="AU104" i="6" s="1"/>
  <c r="AQ47" i="6"/>
  <c r="AU47" i="6" s="1"/>
  <c r="AQ33" i="6"/>
  <c r="AU33" i="6" s="1"/>
  <c r="O72" i="6"/>
  <c r="AQ72" i="6"/>
  <c r="AU72" i="6" s="1"/>
  <c r="AJ23" i="6"/>
  <c r="Q23" i="6" s="1"/>
  <c r="O27" i="6"/>
  <c r="AQ27" i="6"/>
  <c r="AU27" i="6" s="1"/>
  <c r="O103" i="6"/>
  <c r="AQ103" i="6"/>
  <c r="AU103" i="6" s="1"/>
  <c r="O62" i="6"/>
  <c r="AQ62" i="6"/>
  <c r="AU62" i="6" s="1"/>
  <c r="O45" i="6"/>
  <c r="AQ45" i="6"/>
  <c r="AU45" i="6" s="1"/>
  <c r="O53" i="6"/>
  <c r="AQ53" i="6"/>
  <c r="AU53" i="6" s="1"/>
  <c r="O108" i="6"/>
  <c r="AQ108" i="6"/>
  <c r="AU108" i="6" s="1"/>
  <c r="O82" i="6"/>
  <c r="AQ82" i="6"/>
  <c r="AU82" i="6" s="1"/>
  <c r="O96" i="6"/>
  <c r="AQ96" i="6"/>
  <c r="AU96" i="6" s="1"/>
  <c r="AJ88" i="6"/>
  <c r="Q88" i="6" s="1"/>
  <c r="O36" i="6"/>
  <c r="AQ36" i="6"/>
  <c r="AU36" i="6" s="1"/>
  <c r="O74" i="6"/>
  <c r="AQ74" i="6"/>
  <c r="AU74" i="6" s="1"/>
  <c r="O32" i="6"/>
  <c r="AQ32" i="6"/>
  <c r="AU32" i="6" s="1"/>
  <c r="O85" i="6"/>
  <c r="AQ85" i="6"/>
  <c r="AU85" i="6" s="1"/>
  <c r="AQ75" i="6"/>
  <c r="AU75" i="6" s="1"/>
  <c r="O75" i="6"/>
  <c r="AQ79" i="6"/>
  <c r="AU79" i="6" s="1"/>
  <c r="O79" i="6"/>
  <c r="O35" i="6"/>
  <c r="AQ35" i="6"/>
  <c r="AU35" i="6" s="1"/>
  <c r="AJ47" i="6"/>
  <c r="Q47" i="6" s="1"/>
  <c r="O94" i="6"/>
  <c r="AQ94" i="6"/>
  <c r="AU94" i="6" s="1"/>
  <c r="O90" i="6"/>
  <c r="AQ90" i="6"/>
  <c r="AU90" i="6" s="1"/>
  <c r="O39" i="6"/>
  <c r="AQ39" i="6"/>
  <c r="AU39" i="6" s="1"/>
  <c r="AQ31" i="6"/>
  <c r="AU31" i="6" s="1"/>
  <c r="O31" i="6"/>
  <c r="AJ109" i="6"/>
  <c r="Q109" i="6" s="1"/>
  <c r="O30" i="6"/>
  <c r="AQ30" i="6"/>
  <c r="AU30" i="6" s="1"/>
  <c r="X6" i="5"/>
  <c r="O4" i="5" s="1"/>
  <c r="AJ56" i="6"/>
  <c r="Q56" i="6" s="1"/>
  <c r="AJ100" i="6"/>
  <c r="Q100" i="6" s="1"/>
  <c r="AJ54" i="6"/>
  <c r="Q54" i="6" s="1"/>
  <c r="AJ29" i="6"/>
  <c r="Q29" i="6" s="1"/>
  <c r="O51" i="6"/>
  <c r="AQ51" i="6"/>
  <c r="AU51" i="6" s="1"/>
  <c r="O61" i="6"/>
  <c r="AQ61" i="6"/>
  <c r="AU61" i="6" s="1"/>
  <c r="AQ57" i="6"/>
  <c r="AU57" i="6" s="1"/>
  <c r="O57" i="6"/>
  <c r="O43" i="6"/>
  <c r="AQ43" i="6"/>
  <c r="AU43" i="6" s="1"/>
  <c r="O107" i="6"/>
  <c r="AQ107" i="6"/>
  <c r="AU107" i="6" s="1"/>
  <c r="AQ58" i="6"/>
  <c r="AU58" i="6" s="1"/>
  <c r="O58" i="6"/>
  <c r="AQ77" i="6"/>
  <c r="AU77" i="6" s="1"/>
  <c r="O77" i="6"/>
  <c r="AQ67" i="6"/>
  <c r="AU67" i="6" s="1"/>
  <c r="O67" i="6"/>
  <c r="AQ46" i="6"/>
  <c r="AU46" i="6" s="1"/>
  <c r="O46" i="6"/>
  <c r="AQ73" i="6"/>
  <c r="AU73" i="6" s="1"/>
  <c r="O73" i="6"/>
  <c r="AQ99" i="6"/>
  <c r="AU99" i="6" s="1"/>
  <c r="O99" i="6"/>
  <c r="AQ101" i="6"/>
  <c r="AU101" i="6" s="1"/>
  <c r="O101" i="6"/>
  <c r="AQ92" i="6"/>
  <c r="AU92" i="6" s="1"/>
  <c r="O92" i="6"/>
  <c r="O28" i="6"/>
  <c r="AQ28" i="6"/>
  <c r="AU28" i="6" s="1"/>
  <c r="AJ104" i="6"/>
  <c r="Q104" i="6" s="1"/>
  <c r="AJ59" i="6"/>
  <c r="Q59" i="6" s="1"/>
  <c r="AA13" i="5"/>
  <c r="AQ93" i="6" l="1"/>
  <c r="AU93" i="6" s="1"/>
  <c r="AQ52" i="6"/>
  <c r="AU52" i="6" s="1"/>
  <c r="AQ49" i="6"/>
  <c r="AU49" i="6" s="1"/>
  <c r="AQ86" i="6"/>
  <c r="AU86" i="6" s="1"/>
  <c r="AQ71" i="6"/>
  <c r="AU71" i="6" s="1"/>
  <c r="AI62" i="6"/>
  <c r="R62" i="6" s="1"/>
  <c r="T62" i="6" s="1"/>
  <c r="U62" i="6" s="1"/>
  <c r="AL62" i="6"/>
  <c r="S62" i="6" s="1"/>
  <c r="AH72" i="6"/>
  <c r="P72" i="6" s="1"/>
  <c r="AI72" i="6"/>
  <c r="R72" i="6" s="1"/>
  <c r="T72" i="6" s="1"/>
  <c r="U72" i="6" s="1"/>
  <c r="AL72" i="6"/>
  <c r="S72" i="6" s="1"/>
  <c r="AH101" i="6"/>
  <c r="P101" i="6" s="1"/>
  <c r="AL101" i="6"/>
  <c r="S101" i="6" s="1"/>
  <c r="AI101" i="6"/>
  <c r="R101" i="6" s="1"/>
  <c r="T101" i="6" s="1"/>
  <c r="U101" i="6" s="1"/>
  <c r="AH67" i="6"/>
  <c r="P67" i="6" s="1"/>
  <c r="AL67" i="6"/>
  <c r="S67" i="6" s="1"/>
  <c r="AI67" i="6"/>
  <c r="R67" i="6" s="1"/>
  <c r="T67" i="6" s="1"/>
  <c r="U67" i="6" s="1"/>
  <c r="AI32" i="6"/>
  <c r="R32" i="6" s="1"/>
  <c r="T32" i="6" s="1"/>
  <c r="U32" i="6" s="1"/>
  <c r="AL32" i="6"/>
  <c r="S32" i="6" s="1"/>
  <c r="AI30" i="6"/>
  <c r="R30" i="6" s="1"/>
  <c r="T30" i="6" s="1"/>
  <c r="U30" i="6" s="1"/>
  <c r="AL30" i="6"/>
  <c r="S30" i="6" s="1"/>
  <c r="AL108" i="6"/>
  <c r="S108" i="6" s="1"/>
  <c r="AI108" i="6"/>
  <c r="R108" i="6" s="1"/>
  <c r="T108" i="6" s="1"/>
  <c r="U108" i="6" s="1"/>
  <c r="AI64" i="6"/>
  <c r="R64" i="6" s="1"/>
  <c r="T64" i="6" s="1"/>
  <c r="U64" i="6" s="1"/>
  <c r="AL64" i="6"/>
  <c r="S64" i="6" s="1"/>
  <c r="AH57" i="6"/>
  <c r="P57" i="6" s="1"/>
  <c r="AL57" i="6"/>
  <c r="S57" i="6" s="1"/>
  <c r="AI57" i="6"/>
  <c r="R57" i="6" s="1"/>
  <c r="T57" i="6" s="1"/>
  <c r="U57" i="6" s="1"/>
  <c r="AL60" i="6"/>
  <c r="S60" i="6" s="1"/>
  <c r="AI60" i="6"/>
  <c r="R60" i="6" s="1"/>
  <c r="T60" i="6" s="1"/>
  <c r="U60" i="6" s="1"/>
  <c r="AH44" i="6"/>
  <c r="P44" i="6" s="1"/>
  <c r="AL44" i="6"/>
  <c r="S44" i="6" s="1"/>
  <c r="AI44" i="6"/>
  <c r="R44" i="6" s="1"/>
  <c r="T44" i="6" s="1"/>
  <c r="U44" i="6" s="1"/>
  <c r="AI90" i="6"/>
  <c r="R90" i="6" s="1"/>
  <c r="T90" i="6" s="1"/>
  <c r="U90" i="6" s="1"/>
  <c r="AL90" i="6"/>
  <c r="S90" i="6" s="1"/>
  <c r="AI66" i="6"/>
  <c r="R66" i="6" s="1"/>
  <c r="T66" i="6" s="1"/>
  <c r="U66" i="6" s="1"/>
  <c r="AL66" i="6"/>
  <c r="S66" i="6" s="1"/>
  <c r="AH94" i="6"/>
  <c r="P94" i="6" s="1"/>
  <c r="AI94" i="6"/>
  <c r="R94" i="6" s="1"/>
  <c r="T94" i="6" s="1"/>
  <c r="U94" i="6" s="1"/>
  <c r="AL94" i="6"/>
  <c r="S94" i="6" s="1"/>
  <c r="AH75" i="6"/>
  <c r="P75" i="6" s="1"/>
  <c r="AL75" i="6"/>
  <c r="S75" i="6" s="1"/>
  <c r="AI75" i="6"/>
  <c r="R75" i="6" s="1"/>
  <c r="T75" i="6" s="1"/>
  <c r="U75" i="6" s="1"/>
  <c r="AH53" i="6"/>
  <c r="P53" i="6" s="1"/>
  <c r="AI53" i="6"/>
  <c r="R53" i="6" s="1"/>
  <c r="T53" i="6" s="1"/>
  <c r="U53" i="6" s="1"/>
  <c r="AL53" i="6"/>
  <c r="S53" i="6" s="1"/>
  <c r="O41" i="6"/>
  <c r="AJ41" i="6" s="1"/>
  <c r="Q41" i="6" s="1"/>
  <c r="AI24" i="6"/>
  <c r="R24" i="6" s="1"/>
  <c r="T24" i="6" s="1"/>
  <c r="U24" i="6" s="1"/>
  <c r="AL24" i="6"/>
  <c r="S24" i="6" s="1"/>
  <c r="AH43" i="6"/>
  <c r="P43" i="6" s="1"/>
  <c r="AL43" i="6"/>
  <c r="S43" i="6" s="1"/>
  <c r="AI43" i="6"/>
  <c r="R43" i="6" s="1"/>
  <c r="T43" i="6" s="1"/>
  <c r="U43" i="6" s="1"/>
  <c r="AH79" i="6"/>
  <c r="P79" i="6" s="1"/>
  <c r="AI79" i="6"/>
  <c r="R79" i="6" s="1"/>
  <c r="T79" i="6" s="1"/>
  <c r="U79" i="6" s="1"/>
  <c r="AL79" i="6"/>
  <c r="S79" i="6" s="1"/>
  <c r="AH33" i="6"/>
  <c r="P33" i="6" s="1"/>
  <c r="AL33" i="6"/>
  <c r="S33" i="6" s="1"/>
  <c r="AI33" i="6"/>
  <c r="R33" i="6" s="1"/>
  <c r="T33" i="6" s="1"/>
  <c r="U33" i="6" s="1"/>
  <c r="AH77" i="6"/>
  <c r="P77" i="6" s="1"/>
  <c r="AL77" i="6"/>
  <c r="S77" i="6" s="1"/>
  <c r="AI77" i="6"/>
  <c r="R77" i="6" s="1"/>
  <c r="T77" i="6" s="1"/>
  <c r="U77" i="6" s="1"/>
  <c r="AH73" i="6"/>
  <c r="P73" i="6" s="1"/>
  <c r="AL73" i="6"/>
  <c r="S73" i="6" s="1"/>
  <c r="AI73" i="6"/>
  <c r="R73" i="6" s="1"/>
  <c r="T73" i="6" s="1"/>
  <c r="U73" i="6" s="1"/>
  <c r="AH58" i="6"/>
  <c r="P58" i="6" s="1"/>
  <c r="AI58" i="6"/>
  <c r="R58" i="6" s="1"/>
  <c r="T58" i="6" s="1"/>
  <c r="U58" i="6" s="1"/>
  <c r="AL58" i="6"/>
  <c r="S58" i="6" s="1"/>
  <c r="AH31" i="6"/>
  <c r="P31" i="6" s="1"/>
  <c r="AI31" i="6"/>
  <c r="R31" i="6" s="1"/>
  <c r="T31" i="6" s="1"/>
  <c r="U31" i="6" s="1"/>
  <c r="AL31" i="6"/>
  <c r="S31" i="6" s="1"/>
  <c r="AL36" i="6"/>
  <c r="S36" i="6" s="1"/>
  <c r="AI36" i="6"/>
  <c r="R36" i="6" s="1"/>
  <c r="T36" i="6" s="1"/>
  <c r="U36" i="6" s="1"/>
  <c r="AH110" i="6"/>
  <c r="P110" i="6" s="1"/>
  <c r="AI110" i="6"/>
  <c r="R110" i="6" s="1"/>
  <c r="T110" i="6" s="1"/>
  <c r="U110" i="6" s="1"/>
  <c r="AL110" i="6"/>
  <c r="S110" i="6" s="1"/>
  <c r="AH68" i="6"/>
  <c r="P68" i="6" s="1"/>
  <c r="AL68" i="6"/>
  <c r="S68" i="6" s="1"/>
  <c r="AI68" i="6"/>
  <c r="AL34" i="6"/>
  <c r="S34" i="6" s="1"/>
  <c r="AI34" i="6"/>
  <c r="R34" i="6" s="1"/>
  <c r="T34" i="6" s="1"/>
  <c r="U34" i="6" s="1"/>
  <c r="AL106" i="6"/>
  <c r="S106" i="6" s="1"/>
  <c r="AI106" i="6"/>
  <c r="R106" i="6" s="1"/>
  <c r="T106" i="6" s="1"/>
  <c r="U106" i="6" s="1"/>
  <c r="AL91" i="6"/>
  <c r="S91" i="6" s="1"/>
  <c r="AI91" i="6"/>
  <c r="R91" i="6" s="1"/>
  <c r="T91" i="6" s="1"/>
  <c r="U91" i="6" s="1"/>
  <c r="AI93" i="6"/>
  <c r="R93" i="6" s="1"/>
  <c r="T93" i="6" s="1"/>
  <c r="U93" i="6" s="1"/>
  <c r="AL93" i="6"/>
  <c r="S93" i="6" s="1"/>
  <c r="AL76" i="6"/>
  <c r="S76" i="6" s="1"/>
  <c r="AI76" i="6"/>
  <c r="R76" i="6" s="1"/>
  <c r="T76" i="6" s="1"/>
  <c r="U76" i="6" s="1"/>
  <c r="AH103" i="6"/>
  <c r="P103" i="6" s="1"/>
  <c r="AI103" i="6"/>
  <c r="R103" i="6" s="1"/>
  <c r="T103" i="6" s="1"/>
  <c r="U103" i="6" s="1"/>
  <c r="AL103" i="6"/>
  <c r="S103" i="6" s="1"/>
  <c r="AL71" i="6"/>
  <c r="S71" i="6" s="1"/>
  <c r="AI71" i="6"/>
  <c r="R71" i="6" s="1"/>
  <c r="T71" i="6" s="1"/>
  <c r="U71" i="6" s="1"/>
  <c r="AL74" i="6"/>
  <c r="S74" i="6" s="1"/>
  <c r="AI74" i="6"/>
  <c r="R74" i="6" s="1"/>
  <c r="T74" i="6" s="1"/>
  <c r="U74" i="6" s="1"/>
  <c r="AH61" i="6"/>
  <c r="P61" i="6" s="1"/>
  <c r="AL61" i="6"/>
  <c r="S61" i="6" s="1"/>
  <c r="AI61" i="6"/>
  <c r="R61" i="6" s="1"/>
  <c r="T61" i="6" s="1"/>
  <c r="U61" i="6" s="1"/>
  <c r="AJ44" i="6"/>
  <c r="Q44" i="6" s="1"/>
  <c r="AI96" i="6"/>
  <c r="R96" i="6" s="1"/>
  <c r="T96" i="6" s="1"/>
  <c r="U96" i="6" s="1"/>
  <c r="AL96" i="6"/>
  <c r="S96" i="6" s="1"/>
  <c r="AL45" i="6"/>
  <c r="S45" i="6" s="1"/>
  <c r="AI45" i="6"/>
  <c r="R45" i="6" s="1"/>
  <c r="T45" i="6" s="1"/>
  <c r="U45" i="6" s="1"/>
  <c r="AH27" i="6"/>
  <c r="P27" i="6" s="1"/>
  <c r="AL27" i="6"/>
  <c r="S27" i="6" s="1"/>
  <c r="AI27" i="6"/>
  <c r="R27" i="6" s="1"/>
  <c r="T27" i="6" s="1"/>
  <c r="U27" i="6" s="1"/>
  <c r="AL37" i="6"/>
  <c r="S37" i="6" s="1"/>
  <c r="AI37" i="6"/>
  <c r="R37" i="6" s="1"/>
  <c r="T37" i="6" s="1"/>
  <c r="U37" i="6" s="1"/>
  <c r="AL81" i="6"/>
  <c r="S81" i="6" s="1"/>
  <c r="AI81" i="6"/>
  <c r="R81" i="6" s="1"/>
  <c r="T81" i="6" s="1"/>
  <c r="U81" i="6" s="1"/>
  <c r="AI86" i="6"/>
  <c r="R86" i="6" s="1"/>
  <c r="T86" i="6" s="1"/>
  <c r="U86" i="6" s="1"/>
  <c r="AL86" i="6"/>
  <c r="S86" i="6" s="1"/>
  <c r="AI102" i="6"/>
  <c r="R102" i="6" s="1"/>
  <c r="T102" i="6" s="1"/>
  <c r="U102" i="6" s="1"/>
  <c r="AL102" i="6"/>
  <c r="S102" i="6" s="1"/>
  <c r="AH99" i="6"/>
  <c r="P99" i="6" s="1"/>
  <c r="AL99" i="6"/>
  <c r="S99" i="6" s="1"/>
  <c r="AI99" i="6"/>
  <c r="R99" i="6" s="1"/>
  <c r="T99" i="6" s="1"/>
  <c r="U99" i="6" s="1"/>
  <c r="AH28" i="6"/>
  <c r="P28" i="6" s="1"/>
  <c r="AL28" i="6"/>
  <c r="S28" i="6" s="1"/>
  <c r="AI28" i="6"/>
  <c r="R28" i="6" s="1"/>
  <c r="T28" i="6" s="1"/>
  <c r="U28" i="6" s="1"/>
  <c r="AH92" i="6"/>
  <c r="P92" i="6" s="1"/>
  <c r="AL92" i="6"/>
  <c r="S92" i="6" s="1"/>
  <c r="AI92" i="6"/>
  <c r="R92" i="6" s="1"/>
  <c r="T92" i="6" s="1"/>
  <c r="U92" i="6" s="1"/>
  <c r="AH46" i="6"/>
  <c r="P46" i="6" s="1"/>
  <c r="AI46" i="6"/>
  <c r="R46" i="6" s="1"/>
  <c r="T46" i="6" s="1"/>
  <c r="U46" i="6" s="1"/>
  <c r="AL46" i="6"/>
  <c r="S46" i="6" s="1"/>
  <c r="AH85" i="6"/>
  <c r="P85" i="6" s="1"/>
  <c r="AL85" i="6"/>
  <c r="S85" i="6" s="1"/>
  <c r="AI85" i="6"/>
  <c r="R85" i="6" s="1"/>
  <c r="T85" i="6" s="1"/>
  <c r="U85" i="6" s="1"/>
  <c r="AI80" i="6"/>
  <c r="R80" i="6" s="1"/>
  <c r="T80" i="6" s="1"/>
  <c r="U80" i="6" s="1"/>
  <c r="AL80" i="6"/>
  <c r="S80" i="6" s="1"/>
  <c r="AJ60" i="6"/>
  <c r="Q60" i="6" s="1"/>
  <c r="AJ102" i="6"/>
  <c r="Q102" i="6" s="1"/>
  <c r="AL26" i="6"/>
  <c r="S26" i="6" s="1"/>
  <c r="AI26" i="6"/>
  <c r="R26" i="6" s="1"/>
  <c r="T26" i="6" s="1"/>
  <c r="U26" i="6" s="1"/>
  <c r="AL52" i="6"/>
  <c r="S52" i="6" s="1"/>
  <c r="AI52" i="6"/>
  <c r="R52" i="6" s="1"/>
  <c r="T52" i="6" s="1"/>
  <c r="U52" i="6" s="1"/>
  <c r="AI70" i="6"/>
  <c r="R70" i="6" s="1"/>
  <c r="T70" i="6" s="1"/>
  <c r="U70" i="6" s="1"/>
  <c r="AL70" i="6"/>
  <c r="S70" i="6" s="1"/>
  <c r="AL49" i="6"/>
  <c r="S49" i="6" s="1"/>
  <c r="AI49" i="6"/>
  <c r="R49" i="6" s="1"/>
  <c r="T49" i="6" s="1"/>
  <c r="U49" i="6" s="1"/>
  <c r="AH107" i="6"/>
  <c r="P107" i="6" s="1"/>
  <c r="AL107" i="6"/>
  <c r="S107" i="6" s="1"/>
  <c r="AI107" i="6"/>
  <c r="R107" i="6" s="1"/>
  <c r="T107" i="6" s="1"/>
  <c r="U107" i="6" s="1"/>
  <c r="AH51" i="6"/>
  <c r="P51" i="6" s="1"/>
  <c r="AL51" i="6"/>
  <c r="S51" i="6" s="1"/>
  <c r="AI51" i="6"/>
  <c r="R51" i="6" s="1"/>
  <c r="T51" i="6" s="1"/>
  <c r="U51" i="6" s="1"/>
  <c r="AI39" i="6"/>
  <c r="R39" i="6" s="1"/>
  <c r="T39" i="6" s="1"/>
  <c r="U39" i="6" s="1"/>
  <c r="AL39" i="6"/>
  <c r="S39" i="6" s="1"/>
  <c r="AL35" i="6"/>
  <c r="S35" i="6" s="1"/>
  <c r="AI35" i="6"/>
  <c r="R35" i="6" s="1"/>
  <c r="T35" i="6" s="1"/>
  <c r="U35" i="6" s="1"/>
  <c r="AL82" i="6"/>
  <c r="S82" i="6" s="1"/>
  <c r="AI82" i="6"/>
  <c r="R82" i="6" s="1"/>
  <c r="T82" i="6" s="1"/>
  <c r="U82" i="6" s="1"/>
  <c r="AL89" i="6"/>
  <c r="S89" i="6" s="1"/>
  <c r="AI89" i="6"/>
  <c r="R89" i="6" s="1"/>
  <c r="T89" i="6" s="1"/>
  <c r="U89" i="6" s="1"/>
  <c r="AH49" i="6"/>
  <c r="P49" i="6" s="1"/>
  <c r="AJ49" i="6"/>
  <c r="Q49" i="6" s="1"/>
  <c r="AH71" i="6"/>
  <c r="P71" i="6" s="1"/>
  <c r="AJ71" i="6"/>
  <c r="Q71" i="6" s="1"/>
  <c r="AH93" i="6"/>
  <c r="P93" i="6" s="1"/>
  <c r="AJ93" i="6"/>
  <c r="Q93" i="6" s="1"/>
  <c r="AH52" i="6"/>
  <c r="P52" i="6" s="1"/>
  <c r="AJ52" i="6"/>
  <c r="Q52" i="6" s="1"/>
  <c r="AH86" i="6"/>
  <c r="P86" i="6" s="1"/>
  <c r="AJ86" i="6"/>
  <c r="Q86" i="6" s="1"/>
  <c r="AH74" i="6"/>
  <c r="P74" i="6" s="1"/>
  <c r="O97" i="6"/>
  <c r="AJ89" i="6"/>
  <c r="Q89" i="6" s="1"/>
  <c r="AH89" i="6"/>
  <c r="P89" i="6" s="1"/>
  <c r="AH66" i="6"/>
  <c r="P66" i="6" s="1"/>
  <c r="AH91" i="6"/>
  <c r="P91" i="6" s="1"/>
  <c r="AH102" i="6"/>
  <c r="P102" i="6" s="1"/>
  <c r="AH36" i="6"/>
  <c r="P36" i="6" s="1"/>
  <c r="AH34" i="6"/>
  <c r="P34" i="6" s="1"/>
  <c r="AJ106" i="6"/>
  <c r="Q106" i="6" s="1"/>
  <c r="AH106" i="6"/>
  <c r="P106" i="6" s="1"/>
  <c r="AH60" i="6"/>
  <c r="P60" i="6" s="1"/>
  <c r="AJ30" i="6"/>
  <c r="Q30" i="6" s="1"/>
  <c r="AH30" i="6"/>
  <c r="P30" i="6" s="1"/>
  <c r="AH96" i="6"/>
  <c r="P96" i="6" s="1"/>
  <c r="AH45" i="6"/>
  <c r="P45" i="6" s="1"/>
  <c r="AH80" i="6"/>
  <c r="P80" i="6" s="1"/>
  <c r="AH37" i="6"/>
  <c r="P37" i="6" s="1"/>
  <c r="AJ26" i="6"/>
  <c r="Q26" i="6" s="1"/>
  <c r="AH26" i="6"/>
  <c r="P26" i="6" s="1"/>
  <c r="AH81" i="6"/>
  <c r="P81" i="6" s="1"/>
  <c r="AH24" i="6"/>
  <c r="P24" i="6" s="1"/>
  <c r="AH39" i="6"/>
  <c r="P39" i="6" s="1"/>
  <c r="AH35" i="6"/>
  <c r="P35" i="6" s="1"/>
  <c r="AJ82" i="6"/>
  <c r="Q82" i="6" s="1"/>
  <c r="AH82" i="6"/>
  <c r="P82" i="6" s="1"/>
  <c r="AH62" i="6"/>
  <c r="P62" i="6" s="1"/>
  <c r="AH76" i="6"/>
  <c r="P76" i="6" s="1"/>
  <c r="AH32" i="6"/>
  <c r="P32" i="6" s="1"/>
  <c r="AH90" i="6"/>
  <c r="P90" i="6" s="1"/>
  <c r="AH108" i="6"/>
  <c r="P108" i="6" s="1"/>
  <c r="AJ64" i="6"/>
  <c r="Q64" i="6" s="1"/>
  <c r="AH64" i="6"/>
  <c r="P64" i="6" s="1"/>
  <c r="AH70" i="6"/>
  <c r="P70" i="6" s="1"/>
  <c r="AJ81" i="6"/>
  <c r="Q81" i="6" s="1"/>
  <c r="AJ91" i="6"/>
  <c r="Q91" i="6" s="1"/>
  <c r="AJ66" i="6"/>
  <c r="Q66" i="6" s="1"/>
  <c r="AJ37" i="6"/>
  <c r="Q37" i="6" s="1"/>
  <c r="AJ34" i="6"/>
  <c r="Q34" i="6" s="1"/>
  <c r="AJ68" i="6"/>
  <c r="Q68" i="6" s="1"/>
  <c r="R68" i="6"/>
  <c r="T68" i="6" s="1"/>
  <c r="U68" i="6" s="1"/>
  <c r="AJ80" i="6"/>
  <c r="Q80" i="6" s="1"/>
  <c r="AJ110" i="6"/>
  <c r="Q110" i="6" s="1"/>
  <c r="AJ72" i="6"/>
  <c r="Q72" i="6" s="1"/>
  <c r="AJ27" i="6"/>
  <c r="Q27" i="6" s="1"/>
  <c r="AJ45" i="6"/>
  <c r="Q45" i="6" s="1"/>
  <c r="AJ108" i="6"/>
  <c r="Q108" i="6" s="1"/>
  <c r="AJ62" i="6"/>
  <c r="Q62" i="6" s="1"/>
  <c r="AJ96" i="6"/>
  <c r="Q96" i="6" s="1"/>
  <c r="AJ53" i="6"/>
  <c r="Q53" i="6" s="1"/>
  <c r="AJ103" i="6"/>
  <c r="Q103" i="6" s="1"/>
  <c r="AJ36" i="6"/>
  <c r="Q36" i="6" s="1"/>
  <c r="AJ32" i="6"/>
  <c r="Q32" i="6" s="1"/>
  <c r="AJ74" i="6"/>
  <c r="Q74" i="6" s="1"/>
  <c r="AJ85" i="6"/>
  <c r="Q85" i="6" s="1"/>
  <c r="AJ79" i="6"/>
  <c r="Q79" i="6" s="1"/>
  <c r="AJ75" i="6"/>
  <c r="Q75" i="6" s="1"/>
  <c r="AJ35" i="6"/>
  <c r="Q35" i="6" s="1"/>
  <c r="AJ90" i="6"/>
  <c r="Q90" i="6" s="1"/>
  <c r="AJ39" i="6"/>
  <c r="Q39" i="6" s="1"/>
  <c r="AJ94" i="6"/>
  <c r="Q94" i="6" s="1"/>
  <c r="AJ31" i="6"/>
  <c r="Q31" i="6" s="1"/>
  <c r="J8" i="5"/>
  <c r="U6" i="5"/>
  <c r="AJ51" i="6"/>
  <c r="Q51" i="6" s="1"/>
  <c r="AJ61" i="6"/>
  <c r="Q61" i="6" s="1"/>
  <c r="AJ57" i="6"/>
  <c r="Q57" i="6" s="1"/>
  <c r="AJ107" i="6"/>
  <c r="Q107" i="6" s="1"/>
  <c r="AJ58" i="6"/>
  <c r="Q58" i="6" s="1"/>
  <c r="AJ77" i="6"/>
  <c r="Q77" i="6" s="1"/>
  <c r="AJ43" i="6"/>
  <c r="Q43" i="6" s="1"/>
  <c r="AJ101" i="6"/>
  <c r="Q101" i="6" s="1"/>
  <c r="AJ99" i="6"/>
  <c r="Q99" i="6" s="1"/>
  <c r="AJ46" i="6"/>
  <c r="Q46" i="6" s="1"/>
  <c r="AJ92" i="6"/>
  <c r="Q92" i="6" s="1"/>
  <c r="AJ73" i="6"/>
  <c r="Q73" i="6" s="1"/>
  <c r="AJ67" i="6"/>
  <c r="Q67" i="6" s="1"/>
  <c r="AJ28" i="6"/>
  <c r="Q28" i="6" s="1"/>
  <c r="AH41" i="6" l="1"/>
  <c r="P41" i="6" s="1"/>
  <c r="AL97" i="6"/>
  <c r="S97" i="6" s="1"/>
  <c r="AI97" i="6"/>
  <c r="R97" i="6" s="1"/>
  <c r="T97" i="6" s="1"/>
  <c r="U97" i="6" s="1"/>
  <c r="AL41" i="6"/>
  <c r="S41" i="6" s="1"/>
  <c r="AI41" i="6"/>
  <c r="R41" i="6" s="1"/>
  <c r="T41" i="6" s="1"/>
  <c r="U41" i="6" s="1"/>
  <c r="AH97" i="6"/>
  <c r="P97" i="6" s="1"/>
  <c r="AJ97" i="6"/>
  <c r="Q97" i="6" s="1"/>
  <c r="AC21" i="6"/>
  <c r="AC20" i="6"/>
  <c r="AC19" i="6"/>
  <c r="J4" i="5"/>
  <c r="X7" i="5"/>
  <c r="F5" i="5" s="1"/>
  <c r="B29" i="1" l="1"/>
  <c r="AE19" i="6" l="1"/>
  <c r="AE20" i="6"/>
  <c r="AE21" i="6"/>
  <c r="AD21" i="6"/>
  <c r="M21" i="6" s="1"/>
  <c r="AD20" i="6"/>
  <c r="M20" i="6" s="1"/>
  <c r="AD19" i="6"/>
  <c r="M19" i="6" s="1"/>
  <c r="N21" i="6" l="1"/>
  <c r="AG21" i="6" s="1"/>
  <c r="N19" i="6"/>
  <c r="AG19" i="6" s="1"/>
  <c r="N20" i="6"/>
  <c r="AG20" i="6" s="1"/>
  <c r="AQ20" i="6" l="1"/>
  <c r="AU20" i="6" s="1"/>
  <c r="O20" i="6"/>
  <c r="O19" i="6"/>
  <c r="AQ19" i="6"/>
  <c r="AU19" i="6" s="1"/>
  <c r="O21" i="6"/>
  <c r="AQ21" i="6"/>
  <c r="AU21" i="6" s="1"/>
  <c r="AH21" i="6" l="1"/>
  <c r="P21" i="6" s="1"/>
  <c r="AJ21" i="6" s="1"/>
  <c r="Q21" i="6" s="1"/>
  <c r="AL21" i="6"/>
  <c r="AI21" i="6"/>
  <c r="R21" i="6" s="1"/>
  <c r="T21" i="6" s="1"/>
  <c r="U21" i="6" s="1"/>
  <c r="AH19" i="6"/>
  <c r="P19" i="6" s="1"/>
  <c r="AJ19" i="6" s="1"/>
  <c r="Q19" i="6" s="1"/>
  <c r="AL19" i="6"/>
  <c r="AI19" i="6"/>
  <c r="R19" i="6" s="1"/>
  <c r="T19" i="6" s="1"/>
  <c r="U19" i="6" s="1"/>
  <c r="AH20" i="6"/>
  <c r="P20" i="6" s="1"/>
  <c r="AJ20" i="6" s="1"/>
  <c r="Q20" i="6" s="1"/>
  <c r="AL20" i="6"/>
  <c r="AI20" i="6"/>
  <c r="R20" i="6" s="1"/>
  <c r="T20" i="6" s="1"/>
  <c r="U20" i="6" s="1"/>
  <c r="S19" i="6" l="1"/>
  <c r="S21" i="6"/>
  <c r="S20" i="6"/>
  <c r="AA12" i="5" l="1"/>
  <c r="K12" i="6"/>
  <c r="K8" i="6" l="1"/>
  <c r="AN12" i="6"/>
  <c r="AB12" i="6"/>
  <c r="AE4" i="6" l="1"/>
  <c r="AD6" i="6" s="1"/>
  <c r="AD4" i="6"/>
  <c r="M5" i="6" l="1"/>
  <c r="AC8" i="6" s="1"/>
  <c r="N6" i="6" l="1"/>
  <c r="N5" i="6"/>
  <c r="AC17" i="6"/>
  <c r="AC18" i="6"/>
  <c r="AC15" i="6"/>
  <c r="AC16" i="6"/>
  <c r="AC13" i="6"/>
  <c r="AC14" i="6"/>
  <c r="AE8" i="6"/>
  <c r="AF8" i="6" s="1"/>
  <c r="AD8" i="6"/>
  <c r="AD18" i="6" s="1"/>
  <c r="M18" i="6" s="1"/>
  <c r="AN6" i="6"/>
  <c r="AC12" i="6"/>
  <c r="AF18" i="6" l="1"/>
  <c r="N18" i="6" s="1"/>
  <c r="AE18" i="6"/>
  <c r="AD16" i="6"/>
  <c r="M16" i="6" s="1"/>
  <c r="AF16" i="6" s="1"/>
  <c r="AD17" i="6"/>
  <c r="M17" i="6" s="1"/>
  <c r="AF17" i="6" s="1"/>
  <c r="AE17" i="6"/>
  <c r="AE16" i="6"/>
  <c r="AE15" i="6"/>
  <c r="AD14" i="6"/>
  <c r="M14" i="6" s="1"/>
  <c r="AF14" i="6" s="1"/>
  <c r="AD15" i="6"/>
  <c r="M15" i="6" s="1"/>
  <c r="AE14" i="6"/>
  <c r="AD12" i="6"/>
  <c r="M12" i="6" s="1"/>
  <c r="AD13" i="6"/>
  <c r="M13" i="6" s="1"/>
  <c r="AF13" i="6" s="1"/>
  <c r="AE13" i="6"/>
  <c r="AE12" i="6"/>
  <c r="AF12" i="6" l="1"/>
  <c r="N12" i="6" s="1"/>
  <c r="M8" i="6"/>
  <c r="AG18" i="6"/>
  <c r="N14" i="6"/>
  <c r="N13" i="6"/>
  <c r="N17" i="6"/>
  <c r="N16" i="6"/>
  <c r="AF15" i="6"/>
  <c r="N15" i="6" s="1"/>
  <c r="N8" i="6" l="1"/>
  <c r="AG16" i="6"/>
  <c r="O16" i="6" s="1"/>
  <c r="AH16" i="6" s="1"/>
  <c r="P16" i="6" s="1"/>
  <c r="AJ16" i="6" s="1"/>
  <c r="Q16" i="6" s="1"/>
  <c r="AG17" i="6"/>
  <c r="O17" i="6" s="1"/>
  <c r="AG15" i="6"/>
  <c r="AQ15" i="6" s="1"/>
  <c r="AU15" i="6" s="1"/>
  <c r="AG13" i="6"/>
  <c r="AQ13" i="6" s="1"/>
  <c r="AU13" i="6" s="1"/>
  <c r="AG14" i="6"/>
  <c r="AQ14" i="6" s="1"/>
  <c r="AU14" i="6" s="1"/>
  <c r="AG12" i="6"/>
  <c r="O18" i="6"/>
  <c r="AQ18" i="6"/>
  <c r="AU18" i="6" s="1"/>
  <c r="O12" i="6" l="1"/>
  <c r="AJ4" i="6"/>
  <c r="AQ17" i="6"/>
  <c r="AU17" i="6" s="1"/>
  <c r="AQ16" i="6"/>
  <c r="AU16" i="6" s="1"/>
  <c r="O13" i="6"/>
  <c r="AH13" i="6" s="1"/>
  <c r="P13" i="6" s="1"/>
  <c r="AJ13" i="6" s="1"/>
  <c r="Q13" i="6" s="1"/>
  <c r="AH17" i="6"/>
  <c r="P17" i="6" s="1"/>
  <c r="AJ17" i="6" s="1"/>
  <c r="Q17" i="6" s="1"/>
  <c r="AI17" i="6"/>
  <c r="R17" i="6" s="1"/>
  <c r="T17" i="6" s="1"/>
  <c r="AH18" i="6"/>
  <c r="P18" i="6" s="1"/>
  <c r="AI18" i="6"/>
  <c r="R18" i="6" s="1"/>
  <c r="T18" i="6" s="1"/>
  <c r="O15" i="6"/>
  <c r="O14" i="6"/>
  <c r="AI16" i="6"/>
  <c r="R16" i="6" s="1"/>
  <c r="T16" i="6" s="1"/>
  <c r="AL16" i="6"/>
  <c r="AQ12" i="6"/>
  <c r="AH12" i="6" l="1"/>
  <c r="P12" i="6" s="1"/>
  <c r="O8" i="6"/>
  <c r="AI12" i="6"/>
  <c r="R12" i="6" s="1"/>
  <c r="AU12" i="6"/>
  <c r="AX4" i="6" s="1"/>
  <c r="AM5" i="6" s="1"/>
  <c r="AN5" i="6" s="1"/>
  <c r="AT4" i="6"/>
  <c r="AH14" i="6"/>
  <c r="P14" i="6" s="1"/>
  <c r="AJ14" i="6" s="1"/>
  <c r="Q14" i="6" s="1"/>
  <c r="S16" i="6"/>
  <c r="U16" i="6" s="1"/>
  <c r="AI14" i="6"/>
  <c r="R14" i="6" s="1"/>
  <c r="T14" i="6" s="1"/>
  <c r="AL17" i="6"/>
  <c r="S17" i="6" s="1"/>
  <c r="AI15" i="6"/>
  <c r="R15" i="6" s="1"/>
  <c r="T15" i="6" s="1"/>
  <c r="U15" i="6" s="1"/>
  <c r="AL15" i="6"/>
  <c r="AH15" i="6"/>
  <c r="P15" i="6" s="1"/>
  <c r="AJ15" i="6" s="1"/>
  <c r="Q15" i="6" s="1"/>
  <c r="AI13" i="6"/>
  <c r="R13" i="6" s="1"/>
  <c r="AJ18" i="6"/>
  <c r="R8" i="6" l="1"/>
  <c r="T12" i="6"/>
  <c r="AJ12" i="6"/>
  <c r="P8" i="6"/>
  <c r="U17" i="6"/>
  <c r="AL18" i="6"/>
  <c r="S18" i="6" s="1"/>
  <c r="Q18" i="6"/>
  <c r="AL13" i="6"/>
  <c r="S13" i="6" s="1"/>
  <c r="T13" i="6"/>
  <c r="AL14" i="6"/>
  <c r="S14" i="6" s="1"/>
  <c r="S15" i="6"/>
  <c r="Q12" i="6" l="1"/>
  <c r="AL12" i="6"/>
  <c r="S12" i="6" s="1"/>
  <c r="U12" i="6"/>
  <c r="U13" i="6"/>
  <c r="U18" i="6"/>
  <c r="U14" i="6"/>
  <c r="AO4" i="6" l="1"/>
  <c r="S8" i="6" s="1"/>
  <c r="AQ4" i="6"/>
  <c r="C6" i="6" s="1"/>
  <c r="AO5" i="6"/>
  <c r="U5" i="6" s="1"/>
  <c r="AP5" i="6" l="1"/>
  <c r="AO6" i="6"/>
  <c r="U6" i="6" s="1"/>
</calcChain>
</file>

<file path=xl/sharedStrings.xml><?xml version="1.0" encoding="utf-8"?>
<sst xmlns="http://schemas.openxmlformats.org/spreadsheetml/2006/main" count="1265" uniqueCount="635">
  <si>
    <t>Informazioni generali</t>
  </si>
  <si>
    <t>Campo d'entrata / di uscita del codice colore</t>
  </si>
  <si>
    <t>Entrata</t>
  </si>
  <si>
    <t>Entrata opzionale</t>
  </si>
  <si>
    <t>Valore non corretto</t>
  </si>
  <si>
    <t>Campo di uscita / Calcolo / Informazione</t>
  </si>
  <si>
    <t>Numero IDI</t>
  </si>
  <si>
    <t>Numero RIS</t>
  </si>
  <si>
    <t>Il vostro numero di registro delle imprese e degli stabilimenti, abbreviato numero RIS. Potete trovarlo nella decisione del servizio cantonale.</t>
  </si>
  <si>
    <t>Nome dell'azienda</t>
  </si>
  <si>
    <t>Il nome ufficiale dell'azienda come è registrato nel registro RIS e IDI.</t>
  </si>
  <si>
    <t>Tutta l’azienda / settore d'esercizio</t>
  </si>
  <si>
    <t>Il nome della parte dell'azienda per la quale si richiede l'indennità per lavoro ridotto. Se chiedete il lavoro ridotto per tutta l'azienda, indicare "tutta l'azienda".</t>
  </si>
  <si>
    <t>Indirizzo, numero, NPA, luogo</t>
  </si>
  <si>
    <t>L'indirizzo dell'azienda o del settore d'esercizio che fa richiesta per lavoro ridotto.</t>
  </si>
  <si>
    <t>Persona di contatto</t>
  </si>
  <si>
    <t>Cognome, nome, telefono, e-mail della persona di contatto</t>
  </si>
  <si>
    <t>Per qualsiasi domanda, vi invitiamo a volerci comunicare le coordinate esatte e complete della persona di contatto.</t>
  </si>
  <si>
    <t>Coordinate di pagamento (IBAN)</t>
  </si>
  <si>
    <t>Su questo conto verranno versate le indennità per lavoro ridotto.</t>
  </si>
  <si>
    <t>Cognome, nome, indirizzo, NPA e luogo (se il titolare del conto è diverso rispetto a quelli dell'azienda)</t>
  </si>
  <si>
    <t>Da compilare qualora i dati del conto non corrispondono con i dati dell'azienda indicati di sopra.</t>
  </si>
  <si>
    <t>Contratto collettivo di lavoro valido</t>
  </si>
  <si>
    <t>Data dell'ultimo pagamento dei salari</t>
  </si>
  <si>
    <t>Tempo di lavoro settimanale in ore previsto nel periodo di conteggio</t>
  </si>
  <si>
    <t xml:space="preserve">Le ore di lavoro settimanali possono variare secondo le stagioni. Vogliate indicare la durata del lavoro previsto applicabile nel periodo di conteggio. </t>
  </si>
  <si>
    <t>Periodo di conteggio</t>
  </si>
  <si>
    <t xml:space="preserve">Termine di inoltro </t>
  </si>
  <si>
    <t>Calcolato automaticamente. Dovete richiedere il lavoro ridotto al più tardi tre mesi dalla fine del periodo di conteggio, nel caso contrario il diritto si estingue.</t>
  </si>
  <si>
    <t>Numero di giorni lavorativi all’anno</t>
  </si>
  <si>
    <t>Calcolato automaticamente non appena viene inserito un periodo di conteggio.</t>
  </si>
  <si>
    <t>Importo massimo del guadagno determinante</t>
  </si>
  <si>
    <t>Perdita di lavoro a causa della fluttuazione stagionale in percentuale</t>
  </si>
  <si>
    <t>Periodo d’attesa</t>
  </si>
  <si>
    <t>Tasso di contribuzione AVS / AI / IPG / AD in percentuale</t>
  </si>
  <si>
    <t>Luogo, data, firma</t>
  </si>
  <si>
    <t>Non dimenticate di apporre la data e la firma sulla richiesta.</t>
  </si>
  <si>
    <t>Hanno diritto all'indennità:</t>
  </si>
  <si>
    <t>*</t>
  </si>
  <si>
    <t>I lavoratori soggetti all’obbligo di contribuzione all’AD.</t>
  </si>
  <si>
    <t>I lavoratori che hanno terminato la scuola dell’obbligo ma non hanno ancora raggiunto l’età minima per l’obbligo di contribuzione all’AVS.</t>
  </si>
  <si>
    <t>Non hanno diritto all'indennità per lavoro ridotto:</t>
  </si>
  <si>
    <t>(vedere l'opuscolo "Indennità per lavoro ridotto")</t>
  </si>
  <si>
    <t>I lavoratori a cui il contratto di lavoro è stato disdetto, durante il periodo di disdetta legale o contrattuale, senza che sia necessario sapere quale parte abbia messo fine al rapporto di lavoro;</t>
  </si>
  <si>
    <t>I lavoratori a cui la perdita di ore di lavoro non può essere determinata o in cui le ore di lavoro non possono essere controllate in maniera adeguata. Il rispetto di questa disposizione legale necessita un controllo del tempo di lavoro;</t>
  </si>
  <si>
    <t>Il coniuge o il partner registrato del datore di lavoro occupato nell’azienda di quest’ultimo;</t>
  </si>
  <si>
    <t>Le persone che, in qualità di partner, di detentori di una quota finanziaria o che fanno parte di un organo decisionale dell'azienda, che possono determinare o influenzare in maniera significativa le decisioni del datore di lavoro, così come i loro coniugi o i loro partner registrati. Le persone che esercitano un'influenza significativa comprendono generalmente i firmatari individuali e quelli che hanno un interesse finanziario importante in un'azienda;</t>
  </si>
  <si>
    <t>I lavoratori che non accettano il lavoro ridotto (remunerazione secondo il contratto di lavoro);</t>
  </si>
  <si>
    <t>I lavoratori vincolati da un rapporto di lavoro di durata determinata, che da contratto non prevede la possibilità di essere disdetto;</t>
  </si>
  <si>
    <t>I lavoratori vincolati da un rapporto di tirocinio e quelli a loro parificabili;</t>
  </si>
  <si>
    <t>I lavoratori al servizio di un'organizzazione per lavoro temporaneo; né le aziende che forniscono il personale a prestito né quelle che lo impiegano possono rivendicare l'indennità per lavoro ridotto per questi lavoratori;</t>
  </si>
  <si>
    <t>I lavoratori la cui perdita di lavoro è imputabile a un conflitto collettivo di lavoro nell'azienda;</t>
  </si>
  <si>
    <t>I lavoratori che sono stati messi a disposizione da un'altra azienda.</t>
  </si>
  <si>
    <t>Vogliate indicare tutti i lavoratori dell’azienda o del settore d’esercizio, che hanno diritto alle prestazioni, anche se non hanno ore di lavoro perse.</t>
  </si>
  <si>
    <t>Salario mensile / Salario orario</t>
  </si>
  <si>
    <t xml:space="preserve">Può essere inserito un valore solo in una casella. Per il salario orario indicare quello di base senza la quota per le vacanze, i giorni festivi e la tredicesima mensilità. </t>
  </si>
  <si>
    <t>Avete convenuto una tredicesima mensilità con il lavoratore? Se sì, indicate 13, altrimenti 12.</t>
  </si>
  <si>
    <t>Altri componenti del salario all’anno</t>
  </si>
  <si>
    <t>Numero di giorni di vacanze all'anno</t>
  </si>
  <si>
    <t>Vogliate indicare i giorni di vacanza annuali convenuti contrattualmente.</t>
  </si>
  <si>
    <t>Numero di giorni festivi all'anno</t>
  </si>
  <si>
    <r>
      <t xml:space="preserve">Vogliate indicare il numero di giorni festivi concessi.
</t>
    </r>
    <r>
      <rPr>
        <b/>
        <sz val="10"/>
        <color theme="1"/>
        <rFont val="Arial"/>
        <family val="2"/>
      </rPr>
      <t>Importante:</t>
    </r>
    <r>
      <rPr>
        <sz val="10"/>
        <color theme="1"/>
        <rFont val="Arial"/>
        <family val="2"/>
      </rPr>
      <t xml:space="preserve"> per i salariati a tempo parziale, solo i giorni festivi dei giorni di lavoro effettivi possono essere presi in considerazione. Esempio: se una persona lavora al 60% dal lunedì al mercoledì, il Venerdì santo e l’Ascensione non devono essere calcolati. Se, invece, qualcuno lavora cinque giorni a settimana con un tempo di lavoro parziale, allora tutti i giorni festivi sono calcolati, a condizione che non siano in un giorno non lavorativo (per esempio di domenica).</t>
    </r>
  </si>
  <si>
    <t>La durata media del lavoro settimanale convenuta contrattualmente. Questo può variare secondo le stagioni, per esempio 44 h / settimana nel semestre estivo, ma solo 40 h / settimana nel semestre invernale. In questo caso, il valore richiesto è di 42 h / settimana.</t>
  </si>
  <si>
    <t>Le ore dovute nel periodo di conteggio devono essere indicate qui.</t>
  </si>
  <si>
    <r>
      <rPr>
        <b/>
        <sz val="10"/>
        <color theme="1"/>
        <rFont val="Arial"/>
        <family val="2"/>
      </rPr>
      <t>- Settimanale:</t>
    </r>
    <r>
      <rPr>
        <sz val="10"/>
        <color theme="1"/>
        <rFont val="Arial"/>
        <family val="2"/>
      </rPr>
      <t xml:space="preserve"> il tempo di lavoro settimanale dovuto senza le eventuali ore di compensazione anticipata e/o quelle da recuperare. Questo valore può essere diverso rispetto alla media del tempo di lavoro settimanale all’anno, vedi sopra.</t>
    </r>
  </si>
  <si>
    <t>Tempo effettivo</t>
  </si>
  <si>
    <t>Il tempo di lavoro realmente lavorato e attestato durante il periodo di conteggio.</t>
  </si>
  <si>
    <t>Assenze pagate / non pagate</t>
  </si>
  <si>
    <t>Tutte le assenze in ore sono da indicare qui: giorni festivi (attenzione: vedere spiegazione "Numero di giorni festivi all'anno"), vacanze, malattia/infortunio, congedi non pagati, ecc.</t>
  </si>
  <si>
    <t>Saldo orario flessibile</t>
  </si>
  <si>
    <r>
      <rPr>
        <b/>
        <sz val="10"/>
        <color theme="1"/>
        <rFont val="Arial"/>
        <family val="2"/>
      </rPr>
      <t>-</t>
    </r>
    <r>
      <rPr>
        <sz val="10"/>
        <color theme="1"/>
        <rFont val="Arial"/>
        <family val="2"/>
      </rPr>
      <t xml:space="preserve"> </t>
    </r>
    <r>
      <rPr>
        <b/>
        <sz val="10"/>
        <color theme="1"/>
        <rFont val="Arial"/>
        <family val="2"/>
      </rPr>
      <t xml:space="preserve">Inizio periodo di conteggio: </t>
    </r>
    <r>
      <rPr>
        <sz val="10"/>
        <color theme="1"/>
        <rFont val="Arial"/>
        <family val="2"/>
      </rPr>
      <t>saldo</t>
    </r>
  </si>
  <si>
    <r>
      <t xml:space="preserve">- Fine periodo di conteggio: </t>
    </r>
    <r>
      <rPr>
        <sz val="10"/>
        <color theme="1"/>
        <rFont val="Arial"/>
        <family val="2"/>
      </rPr>
      <t>saldo</t>
    </r>
  </si>
  <si>
    <t>Indicate tutte le ore supplementari effettuate durante i 6 mesi precedenti l’inizio del termine quadro di 2 anni che non sono state compensate con tempo libero. Dopo l’inizio del termine quadro si devono indicare tutte le ore supplementari effettuate entro il detto termine quadro, ma al massimo negli ultimi 12 mesi, che non sono state compensate con tempo libero. Queste ore supplementari riducono le ore perse nella misura in cui superano la perdita stagionale di ore di lavoro non indennizzabile: ciò significa che le ore supplementari vengono compensate con l'eventuale perdita stagionale di ore di lavoro prima che le ore perse siano ridotte. Le ore supplementari che non possono essere compensate completamente con la perdita stagionale di ore di lavoro e con le ore perse vanno riportate al periodo di conteggio successivo.</t>
  </si>
  <si>
    <t>Se i dipendenti lavorano presso un altro datore di lavoro durante il periodo di conteggio, i redditi conseguiti devono essere dichiarati.</t>
  </si>
  <si>
    <t>Questo campo deve essere utilizzato per segnalare se un lavoratore ha diritto o meno alle prestazioni rispetto al periodo precedente. Vogliate selezionare una voce nell’elenco a discesa. Se non c'é stato un cambiamento rispetto al mese precedente, lasciate il campo vuoto.</t>
  </si>
  <si>
    <t>Data del cambiamento</t>
  </si>
  <si>
    <t>Vogliate indicare la data esatta in cui il cambiamento descritto qui sopra ha avuto luogo. Se nessun cambiamento è avvenuto, lasciate il campo vuoto.</t>
  </si>
  <si>
    <t>Contratto collettivo di lavoro diverso</t>
  </si>
  <si>
    <t>Forse nella domanda avete specificato il contratto collettivo di lavoro CCL in vigore. Qualora dei lavoratori siano sottoposti ad un altro CCL, indicatelo qui. Altrimenti, lasciate il campo vuoto.</t>
  </si>
  <si>
    <t>Alfine di dividere le ore perse richieste durante un periodo di conteggio dalle ore perse stagionali (non indennizzabili) e economiche (di regola indennizzabili), bisogna calcolare la media delle ore perse negli stessi periodi degli ultimi due anni.</t>
  </si>
  <si>
    <t>Nel periodo di conteggio richiesto, solo le ore perse che oltrepassano la media delle ore perse per i due mesi di paragone, saranno compensate.</t>
  </si>
  <si>
    <t>Calcolo per il periodo del penultimo anno o il periodo dell'anno precedente</t>
  </si>
  <si>
    <t>Sostituite solo i lavoratori che hanno effettivamente lavorato nell’azienda o nel settore d’esercizio corrispondente durante il periodo del penultimo anno o dell'anno precedente. Lasciate in bianco tutti gli altri.</t>
  </si>
  <si>
    <r>
      <t xml:space="preserve">- Tempo di lavoro periodo penultimo anno e tempo di lavoro periodo anno precedente: </t>
    </r>
    <r>
      <rPr>
        <sz val="10"/>
        <color theme="1"/>
        <rFont val="Arial"/>
        <family val="2"/>
      </rPr>
      <t>bisogna indicare qui il numero di ore di lavoro dovute per lo stesso periodo del penultimo anno o dell'anno precedente. Il valore per difetto è il numero di ore dovute settimanalmente.</t>
    </r>
  </si>
  <si>
    <r>
      <rPr>
        <b/>
        <sz val="10"/>
        <color theme="1"/>
        <rFont val="Arial"/>
        <family val="2"/>
      </rPr>
      <t>- Settimanale:</t>
    </r>
    <r>
      <rPr>
        <sz val="10"/>
        <color theme="1"/>
        <rFont val="Arial"/>
        <family val="2"/>
      </rPr>
      <t xml:space="preserve"> il tempo di lavoro settimanale dovuto senza le eventuali ore di compensazione anticipata
e/o quelle da recuperare. Questo valore può essere diverso rispetto alla media del tempo di lavoro settimanale all’anno, vedi sopra.</t>
    </r>
  </si>
  <si>
    <r>
      <rPr>
        <b/>
        <sz val="10"/>
        <color theme="1"/>
        <rFont val="Arial"/>
        <family val="2"/>
      </rPr>
      <t xml:space="preserve">- Totale compreso il tempo di recupero: </t>
    </r>
    <r>
      <rPr>
        <sz val="10"/>
        <color theme="1"/>
        <rFont val="Arial"/>
        <family val="2"/>
      </rPr>
      <t>tutte le ore dovute, comprese le eventuali ore di compensazione anticipata e/o quelle da recuperare, i giorni festivi concessi e/o i giorni di vacanza convenuti.</t>
    </r>
  </si>
  <si>
    <r>
      <t>- Ore perse del periodo del penultimo anno o dell'anno precedente:</t>
    </r>
    <r>
      <rPr>
        <sz val="10"/>
        <color theme="1"/>
        <rFont val="Arial"/>
        <family val="2"/>
      </rPr>
      <t xml:space="preserve"> unicamente a titolo informativo. Questa valore è usata per calcolare le ore perse dovute ad una fluttuazione stagionale.</t>
    </r>
  </si>
  <si>
    <t>L'indennità calcolata è approssimativa e può variare dall'importo realmente pagato.</t>
  </si>
  <si>
    <t>Domanda d'indennità per lavoro ridotto</t>
  </si>
  <si>
    <t>Indirizzo</t>
  </si>
  <si>
    <t>Numero</t>
  </si>
  <si>
    <t>NPA</t>
  </si>
  <si>
    <t>Luogo</t>
  </si>
  <si>
    <t>Cognome della persona di contatto</t>
  </si>
  <si>
    <t>Nome della persona di contatto</t>
  </si>
  <si>
    <t>Telefono</t>
  </si>
  <si>
    <t>E-mail</t>
  </si>
  <si>
    <t>Tempo di lavoro settimanale previsto nel periodo di conteggio</t>
  </si>
  <si>
    <t>Termine di inoltro</t>
  </si>
  <si>
    <t>Numero di giorni lavorativi all'anno</t>
  </si>
  <si>
    <t>Osservazioni:</t>
  </si>
  <si>
    <t>Per qualsiasi informazione che concerne l'indennità per lavoro ridotto, vi invitiamo a voler consultare$ l'opuscolo informativo "Indennità per lavoro ridotto" su www.lavoro.swiss.</t>
  </si>
  <si>
    <t>Conferma:
Confermo di aver risposto a tutte le domande in modo completo e veritiero. Prendo atto che, in conformità agli articoli 105 e 106 LADI, delle indicazioni inveritiere o non corrette che hanno portato ad un pagamento ingiustificato delle prestazioni costituiscono un'infrazione penale.  In ogni caso, le prestazioni indebitamente riscosse devono essere restituite.</t>
  </si>
  <si>
    <t>Luogo:</t>
  </si>
  <si>
    <t>Data:</t>
  </si>
  <si>
    <t>Firma:</t>
  </si>
  <si>
    <t>Azienda / sett. d‘es.:</t>
  </si>
  <si>
    <t>Periodo di conteggio:</t>
  </si>
  <si>
    <t>Verteilt</t>
  </si>
  <si>
    <t>(Halb)Tageweise</t>
  </si>
  <si>
    <t>Dati dei lavoratori</t>
  </si>
  <si>
    <t>Dati salariali</t>
  </si>
  <si>
    <t>Cognome</t>
  </si>
  <si>
    <t>Nome</t>
  </si>
  <si>
    <t>Data di nascita</t>
  </si>
  <si>
    <t>Salario mensile</t>
  </si>
  <si>
    <t>Salario orario</t>
  </si>
  <si>
    <t>Numero di mesi pagati all'anno
(12/13)</t>
  </si>
  <si>
    <t>Altri componenti del salario all'anno</t>
  </si>
  <si>
    <t>Numero di giorni di vacanza all'anno</t>
  </si>
  <si>
    <t>Media del tempo di lavoro sett. all'anno</t>
  </si>
  <si>
    <t>Settimanale</t>
  </si>
  <si>
    <t>Totale,        con rec.</t>
  </si>
  <si>
    <t>AHV-
pflichtig</t>
  </si>
  <si>
    <t>Anzahl
bezugs-
berechtigte
Mitarbeiter</t>
  </si>
  <si>
    <t>Regel 7
FF12</t>
  </si>
  <si>
    <t>S13 / 12</t>
  </si>
  <si>
    <t>Regel 9
deApM</t>
  </si>
  <si>
    <t>Regel 10
Std.-Lohn
ohne
Prämie</t>
  </si>
  <si>
    <t>Regel11
Std.-Lohn
mit
Prämie</t>
  </si>
  <si>
    <t>Regel 12
Monatslohn
ohne
Prämie</t>
  </si>
  <si>
    <t>Regel 13
Monatslohn
mit
Prämie</t>
  </si>
  <si>
    <t>Regel 14
Vergleichs-
wert</t>
  </si>
  <si>
    <t>Anrechen-
barer
Std.-Verd.
aSV</t>
  </si>
  <si>
    <t>Regel 14 
Anrechen-
barer Std.-
Verdienst</t>
  </si>
  <si>
    <t>Regel 14
Warnungs-
anzeige</t>
  </si>
  <si>
    <t>Name,Vorname</t>
  </si>
  <si>
    <t>756.0987.6543.21</t>
  </si>
  <si>
    <t>AusfallVVJ</t>
  </si>
  <si>
    <t>AusfallVJ</t>
  </si>
  <si>
    <t>Calcolo periodo penultimo anno</t>
  </si>
  <si>
    <t>Calcolo periodo anno precedente</t>
  </si>
  <si>
    <t>Durchschnitt</t>
  </si>
  <si>
    <t>Totale</t>
  </si>
  <si>
    <t>Tempo di lavoro periodo penultimo anno</t>
  </si>
  <si>
    <t>Ore perse</t>
  </si>
  <si>
    <t>Tempo di lavoro periodo anno precedente</t>
  </si>
  <si>
    <t>anrechen-
barer Std.-
Verdienst</t>
  </si>
  <si>
    <t>vertragl.
wöchentl.
Arbeitszeit</t>
  </si>
  <si>
    <t>Ausfall-
stunden
Vorvorjahr</t>
  </si>
  <si>
    <t>Ausfall-
stunden
Vorjahr</t>
  </si>
  <si>
    <t>Sollstd.
betr. MA Vorjahr</t>
  </si>
  <si>
    <t>Absenzen
betr. MA
Vorjahr</t>
  </si>
  <si>
    <t>Sollstd.
betr. MA Vorvorjahr</t>
  </si>
  <si>
    <t>Absenzen
betr. MA
Vorvorjahr</t>
  </si>
  <si>
    <t>Max. der
Spalte</t>
  </si>
  <si>
    <t>Dupont</t>
  </si>
  <si>
    <t>Marie</t>
  </si>
  <si>
    <t>Ore giornaliere perse durante il periodo di conteggio</t>
  </si>
  <si>
    <t>Giorno
1</t>
  </si>
  <si>
    <t>Giorno
2</t>
  </si>
  <si>
    <t>Giorno
3</t>
  </si>
  <si>
    <t>Giorno
4</t>
  </si>
  <si>
    <t>Giorno
5</t>
  </si>
  <si>
    <t>Giorno
6</t>
  </si>
  <si>
    <t>Giorno
7</t>
  </si>
  <si>
    <t>Giorno
8</t>
  </si>
  <si>
    <t>Giorno
9</t>
  </si>
  <si>
    <t>Giorno
10</t>
  </si>
  <si>
    <t>Giorno
11</t>
  </si>
  <si>
    <t>Giorno
12</t>
  </si>
  <si>
    <t>Giorno
13</t>
  </si>
  <si>
    <t>Giorno
14</t>
  </si>
  <si>
    <t>Giorno
15</t>
  </si>
  <si>
    <t>Giorno
16</t>
  </si>
  <si>
    <t>Giorno
17</t>
  </si>
  <si>
    <t>Giorno
18</t>
  </si>
  <si>
    <t>Giorno
19</t>
  </si>
  <si>
    <t>Giorno
20</t>
  </si>
  <si>
    <t>Giorno
21</t>
  </si>
  <si>
    <t>Giorno
22</t>
  </si>
  <si>
    <t>Giorno
23</t>
  </si>
  <si>
    <t>Giorno
24</t>
  </si>
  <si>
    <t>Giorno
25</t>
  </si>
  <si>
    <t>Giorno
26</t>
  </si>
  <si>
    <t>Giorno
27</t>
  </si>
  <si>
    <t>Giorno
28</t>
  </si>
  <si>
    <t>Giorno
29</t>
  </si>
  <si>
    <t>Giorno
30</t>
  </si>
  <si>
    <t>Giorno
31</t>
  </si>
  <si>
    <t>Totale ore perse</t>
  </si>
  <si>
    <t>Firma</t>
  </si>
  <si>
    <t>Riassunto</t>
  </si>
  <si>
    <t>Attenzione: L'importo del pagamento finale può differire dal risultato ottenuto qui. Il calcolo è effettuato a titolo indicativo e senza garanzia.</t>
  </si>
  <si>
    <t>Numero di lavoratori aventi diritto:</t>
  </si>
  <si>
    <t>Tasso di contribuzione AVS / AI / IPG / AD:</t>
  </si>
  <si>
    <t>Contributi AVS / AI / IPG / AD:</t>
  </si>
  <si>
    <t>Numero di lavoratori colpiti:</t>
  </si>
  <si>
    <t>Bonifico rivendicato lordo:</t>
  </si>
  <si>
    <t>Karenztage:</t>
  </si>
  <si>
    <t>Perdita di guadagno</t>
  </si>
  <si>
    <t>Bonifico rivendicato netto</t>
  </si>
  <si>
    <t>Contributi AVS / AI / 
IPG / AD rivendicati</t>
  </si>
  <si>
    <t>Bonifico rivendicato lordo</t>
  </si>
  <si>
    <t>Differenza</t>
  </si>
  <si>
    <t>Wöchentl.
Arbeitszeit
in der AP</t>
  </si>
  <si>
    <t>Anrechen-
barer Std.-
Verdienst</t>
  </si>
  <si>
    <t>Regel 7
Gleitzeit
c</t>
  </si>
  <si>
    <t>Regel 8
Ausfall-
stunden
total</t>
  </si>
  <si>
    <t>Max(D12,0)</t>
  </si>
  <si>
    <t>Regel 9
Prozentualer
Arbeitsausfall</t>
  </si>
  <si>
    <t>Regel 10
Saisonale
Ausfall-
stunden</t>
  </si>
  <si>
    <t>Regel 11
Proz. Wirts. Bed.
Arbeitsausfall</t>
  </si>
  <si>
    <t>Regel 12
Anrechen-
bare
Ausfall-Std.</t>
  </si>
  <si>
    <t>Regel 13
Verdienst-
ausfall
100%</t>
  </si>
  <si>
    <t>Regel 14
Verdienst-
ausfall
80%</t>
  </si>
  <si>
    <t>Regel 15
Abzug
Karenztage
80%</t>
  </si>
  <si>
    <t>Regel 17
Abzug
Zwischen-
beschäftigung</t>
  </si>
  <si>
    <t>Verdienst
Zwischen-
beschäftigung</t>
  </si>
  <si>
    <t>Regel 19/20
Beantragte
Vergütung</t>
  </si>
  <si>
    <t>Sollstd.
Bezugsber
Mitarbeiter</t>
  </si>
  <si>
    <t>Absenzen
bezugsber.
Mitarbeiter</t>
  </si>
  <si>
    <t>Verdienst-
ausfall
100%</t>
  </si>
  <si>
    <t>Sollstd. Abr.-
periode inkl.
Vorholzeit</t>
  </si>
  <si>
    <t>Bezahlte /
Unbezahlte
Absenzen</t>
  </si>
  <si>
    <t>AHV-pflichtige
Abzugsbasis</t>
  </si>
  <si>
    <t>#Antrag</t>
  </si>
  <si>
    <t>Art der Ansprechperson</t>
  </si>
  <si>
    <t>1 - Persona interna</t>
  </si>
  <si>
    <t>2 - Terza persona (procura allegata)</t>
  </si>
  <si>
    <t xml:space="preserve">#Stammdaten MA / </t>
  </si>
  <si>
    <t>Veränderungen gegenüber Vormonat</t>
  </si>
  <si>
    <t>Nessun consenso alla riduzione dell'orario di lavoro</t>
  </si>
  <si>
    <t>Inizio del termine di disdetta</t>
  </si>
  <si>
    <t>Kurzarbeit</t>
  </si>
  <si>
    <t>Avviso di modifica del contratto di lavoro</t>
  </si>
  <si>
    <t>Trasferimento a un altro dipartimento</t>
  </si>
  <si>
    <t>Passaggio da apprendista a dipendente</t>
  </si>
  <si>
    <t>Pensionamento</t>
  </si>
  <si>
    <t>Nuovo nella posizione analoga a quella di un datore di lavoro</t>
  </si>
  <si>
    <t>Nuovo dipendente</t>
  </si>
  <si>
    <t>Deceduto</t>
  </si>
  <si>
    <t>Karenztage</t>
  </si>
  <si>
    <t>In diese Kolonne nicht übersetzen</t>
  </si>
  <si>
    <t>deutsch</t>
  </si>
  <si>
    <t>Wählen Sprache / choisir langue / scegliere lingua_x000D_1 = deutsch, allemand, tedesco_x000D_2 = französisch, français, francese_x000D_3 = italienisch, italien, italiano</t>
  </si>
  <si>
    <t>Wählen Sprache / choisir langue / scegliere lingua</t>
  </si>
  <si>
    <t>Wählen Sprache</t>
  </si>
  <si>
    <t>1 = deutsch, allemand, tedesco</t>
  </si>
  <si>
    <t>2 = französisch, français, francese</t>
  </si>
  <si>
    <t>französisch</t>
  </si>
  <si>
    <t>3 = italienisch, italien, italiano</t>
  </si>
  <si>
    <t>italienisch</t>
  </si>
  <si>
    <t>Sprache / langue / lingua</t>
  </si>
  <si>
    <t>Sprache</t>
  </si>
  <si>
    <t>Blattnamen maximal 31 Zeichen</t>
  </si>
  <si>
    <t>Stammdaten Betrieb &amp; Abteilung</t>
  </si>
  <si>
    <t>Stammdaten Mitarbeiter</t>
  </si>
  <si>
    <t>Saisonale Ausfallstunden</t>
  </si>
  <si>
    <t>Abrechnung von Kurzarbeit</t>
  </si>
  <si>
    <t>Hilfsdaten</t>
  </si>
  <si>
    <t>Übersetzungstexte</t>
  </si>
  <si>
    <t>Header &amp; Footer (Left, Center, Right)</t>
  </si>
  <si>
    <t>Header &amp; Footer Blatt 1</t>
  </si>
  <si>
    <t>&amp;"Arial"&amp;8Arbeitslosenversicherung</t>
  </si>
  <si>
    <t>&amp;"Arial"&amp;8</t>
  </si>
  <si>
    <t>Arbeitslosenversicherung</t>
  </si>
  <si>
    <t>&amp;"Arial"&amp;10&amp;BStammdaten Betrieb/Betriebsabteilung</t>
  </si>
  <si>
    <t>&amp;"Arial"&amp;10&amp;B</t>
  </si>
  <si>
    <t>Stammdaten Betrieb/Betriebsabteilung</t>
  </si>
  <si>
    <t>&amp;"Arial"&amp;8_x000D_Für Fragen dieses Arbeitsblatt betreffend wenden Sie sich bitte an Ihre Arbeitslosenkasse.</t>
  </si>
  <si>
    <t>Für Fragen dieses Arbeitsblatt betreffend wenden Sie sich bitte an Ihre Arbeitslosenkasse.</t>
  </si>
  <si>
    <t>&amp;"Arial"&amp;8&amp;D V1.83(09.2019)</t>
  </si>
  <si>
    <t>&amp;"Arial"&amp;8&amp;D</t>
  </si>
  <si>
    <t>Header &amp; Footer Blatt 2</t>
  </si>
  <si>
    <t>&amp;"Arial"&amp;10&amp;BStammdaten Mitarbeiter</t>
  </si>
  <si>
    <t>&amp;"Arial"&amp;8Seite &amp;P</t>
  </si>
  <si>
    <t>Seite &amp;P</t>
  </si>
  <si>
    <t>Header &amp; Footer Blatt 3</t>
  </si>
  <si>
    <t>&amp;"Arial"&amp;10&amp;BSaisonale Ausfallstunden_x000D_&amp;B&amp;"Arial"&amp;8(Formular 716.303.1)</t>
  </si>
  <si>
    <t>&amp;B&amp;"Arial"&amp;8</t>
  </si>
  <si>
    <t>(Formular 716.303.1)</t>
  </si>
  <si>
    <t>Header &amp; Footer Blatt 4</t>
  </si>
  <si>
    <t>&amp;"Arial"&amp;10&amp;BAbrechnung von Kurzarbeit_x000D_&amp;B&amp;"Arial"&amp;8(Formular 716.303)</t>
  </si>
  <si>
    <t>(Formular 716.303)</t>
  </si>
  <si>
    <t>Header &amp; Footer TCRD Blatt 1</t>
  </si>
  <si>
    <t>&amp;"Arial"&amp;10_x000D__x000D_Korrigierte Abrechnung des SECO</t>
  </si>
  <si>
    <t>&amp;"Arial"&amp;10</t>
  </si>
  <si>
    <t>Korrigierte Abrechnung des SECO</t>
  </si>
  <si>
    <t xml:space="preserve">Beilage </t>
  </si>
  <si>
    <t>&amp;"Arial"&amp;10_x000D__x000D_Beilage 0 zu Revisionsverfügung AGK 0</t>
  </si>
  <si>
    <t xml:space="preserve"> zu Revisionsverfügung AGK </t>
  </si>
  <si>
    <t>&amp;"Arial"&amp;10_x000D_SECO/TCRD/0</t>
  </si>
  <si>
    <t>SECO/TCRD/</t>
  </si>
  <si>
    <t>&amp;"Arial"&amp;10&amp;D</t>
  </si>
  <si>
    <t>&amp;D</t>
  </si>
  <si>
    <t>&amp;"Arial"&amp;10Seite &amp;P von &amp;N</t>
  </si>
  <si>
    <t>Seite &amp;P von &amp;N</t>
  </si>
  <si>
    <t>Header &amp; Footer TCRD Blatt 2</t>
  </si>
  <si>
    <t>Header &amp; Footer TCRD Blatt 3</t>
  </si>
  <si>
    <t>Header &amp; Footer TCRD Blatt 4</t>
  </si>
  <si>
    <t>Konstanten Blatt 1</t>
  </si>
  <si>
    <t>BUR-Nr.</t>
  </si>
  <si>
    <t>Firmenname</t>
  </si>
  <si>
    <t>Strasse/Nr.</t>
  </si>
  <si>
    <t>PLZ</t>
  </si>
  <si>
    <t>Ort</t>
  </si>
  <si>
    <t>Sachbearbeiter</t>
  </si>
  <si>
    <t>Telefon</t>
  </si>
  <si>
    <t>Telefax</t>
  </si>
  <si>
    <t>e-Mail</t>
  </si>
  <si>
    <t>Zahlungsverbindung</t>
  </si>
  <si>
    <t>Betrieb/Betriebsabteilung</t>
  </si>
  <si>
    <t>Abrechnungsperiode</t>
  </si>
  <si>
    <t>Eingabefrist</t>
  </si>
  <si>
    <t>Beginn Kurzarbeit</t>
  </si>
  <si>
    <t>Ende Kurzarbeit</t>
  </si>
  <si>
    <t>Betriebsgrösse</t>
  </si>
  <si>
    <t>Anzahl Arbeitstage/Jahr</t>
  </si>
  <si>
    <t>Jahresd. wöchentl. Normalarbeitsz.</t>
  </si>
  <si>
    <t>Max. massgeb. Verdienst</t>
  </si>
  <si>
    <t>Saisonal bed. Arbeitsausfall %</t>
  </si>
  <si>
    <t>Beitragssatz AHV/IV/EO/ALV%</t>
  </si>
  <si>
    <t>TCRD Beilage-Nr.</t>
  </si>
  <si>
    <t>TCRD Verfügungs-Nr.</t>
  </si>
  <si>
    <t>TCRD Kurzzeichen Inspektor</t>
  </si>
  <si>
    <t>Farbcode Ein-/Ausgabefelder</t>
  </si>
  <si>
    <t>Eingabe erforderlich</t>
  </si>
  <si>
    <t>Wert fehlerhaft</t>
  </si>
  <si>
    <t>Ausgabefeld</t>
  </si>
  <si>
    <t>Mehr Mitarbeiter erfasst als maximale Betriebsgrösse</t>
  </si>
  <si>
    <t>Geben Sie eine Periode im Format MM.JJJJ ein. Beispiel: 02.2009</t>
  </si>
  <si>
    <t>Geben Sie ein Datum im Format TT.MM.JJJJ ein.</t>
  </si>
  <si>
    <t>Wählen Sie die  Betriebsgrösse</t>
  </si>
  <si>
    <t>Dieser Wert wird automatisch bestimmt, kann aber überschrieben werden</t>
  </si>
  <si>
    <t>Konstanten Blatt 2</t>
  </si>
  <si>
    <t>Betrieb / Betriebsabteilung</t>
  </si>
  <si>
    <t>Beginn / Ende der Kurzarbeit</t>
  </si>
  <si>
    <t/>
  </si>
  <si>
    <t>Versicherten-Nr.</t>
  </si>
  <si>
    <t>Name</t>
  </si>
  <si>
    <t>Vorname</t>
  </si>
  <si>
    <t>Geburts-</t>
  </si>
  <si>
    <t>datum</t>
  </si>
  <si>
    <t>Monats-</t>
  </si>
  <si>
    <t>lohn</t>
  </si>
  <si>
    <t>Stunden-</t>
  </si>
  <si>
    <t>Anzahl bez.</t>
  </si>
  <si>
    <t xml:space="preserve">Monate </t>
  </si>
  <si>
    <t>pro Jahr</t>
  </si>
  <si>
    <t>(12/13)</t>
  </si>
  <si>
    <t>Weitere</t>
  </si>
  <si>
    <t>Lohn-</t>
  </si>
  <si>
    <t>bestand-</t>
  </si>
  <si>
    <t>teile p. Jahr</t>
  </si>
  <si>
    <t>Jahres-</t>
  </si>
  <si>
    <t>durchschn.</t>
  </si>
  <si>
    <t>wöchentl.</t>
  </si>
  <si>
    <t>Arbeitszeit</t>
  </si>
  <si>
    <t>Anzahl</t>
  </si>
  <si>
    <t>Ferientage</t>
  </si>
  <si>
    <t>Feiertage</t>
  </si>
  <si>
    <t>Anrechen-</t>
  </si>
  <si>
    <t>barer</t>
  </si>
  <si>
    <t>Verdienst</t>
  </si>
  <si>
    <t>wurde gekürzt</t>
  </si>
  <si>
    <t>Konstanten Blatt 3</t>
  </si>
  <si>
    <t>PLZ/Ort</t>
  </si>
  <si>
    <t>Zeitgleiche Periode des letzten Jahres:</t>
  </si>
  <si>
    <t>vertragliche</t>
  </si>
  <si>
    <t>wöchentliche</t>
  </si>
  <si>
    <t>Sollstd. zeitgl.</t>
  </si>
  <si>
    <t>Periode inkl.</t>
  </si>
  <si>
    <t>Vorholzeit</t>
  </si>
  <si>
    <t>Istzeit</t>
  </si>
  <si>
    <t>Bezahlte/</t>
  </si>
  <si>
    <t>Unbezahlte</t>
  </si>
  <si>
    <t>Absenzen</t>
  </si>
  <si>
    <t>Ausfallstunden</t>
  </si>
  <si>
    <t>Zeitgleiche Periode des vorletzten Jahres:</t>
  </si>
  <si>
    <t>Seitentotal</t>
  </si>
  <si>
    <t>Total Periode</t>
  </si>
  <si>
    <t>Prozentualer Ausfall in der Periode</t>
  </si>
  <si>
    <t>Durchschnittlicher Arbeitsausfall der beiden Vergleichsperioden:</t>
  </si>
  <si>
    <t>Konstanten Blatt 4</t>
  </si>
  <si>
    <t>anrechen-</t>
  </si>
  <si>
    <t>barer Std.-</t>
  </si>
  <si>
    <t>Wöchentl.</t>
  </si>
  <si>
    <t>in der AP</t>
  </si>
  <si>
    <t>Sollstd. Abr.-</t>
  </si>
  <si>
    <t>Periode Inkl.</t>
  </si>
  <si>
    <t>Saldo Ende Per.</t>
  </si>
  <si>
    <t>vorherg.</t>
  </si>
  <si>
    <t>(nur für Gleitzeit)</t>
  </si>
  <si>
    <t>laufend</t>
  </si>
  <si>
    <t>Diff.</t>
  </si>
  <si>
    <t>Ausfall-</t>
  </si>
  <si>
    <t>stunden</t>
  </si>
  <si>
    <t>total</t>
  </si>
  <si>
    <t>Saldo</t>
  </si>
  <si>
    <t>Mehrstd.</t>
  </si>
  <si>
    <t>Vormonate</t>
  </si>
  <si>
    <t>Saisonale</t>
  </si>
  <si>
    <t>bare Aus-</t>
  </si>
  <si>
    <t>fall-Std.</t>
  </si>
  <si>
    <t>Verdienst-</t>
  </si>
  <si>
    <t>ausfall</t>
  </si>
  <si>
    <t>100%</t>
  </si>
  <si>
    <t>80%</t>
  </si>
  <si>
    <t>Zwischen-</t>
  </si>
  <si>
    <t>Beschäftigung</t>
  </si>
  <si>
    <t>Abzug</t>
  </si>
  <si>
    <t>Beantragte</t>
  </si>
  <si>
    <t>Vergütung</t>
  </si>
  <si>
    <t>Anzahl bezugsberechtigter Mitarbeiter:</t>
  </si>
  <si>
    <t>Anzahl betroffener Mitarbeiter:</t>
  </si>
  <si>
    <t>Arbeitsausfall in Prozent:</t>
  </si>
  <si>
    <t>Anspruch: 80%</t>
  </si>
  <si>
    <t>Max. VV:</t>
  </si>
  <si>
    <t>Ausfall</t>
  </si>
  <si>
    <t>Durchschnitt Vorjahre:</t>
  </si>
  <si>
    <t>Relativer Mehrausfall:</t>
  </si>
  <si>
    <t>AHV/IV/EO/ALV:</t>
  </si>
  <si>
    <t>Karenzzeit:</t>
  </si>
  <si>
    <t>Tag(e)</t>
  </si>
  <si>
    <t>Total:</t>
  </si>
  <si>
    <t>Kurzarbeitsentschädigung:</t>
  </si>
  <si>
    <t>Mindestausfall 10%</t>
  </si>
  <si>
    <t>nicht erreicht</t>
  </si>
  <si>
    <t>Konstanten Blatt 5</t>
  </si>
  <si>
    <t>Datum</t>
  </si>
  <si>
    <t>Gültig ab</t>
  </si>
  <si>
    <t>Arbeitstage</t>
  </si>
  <si>
    <t>pro jahr</t>
  </si>
  <si>
    <t>Max. massgeb.</t>
  </si>
  <si>
    <t>Beitragssatz</t>
  </si>
  <si>
    <t>Mitarbeiter</t>
  </si>
  <si>
    <t>a1: bis 18 Mitarbeiter</t>
  </si>
  <si>
    <t>a2: bis 39 Mitarbeiter</t>
  </si>
  <si>
    <t>a3: bis 60 Mitarbeiter</t>
  </si>
  <si>
    <t>a4: bis 81 Mitarbeiter</t>
  </si>
  <si>
    <t>a5: bis 102 Mitarbeiter</t>
  </si>
  <si>
    <t>b1: bis 144 Mitarbeiter</t>
  </si>
  <si>
    <t>b2: bis 186 Mitarbeiter</t>
  </si>
  <si>
    <t>b3: bis 207 Mitarbeiter</t>
  </si>
  <si>
    <t>b4: bis 249 Mitarbeiter</t>
  </si>
  <si>
    <t>b5: bis 291 Mitarbeiter</t>
  </si>
  <si>
    <t>c1: bis 333 Mitarbeiter</t>
  </si>
  <si>
    <t>c2: bis 375 Mitarbeiter</t>
  </si>
  <si>
    <t>c3: bis 417 Mitarbeiter</t>
  </si>
  <si>
    <t>c4: bis 459 Mitarbeiter</t>
  </si>
  <si>
    <t>c5: bis 501 Mitarbeiter</t>
  </si>
  <si>
    <t>d1: bis 564 Mitarbeiter</t>
  </si>
  <si>
    <t>d2: bis 627 Mitarbeiter</t>
  </si>
  <si>
    <t>d3: bis 690 Mitarbeiter</t>
  </si>
  <si>
    <t>d4: bis 753 Mitarbeiter</t>
  </si>
  <si>
    <t>e1: bis 816 Mitarbeiter</t>
  </si>
  <si>
    <t>e2: bis 879 Mitarbeiter</t>
  </si>
  <si>
    <t>e3: bis 942 Mitarbeiter</t>
  </si>
  <si>
    <t>e4: bis 1005 Mitarbeiter</t>
  </si>
  <si>
    <t>Sichtbar</t>
  </si>
  <si>
    <t>Anfang</t>
  </si>
  <si>
    <t>Erfasst</t>
  </si>
  <si>
    <t>Erste Zeile:</t>
  </si>
  <si>
    <t>Letzte Zeile:</t>
  </si>
  <si>
    <t>Schutzwort:</t>
  </si>
  <si>
    <t>AHV-Pflicht ab:</t>
  </si>
  <si>
    <t>Version:</t>
  </si>
  <si>
    <t>TCRD (0=nein, 1=ja):</t>
  </si>
  <si>
    <t>TCRD erste Zeile:</t>
  </si>
  <si>
    <t>TCRD letzte Zeile:</t>
  </si>
  <si>
    <t>Hilfetexte Blatt 3</t>
  </si>
  <si>
    <t>Hilfetexte für Saisonale Ausfallstunden</t>
  </si>
  <si>
    <t>Hilfetexttitel</t>
  </si>
  <si>
    <t>Hilfetext</t>
  </si>
  <si>
    <t>Kol. 1: Name/Vorname</t>
  </si>
  <si>
    <t>In dieser Kolonne sind alle Arbeitnehmer des Betriebes oder der Betriebsabteilung aufzuführen.</t>
  </si>
  <si>
    <t>Kol. 2: Vertragliche wöchentliche Arbeitszeit</t>
  </si>
  <si>
    <t>Einzutragen ist die individuelle, vertraglich vereinbarte Arbeitszeit je Arbeitnehmer, ohne allfällige Vorholzeit. Bei unterschiedlich langen Arbeitszeiten innerhalb eines Jahres ist die für die betreffende Abrechnungsperiode gültige Arbeitszeit einzutragen.</t>
  </si>
  <si>
    <t>Kol. 3: Sollstunden in der zeitgleichen Periode</t>
  </si>
  <si>
    <t>Sollstunden in der zeitgleichen Periode des Vorjahres inklusive Vorholzeit.</t>
  </si>
  <si>
    <t>Kol. 4: Istzeit</t>
  </si>
  <si>
    <t>Einzutragen sind die tatsächlich gearbeiteten Stunden.</t>
  </si>
  <si>
    <t>Kol. 5: Bezahlte/unbezahlte Absenzen</t>
  </si>
  <si>
    <t>Einzutragen sind die bezahlten und unbezahlten Absenzstunden für Ferien, Feiertage, freiwilliges Fernbleiben von der Arbeit, Krankheit, Unfall, Militärdienst usw.</t>
  </si>
  <si>
    <t>Kol. 6: Ausfallstunden</t>
  </si>
  <si>
    <t>Ausgefallene Arbeitsstunden. Berechnung: Kol. 3 abzüglich Kol. 4 und 5.</t>
  </si>
  <si>
    <t>Erläuterungen zum Ausfüllen dieses Arbeitsblattes</t>
  </si>
  <si>
    <t>Erläuterungen bekommen Sie, indem Sie den Cursor in die betreffende Spalte positionieren und gleichzeitig die Tasten "STRG" und "h" drücken. Auf englischen Tastaturen drücken Sie "CTRL" und "h"._x000D__x000D_Damit die in einer Abrechnungsperiode geltend gemachten Ausfallstunden in saisonale (nicht entschädigbare) und wirtschaftlich bedingte (grundsätzlich entschädigbare) verteilt werden können, muss der durchschnittliche Arbeitsausfall in den zeitgleichen Perioden der beiden Vorjahre bekannt sein._x000D__x000D_Zeitgleiche Perioden der Vorjahre: Wird z.B. Kurzarbeit für den Monat Januar 2009 geltend gemacht, dienen die Monate Januar 2007 und Januar 2008 als Vergleichsperioden._x000D__x000D_In der geltend gemachten Abrechnungsperiode werden nur diejenigen Ausfallstunden entschädigt, welche den durchschnittlichen Ausfall der beiden Vergleichsmonate überschreiten.</t>
  </si>
  <si>
    <t>Erläuterungen bekommen Sie, indem Sie den Cursor in die betreffende Spalte positionieren und gleichzeitig die Tasten "STRG" und "h" drücken. Auf englischen Tastaturen drücken Sie "CTRL" und "h".</t>
  </si>
  <si>
    <t>Damit die in einer Abrechnungsperiode geltend gemachten Ausfallstunden in saisonale (nicht entschädigbare) und wirtschaftlich bedingte (grundsätzlich entschädigbare) verteilt werden können, muss der durchschnittliche Arbeitsausfall in den zeitgleichen Perioden der beiden Vorjahre bekannt sein.</t>
  </si>
  <si>
    <t>Zeitgleiche Perioden der Vorjahre: Wird z.B. Kurzarbeit für den Monat Januar 2009 geltend gemacht, dienen die Monate Januar 2007 und Januar 2008 als Vergleichsperioden.</t>
  </si>
  <si>
    <t>In der geltend gemachten Abrechnungsperiode werden nur diejenigen Ausfallstunden entschädigt, welche den durchschnittlichen Ausfall der beiden Vergleichsmonate überschreiten.</t>
  </si>
  <si>
    <t>Sollstunden in der zeitgleichen Periode des vorletzten Jahres inklusive Vorholzeit.</t>
  </si>
  <si>
    <t>Hilfetexte Blatt 4</t>
  </si>
  <si>
    <t>Hilfetexte für Abrechnung von Kurzarbeit</t>
  </si>
  <si>
    <t>Allgemeine Erläuterungen</t>
  </si>
  <si>
    <t>Auf der Abrechnung ist pro Abrechnungsperiode jede arbeitnehmende Person des Betriebes/der Betriebsabteilung aufzuführen, ungeachtet, ob er von Kurzarbeit betroffen ist oder nicht. Für die Nichtbetroffenen genügen die Angaben unter Kol. 1, Kol. 4 und Kol. 6.</t>
  </si>
  <si>
    <t>Kol. 2: Anrechenbarer Stundenverdienst</t>
  </si>
  <si>
    <t>Massgebend ist der vertraglich vereinbarte Lohn in der letzten Zahltagsperiode vor Beginn der Arbeitsausfälle_x000D_(max. Fr. 10’500.--). Eingeschlossen sind der Anteil des 13. Monatslohnes, die Ferien- und Feiertagsentschädigung, die vertraglich vereinbarten Zulagen, soweit sie nicht während der Kurzarbeit weiter bezahlt werden oder Entschädigungen für arbeitsbedingte Inkonvenienzen sind._x000D__x000D_Ermittlung des anrechenbaren Stundenverdienstes siehe Broschüre „Info-Service Kurzarbeitsentschädigung“.</t>
  </si>
  <si>
    <t>Massgebend ist der vertraglich vereinbarte Lohn in der letzten Zahltagsperiode vor Beginn der Arbeitsausfälle</t>
  </si>
  <si>
    <t>È determinante il salario convenuto per contratto nell'ultimo intervallo di pagamento del salario prima dell'inizio della perdita di ore di lavoro._x000D_(al massimo fr. 10 500.--). Sono comprese la parte proporzionale della 13a mensilità, l'indennità di vacanza e per i giorni festivi e le altre componenti retributive nel momento che continuano ad essere pagate anche durante il periodo di lavoro ridotto o costituiscono indennità d'inconvenienza.  _x000D__x000D_Per la determinazione del guadagno orario computabile, vedi nell'Info-Service ”Indennità per lavoro ridotto“, consultabile soltanto nel sito Internet www.area-lavoro.ch.</t>
  </si>
  <si>
    <t>(max. Fr. 10’500.--). Eingeschlossen sind der Anteil des 13. Monatslohnes, die Ferien- und Feiertagsentschädigung, die vertraglich vereinbarten Zulagen, soweit sie nicht während der Kurzarbeit weiter bezahlt werden oder Entschädigungen für arbeitsbedingte Inkonvenienzen sind.</t>
  </si>
  <si>
    <t>Ermittlung des anrechenbaren Stundenverdienstes siehe Broschüre „Info-Service Kurzarbeitsentschädigung“.</t>
  </si>
  <si>
    <t>Kol. 3: Wöchentliche Arbeitszeit in der AP</t>
  </si>
  <si>
    <t>Einzutragen ist die individuelle, vertraglich vereinbarte Arbeitszeit je arbeitnehmende Person, ohne allfällige Vorholzeit. Bei unterschiedlich langen Arbeitszeiten innerhalb eines Jahres ist die für die betreffende Abrechnungsperiode gültige Arbeitszeit einzutragen.</t>
  </si>
  <si>
    <t>Kol. 4: Sollstunden der Abrechnungsperiode inklusive Vorholzeit</t>
  </si>
  <si>
    <t>Umfasst die Zahltagsperiode eine, zwei oder vier Wochen, so beträgt die Abrechnungsperiode vier Wochen. In allen übrigen Fällen beträgt die Abrechnungsperiode einen Monat.</t>
  </si>
  <si>
    <t>Kol. 5: Istzeit</t>
  </si>
  <si>
    <t>Die tatsächlich gearbeiteten Stunden inkl. allfällige in dieser Abrechnungsperiode geleisteten Mehrstunden.</t>
  </si>
  <si>
    <t>Kol. 6: Bezahlte/unbezahlte Absenzen</t>
  </si>
  <si>
    <t>Sämtliche bezahlten und unbezahlten Absenzen (Ferien, Feiertage, freiwilliges Fernbleiben von der Arbeit, Krankheit, Unfall, Militärdienst usw.) in Stunden.</t>
  </si>
  <si>
    <t>Kol. 7: Gleitzeit. Saldo Ende vorhergehende Abrechnungsperiode</t>
  </si>
  <si>
    <t>Zulässiger Plus-Stundensaldo gemäss betrieblicher Gleitzeitregelung, max. 20 Arbeitsstunden; darüber liegende Stunden gelten als Mehrstunden.</t>
  </si>
  <si>
    <t>Kol. 7: Gleitzeit. Saldo Ende laufende Abrechnungsperiode</t>
  </si>
  <si>
    <t>Kol. 7: Gleitzeit. Differenz mit umgekehrten Vorzeichen</t>
  </si>
  <si>
    <t>Berechnung: Saldo Ende der vorhergehenden Periode abzüglich Saldo Ende der laufenden Periode.</t>
  </si>
  <si>
    <t>Kol. 8: Ausfallstunden total</t>
  </si>
  <si>
    <t>Die tatsächlich ausgefallenen, angeordneten Kurzarbeitsstunden, höchstens jedoch die Anzahl Stunden, die sich aus folgender Berechnung ergeben: Kol. 4 abzüglich des Totals von Kol. 5, 6, und 7 (Differenz).</t>
  </si>
  <si>
    <t>Kol. 9: Saldo der ausbezahlten und noch nicht ausbezahlten Mehrstunden aus den Vormonaten</t>
  </si>
  <si>
    <t>Einzutragen sind alle in den sechs Monaten vor Beginn der zweijährigen Rahmenfrist geleisteten und zeitlich nicht ausgeglichenen Mehrstunden. Nach Beginn der Rahmenfrist sind alle innerhalb der Rahmenfrist geleisteten und zeitlich nicht ausgeglichenen Mehrstunden zu erfassen, soweit sie nicht länger als zwölf Monate zurückliegen. Diese Mehrstunden reduzieren die anrechenbaren Ausfallstunden (Kol. 11), soweit sie die nicht entschädigbaren saisonalen Ausfallstunden (Kol. 10) überschreiten; d.h. Mehrstundensaldi werden zuerst durch die saisonalen Ausfallstunden ausgeglichen, bevor die anrechenbaren Ausfallstunden reduziert werden. Mehrstundensaldi, die nicht vollständig durch die saisonalen und anrechenbaren Ausfallstunden ausgeglichen werden können, sind auf die nächste Abrechnungsperiode vorzutragen.</t>
  </si>
  <si>
    <t>Kol. 10: Saisonale Ausfallstunden</t>
  </si>
  <si>
    <t>Diese Kolonne wird berechnet, wenn die kantonale Amtsstelle in ihrem Entscheid bezüglich der Saisonalität einen Vorbehalt angebracht hat, wonach die Ausfallstunden, die auf die Saisonalität zurückzuführen sind, nicht entschädigt werden können._x000D__x000D_Differenz zwischen Ausfallstunden total (Kol. 8) und anrechenbaren Ausfallstunden (Kol. 11). Es handelt sich um eine Kontrollspalte, da die Mehrstunden-Saldi (Kol. 9) die anrechenbaren Ausfallstunden (Kol. 11) nur reduzieren, soweit sie noch nicht durch die saisonalen Ausfallstunden getilgt werden konnten.</t>
  </si>
  <si>
    <t>Diese Kolonne wird berechnet, wenn die kantonale Amtsstelle in ihrem Entscheid bezüglich der Saisonalität einen Vorbehalt angebracht hat, wonach die Ausfallstunden, die auf die Saisonalität zurückzuführen sind, nicht entschädigt werden können.</t>
  </si>
  <si>
    <t>Differenz zwischen Ausfallstunden total (Kol. 8) und anrechenbaren Ausfallstunden (Kol. 11). Es handelt sich um eine Kontrollspalte, da die Mehrstunden-Saldi (Kol. 9) die anrechenbaren Ausfallstunden (Kol. 11) nur reduzieren, soweit sie noch nicht durch die saisonalen Ausfallstunden getilgt werden konnten.</t>
  </si>
  <si>
    <t>Kol. 11: Anrechenbare Ausfallstunden</t>
  </si>
  <si>
    <t>Hat die kantonale Amtsstelle in ihrem Entscheid bezüglich der Saisonalität einen Vorbehalt angebracht, ist aufgrund der ausgefallenen Arbeitsstunden in den gleichen Perioden der beiden Vorjahre ein Verteilschlüssel zu ermitteln, nach dem die Ausfallstunden in nicht entschädigbare (saisonale) und grundsätzlich entschädigbare zu verteilen sind. Berechnungsanleitung und Anwendung des Verteilschlüssels finden Sie in der Broschüre „Info-Service Kurzarbeitsentschädigung“ und auf dem Arbeitsblatt 'Saisonale Ausfallstunden'._x000D__x000D_Die anrechenbaren Ausfallstunden reduzieren sich zudem um die Mehrstundensaldi (Kol. 9), soweit diese nicht durch die saisonalen Ausfallstunden getilgt werden konnten._x000D__x000D_Hat ein Betrieb weder Mehrstunden aus Vormonaten noch saisonale Ausfallstunden aufzuweisen, entspricht die Kolonne 11 der Kolonne 8.</t>
  </si>
  <si>
    <t>Hat die kantonale Amtsstelle in ihrem Entscheid bezüglich der Saisonalität einen Vorbehalt angebracht, ist aufgrund der ausgefallenen Arbeitsstunden in den gleichen Perioden der beiden Vorjahre ein Verteilschlüssel zu ermitteln, nach dem die Ausfallstunden in nicht entschädigbare (saisonale) und grundsätzlich entschädigbare zu verteilen sind. Berechnungsanleitung und Anwendung des Verteilschlüssels finden Sie in der Broschüre „Info-Service Kurzarbeitsentschädigung“ und auf dem Arbeitsblatt 'Saisonale Ausfallstunden'.</t>
  </si>
  <si>
    <t>Die anrechenbaren Ausfallstunden reduzieren sich zudem um die Mehrstundensaldi (Kol. 9), soweit diese nicht durch die saisonalen Ausfallstunden getilgt werden konnten.</t>
  </si>
  <si>
    <t>Hat ein Betrieb weder Mehrstunden aus Vormonaten noch saisonale Ausfallstunden aufzuweisen, entspricht die Kolonne 11 der Kolonne 8.</t>
  </si>
  <si>
    <t>Kol. 12: Verdienstausfall 100 %</t>
  </si>
  <si>
    <t>Multiplikation der Kol. 11 mit Kol. 2. Das Total dieser Kolonne wird um das Total des Verdienstes aus Zwischenbeschäftigung reduziert und diese Differenz mit 6,05% multipliziert, was die Vergütung der Arbeitgeberbeiträge an die AHV/IV/EO/ALV ergibt. Diese Vergütung wird zum Total der Kol. 15 hinzugezählt.</t>
  </si>
  <si>
    <t>Kol. 13: Verdienstausfall 80 %</t>
  </si>
  <si>
    <t>Die Kurzarbeitsentschädigung beträgt für jede arbeitnehmende Person 80 % des Verdienstausfalles.</t>
  </si>
  <si>
    <t>Verdienst Zwischenbeschäftigung</t>
  </si>
  <si>
    <t>Als Einkommen aus Zwischenbeschäftigung gilt jeder Verdienst aus unselbständiger oder selbständiger Tätigkeit, den ein Kurzarbeitnehmer während seines Arbeitsausfalles zusätzlich erzielt._x000D__x000D_Der Arbeitgeber der Zwischenbeschäftigung hat dem ursprünglichen Arbeitgeber monatlich das Einkommen aus Zwischenbeschäftigung mitzuteilen (Art. 41 AVIG)._x000D__x000D_Anrechenbarer Verdienstausfall 80% (Kol. 13 der Abrechnung)_x000D_+ Verdienst aus Zwischenbeschäftigung (brutto)_x000D_-  Verdienstausfall 100% (Kol. 12 der Abrechnung)_x000D_= Kürzung von Kol. 15 der Abrechnung.</t>
  </si>
  <si>
    <t>Als Einkommen aus Zwischenbeschäftigung gilt jeder Verdienst aus unselbständiger oder selbständiger Tätigkeit, den ein Kurzarbeitnehmer während seines Arbeitsausfalles zusätzlich erzielt.</t>
  </si>
  <si>
    <t>Der Arbeitgeber der Zwischenbeschäftigung hat dem ursprünglichen Arbeitgeber monatlich das Einkommen aus Zwischenbeschäftigung mitzuteilen (Art. 41 AVIG).</t>
  </si>
  <si>
    <t>Anrechenbarer Verdienstausfall 80% (Kol. 13 der Abrechnung)</t>
  </si>
  <si>
    <t>+ Verdienst aus Zwischenbeschäftigung (brutto)</t>
  </si>
  <si>
    <t>-  Verdienstausfall 100% (Kol. 12 der Abrechnung)</t>
  </si>
  <si>
    <t>= Kürzung von Kol. 15 der Abrechnung.</t>
  </si>
  <si>
    <t>Kol. 14: Abzug Karenztage 80 %</t>
  </si>
  <si>
    <t>Karenzzeit zulasten des Arbeitgebers.</t>
  </si>
  <si>
    <t>Kol. 15: Beantragte Vergütung</t>
  </si>
  <si>
    <t>Sofern alle Voraussetzungen erfüllt sind, vergütet die Kasse den Betrag der sich aus der Subtraktion der Kol. 14 und des Abzugs aus Zwischenbeschäftigung von der Kol. 13 ergibt. Zum Total dieser Kolonne wird die Vergütung der Arbeitgeberbeiträge an AHV/IV/EO/ALV hinzugezählt.</t>
  </si>
  <si>
    <t>Vogliate indicare se una persona interna o un terzo autorizzato è disponibile in qualità di persona di riferimento.</t>
  </si>
  <si>
    <t>Il numero dei giorni di attesa deve essere selezionato in base all'art. 50 OADI. I valori autorizzati sono da 0 a 3. Selezionate il valore corretto nell'elenco a discesa.</t>
  </si>
  <si>
    <t>Vogliate indicare tutti gli altri componenti del salario soggetti all’AVS, come le indennità per lavoro notturno e domenicale oppure i bonus e le gratifiche, a condizione che le indennità in questione siano versate anche durante il lavoro ridotto.</t>
  </si>
  <si>
    <t>Ogni cambiamento concernente i lavoratori rispetto all'ultimo periodo di conteggio</t>
  </si>
  <si>
    <r>
      <rPr>
        <b/>
        <sz val="12"/>
        <color theme="1"/>
        <rFont val="Arial"/>
        <family val="2"/>
      </rPr>
      <t>Se il titolare del conto è diverso rispetto a quello dell'azienda</t>
    </r>
    <r>
      <rPr>
        <sz val="12"/>
        <color theme="1"/>
        <rFont val="Arial"/>
        <family val="2"/>
      </rPr>
      <t xml:space="preserve">
Cognome, nome, indirizzo, NPA e luogo</t>
    </r>
  </si>
  <si>
    <t>Istruzioni per compilare</t>
  </si>
  <si>
    <t>Istruzioni per il registro "1042Ai Domanda"</t>
  </si>
  <si>
    <t>Indicate il contratto collettivo di lavoro (CCL) valido per tutta l’azienda o il settore d’esercizio. Se i dipendenti sottostanno a dei CCL diversi, vogliate indicarli nel registro "1042Bi Dati di base lav.".</t>
  </si>
  <si>
    <t>Il servizio cantonale può emettere una riserva in merito (vedere registro 1042Ci Ore perse fattori stag). La percentuale che è stata calcolata verrà automaticamente riportata.</t>
  </si>
  <si>
    <t>Istruzioni per il registro "1042Bi Dati di base lav."</t>
  </si>
  <si>
    <t>Istruzioni per il registro "1042Ci Ore perse fattori stag."</t>
  </si>
  <si>
    <r>
      <t xml:space="preserve">In queste colonne, tutti i lavoratori dell'azienda o del settore d'esercizio aventi diritto saranno automaticamente copiati dal registro "1042Bi Dati di base lav.". 
</t>
    </r>
    <r>
      <rPr>
        <b/>
        <sz val="10"/>
        <color theme="1"/>
        <rFont val="Arial"/>
        <family val="2"/>
      </rPr>
      <t>Importante</t>
    </r>
    <r>
      <rPr>
        <sz val="10"/>
        <color theme="1"/>
        <rFont val="Arial"/>
        <family val="2"/>
      </rPr>
      <t>: occorre se del caso completare le righe con i lavoratori che non adempiono più le condizioni di diritto alle prestazioni, ad esempio se si sono dimessi o hanno cambiato reparto.</t>
    </r>
  </si>
  <si>
    <t>Istruzioni per il registro "1042Di Rapporto"</t>
  </si>
  <si>
    <t>Indicate le ore giornaliere perse rispetto alle ore dovute. Stampate il registro e fatela firmare ai lavoratori. Così facendo, confermano le ore perse richieste e il loro consenso al  lavoro ridotto (vedi il 5° punto dell’elenco dei non aventi diritto nelle istruzioni per il registro "1042Bi Dati di base lav.").
Importante: può essere rivendicato un massimo di ore perse equivalente alla durata di lavoro prevista per il periodo di conteggio.</t>
  </si>
  <si>
    <t>Istruzioni per il registro "1042Ei Conteggio"</t>
  </si>
  <si>
    <t>Vi invitiamo a leggere l'opuscolo "Indennità per lavoro ridotto" sul sito www.lavoro.swiss nella sua totalità. Questo opuscolo vi spiega tutto quello che dovete sapere sull'indennità per lavoro ridotto. Le istruzioni qui fornite hanno unicamente come scopo di facilitare la compilazione di questo formulario.
Entro 3 mesi dalla scadenza di ogni periodo di conteggio, il datore di lavoro deve fare valere il diritto all’indennità presso la cassa da lui designata. Tale disposizione vale anche se il servizio cantonale non si è ancora pronunciato sulla domanda d’indennità o se è pendente una procedura di opposizione o di ricorso. In linea di principio, un termine di perenzione non può essere prorogato né sospeso. Il diritto all’indennità per lavoro ridotto si estingue se non è fatto valere entro 3 mesi.</t>
  </si>
  <si>
    <t>Inoltre confermo: 
- I lavoratori sono stati informati della riduzione di lavoro e dell'obbligo di controllo. I lavoratori che non hanno accettato la riduzione del lavoro saranno remunerati in base al loro contratto di lavoro.
- I lavoratori colpiti hanno ricevuto l'indennità per lavoro ridotto anticipato e nel giorno abituale di paga per il relativo periodo. 
- Il periodo di attesa relativo al lavoro ridotto è stato preso a carico dal datore di lavoro.
- Le contribuzioni legali e contrattuali delle assicurazioni sociali saranno pagate in conformità alle ore di lavoro normali.
- L’azienda mantiene un sistema di controllo delle ore di lavoro (ad es. schede di timbratura, rapporti sulle ore, sistemi elettronici per la registrazione del tempo di lavoro ecc.) che indichi quotidianamente le ore di lavoro prestate, comprese le eventuali ore in esubero, le ore perse per motivi economici e tutte le altre assenze quali ad esempio vacanze, giorni di malattia, infortunio, servizio militare.</t>
  </si>
  <si>
    <t xml:space="preserve">Da compilare unicamente se una decisione </t>
  </si>
  <si>
    <t xml:space="preserve">di riserva in merito è stata presa </t>
  </si>
  <si>
    <t>dal servizio cantonale.</t>
  </si>
  <si>
    <t>Importo massimo del guadagno determinante:</t>
  </si>
  <si>
    <t>Quando avete versato l'ultima volta il salario conformemente agli obblighi contrattuali? Esempio: 25.09.2023</t>
  </si>
  <si>
    <t>Indicate il mese per il quale desiderate conteggiare il lavoro ridotto nel formato MM.AAAA. Esempio: 09.2023</t>
  </si>
  <si>
    <t>Gli stessi periodi degli ultimi anni: per esempio, se il lavoro ridotto viene richiesto per il mese di settembre 2023, i mesi di settembre 2022 e settembre 2021 serviranno quali periodi di paragone.</t>
  </si>
  <si>
    <t>Importante:
Le pagine compilate di questo modulo devono essere stampate e firmate dai lavoratori.</t>
  </si>
  <si>
    <t>Totale con il tempo di rec.</t>
  </si>
  <si>
    <t>Tempo 
di lavoro effettivo</t>
  </si>
  <si>
    <t>Tempo di lav. da effettuare nel periodo di conteggio</t>
  </si>
  <si>
    <t>Fine periodo di conteggio</t>
  </si>
  <si>
    <t>Saldo 
ore suppl. mesi precedenti</t>
  </si>
  <si>
    <t>Reddito conseguito 
con un'occ. provvisoria</t>
  </si>
  <si>
    <t>Assenze 
pagate / 
non pagate</t>
  </si>
  <si>
    <t>N. AVS</t>
  </si>
  <si>
    <t>Assenze pagate /
 non pagate</t>
  </si>
  <si>
    <t>Tempo di lavoro effettivo</t>
  </si>
  <si>
    <t>Saldo ore suppl. mesi precedenti</t>
  </si>
  <si>
    <t>Saldo 
ore suppl. 
mesi precedenti</t>
  </si>
  <si>
    <t>Ore perse computabili</t>
  </si>
  <si>
    <t>N. AVS, cognome, nome, data di nascita</t>
  </si>
  <si>
    <t xml:space="preserve">Media del tempo di lavoro sett. all’anno </t>
  </si>
  <si>
    <t>Tempo di lav. da effetuare nell periodo di conteggio</t>
  </si>
  <si>
    <r>
      <rPr>
        <b/>
        <sz val="10"/>
        <color theme="1"/>
        <rFont val="Arial"/>
        <family val="2"/>
      </rPr>
      <t xml:space="preserve">- Totale con il tempo di rec.: </t>
    </r>
    <r>
      <rPr>
        <sz val="10"/>
        <color theme="1"/>
        <rFont val="Arial"/>
        <family val="2"/>
      </rPr>
      <t>tutte le ore dovute, comprese le eventuali ore di compensazione anticipata
e/o quelle da recuperare, i giorni festivi concessi e/o i giorni di vacanza convenuti.</t>
    </r>
  </si>
  <si>
    <t>Reddito conseguito con un'occ. provvisoria</t>
  </si>
  <si>
    <t>Ogni cambiamento concernente i lavoratori rispetto all’ultimo periodo di conteggio</t>
  </si>
  <si>
    <t>N. AVS, cognome, nome</t>
  </si>
  <si>
    <r>
      <rPr>
        <b/>
        <sz val="10"/>
        <color theme="1"/>
        <rFont val="Arial"/>
        <family val="2"/>
      </rPr>
      <t>- Assenze pagate / non pagate</t>
    </r>
    <r>
      <rPr>
        <sz val="10"/>
        <color theme="1"/>
        <rFont val="Arial"/>
        <family val="2"/>
      </rPr>
      <t xml:space="preserve"> del penultimo anno e dell'anno precedente. Menzionate qui tutte le assenze in ore: giorni festivi (attenzione: vedere spiegazione “Numero di giorni festivi all’anno” nel registro “1042Bi Dati di base lav.”), vacanze, malattia/infortunio, congedi non pagati, ecc.</t>
    </r>
  </si>
  <si>
    <t>Perdita stagionale di ore di lavoro</t>
  </si>
  <si>
    <t xml:space="preserve">Inizio periodo
di conteggio </t>
  </si>
  <si>
    <t>Questa scheda deve essere compilata solo se il servizio cantonale ha emesso una riserva in merito nella sua decisione. Qualora non sia il caso, potete ignorare questa scheda.</t>
  </si>
  <si>
    <t>Vogliate indicare tutti i lavoratori dell’azienda o del settore d’esercizio, 
colpiti dal lavoro ridotto e che hanno diritto alle prestazioni.</t>
  </si>
  <si>
    <t>Il numero d'identificazione della sua azienda. Potete trovarla all'indirizzo seguente: https://www.uid.admin.ch.</t>
  </si>
  <si>
    <t>Importante: 
La domanda deve essere firmata a mano.</t>
  </si>
  <si>
    <t>Questa scheda non necessita nessun inserimento.
I diversi parametri calcolati sono elencati qui.</t>
  </si>
  <si>
    <t>Guadagno orario computabile</t>
  </si>
  <si>
    <t>Perdita di lavoro:</t>
  </si>
  <si>
    <t>Numero di giorni di attesa:</t>
  </si>
  <si>
    <t>Dati  di base</t>
  </si>
  <si>
    <t>Somme</t>
  </si>
  <si>
    <t>Tempo di lav.
da effett. nel
per. contegg.
con ore di rec.</t>
  </si>
  <si>
    <t>Deduzione quota occupazione provvisoria</t>
  </si>
  <si>
    <t>Deduzione giorni di attesa 80%</t>
  </si>
  <si>
    <t xml:space="preserve">Importante:
Questo modulo deve essere compilato ed essere firmato dai lavoratori interessati solo se avete un'autorizzazione corrispondente da parte del servizio cantonale per i formatori professionali. </t>
  </si>
  <si>
    <t xml:space="preserve">Da compilare unicamente se avete un'autorizzazione corrispondente da parte del servizio cantonale per i formatori. </t>
  </si>
  <si>
    <t>Ore dedicate alla formazione degli apprendisti, considerate come ore perse computabili.</t>
  </si>
  <si>
    <t>Dati di base dei formatori</t>
  </si>
  <si>
    <t>Tempo pieno</t>
  </si>
  <si>
    <t>Tempo parziale</t>
  </si>
  <si>
    <t>Lavoro su chiamata</t>
  </si>
  <si>
    <t>Temporaneo</t>
  </si>
  <si>
    <t>Tirocinio</t>
  </si>
  <si>
    <t>Lavoro a domicilio</t>
  </si>
  <si>
    <t>Contratto temporaneo</t>
  </si>
  <si>
    <t>Tempo parziale su chiamata</t>
  </si>
  <si>
    <t>Beschäfitungsart</t>
  </si>
  <si>
    <t>Vogliate indicare il tipo di rapporto di lavoro convenuto contrattualmente. A tal fine, selezionate una voce nell’elenco a discesa.</t>
  </si>
  <si>
    <t>Anzahl
betroffene
Mitarbeiter</t>
  </si>
  <si>
    <t>Anzahl
anspruchsberechtigte
Mitarbeiter</t>
  </si>
  <si>
    <t>Tipo di impiego</t>
  </si>
  <si>
    <t>Il saldo dell'orario flessibile deve essere compilato solo se l'azienda dispone di un apposito regolamento scritto che applica già prima dell'introduzione del lavoro ridotto ed è stato effettivamente svolto. Solo i saldi tra -20 / +20 ore possono essere prese in considerazione.</t>
  </si>
  <si>
    <t>Ogni cambiamento rispetto all'ultimo PC</t>
  </si>
  <si>
    <t>Dati per il calcolo dell'ILR per il periodo di conteggio (PC)</t>
  </si>
  <si>
    <t>Istruzioni per il registro "1042Fi Formatori"</t>
  </si>
  <si>
    <t>Numero di mesi pagati all'anno (12/13)</t>
  </si>
  <si>
    <t>Tipo di persona di contatto</t>
  </si>
  <si>
    <t>Se disponete di un'autorizzazione, le ore che i formatori professionali hanno dedicato alla formazione degli apprendisti devono essere inserite nel modulo. A tal fine, dovete indicare il numero AVS, il nome e il cognome dei formatori professionali e inserire le rispettive ore dedicate alla formazione per ogni giorno. Queste ore sono incluse nel numero totale di ore perse secondo il registro «1042Di Rapporto». 
Per maggiori informazioni sull’ILR per formatori, visitate il sito www.lavoro.swiss.</t>
  </si>
  <si>
    <t>Data di 
nascita</t>
  </si>
  <si>
    <t>Secondo l’art. 88 LADI e l'art. 28 LPGA, il datore di lavoro è tenuto a fornire tutte le informazioni e i documenti necessari.</t>
  </si>
  <si>
    <r>
      <t xml:space="preserve">- </t>
    </r>
    <r>
      <rPr>
        <b/>
        <sz val="10"/>
        <color rgb="FF000000"/>
        <rFont val="Arial"/>
        <family val="2"/>
      </rPr>
      <t>Tempo effettivo nello stesso periodo del penultimo anno, risp. dell’anno precedente:</t>
    </r>
    <r>
      <rPr>
        <sz val="10"/>
        <color rgb="FF000000"/>
        <rFont val="Arial"/>
        <family val="2"/>
      </rPr>
      <t xml:space="preserve"> Le ore effettivamente lavorate e documentate nel periodo corrispondente.</t>
    </r>
  </si>
  <si>
    <t>I lavoratori che hanno raggiunto l'età di riferimento AVS;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</si>
</sst>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SFr.-807]\ #,##0.00"/>
    <numFmt numFmtId="166" formatCode="mm/yyyy"/>
    <numFmt numFmtId="167" formatCode="0.000%"/>
    <numFmt numFmtId="168" formatCode="[$-407]mmmm\ yy;@"/>
    <numFmt numFmtId="169" formatCode="000\.0000\.0000\.00"/>
    <numFmt numFmtId="170" formatCode="\7\5\6\.0000\.0000\.00"/>
    <numFmt numFmtId="171" formatCode="dd/mm/yyyy;@"/>
    <numFmt numFmtId="172" formatCode="000\ 000\ 00\ 00"/>
    <numFmt numFmtId="173" formatCode="0.000"/>
    <numFmt numFmtId="174" formatCode="[$]dd/mm/yyyy;@" x16r2:formatCode16="[$-gsw-CH,1]dd/mm/yyyy;@"/>
  </numFmts>
  <fonts count="43">
    <font>
      <sz val="11"/>
      <color theme="1"/>
      <name val="Calibri"/>
      <family val="2"/>
      <scheme val="minor"/>
    </font>
    <font>
      <sz val="11"/>
      <color theme="1"/>
      <name val="Arial"/>
      <family val="2"/>
    </font>
    <font>
      <sz val="11"/>
      <color theme="1"/>
      <name val="Arial"/>
      <family val="2"/>
    </font>
    <font>
      <sz val="10"/>
      <name val="Arial"/>
      <family val="2"/>
    </font>
    <font>
      <b/>
      <sz val="10"/>
      <name val="Arial"/>
      <family val="2"/>
    </font>
    <font>
      <b/>
      <sz val="8"/>
      <name val="Arial"/>
      <family val="2"/>
    </font>
    <font>
      <sz val="8"/>
      <name val="Arial"/>
      <family val="2"/>
    </font>
    <font>
      <sz val="6"/>
      <name val="Arial"/>
      <family val="2"/>
    </font>
    <font>
      <sz val="7"/>
      <name val="Arial"/>
      <family val="2"/>
    </font>
    <font>
      <b/>
      <sz val="12"/>
      <name val="Arial"/>
      <family val="2"/>
    </font>
    <font>
      <sz val="8"/>
      <name val="Calibri"/>
      <family val="2"/>
      <scheme val="minor"/>
    </font>
    <font>
      <sz val="10"/>
      <color theme="1"/>
      <name val="Arial"/>
      <family val="2"/>
    </font>
    <font>
      <b/>
      <sz val="11"/>
      <color theme="1"/>
      <name val="Arial"/>
      <family val="2"/>
    </font>
    <font>
      <b/>
      <sz val="10"/>
      <color theme="1"/>
      <name val="Arial"/>
      <family val="2"/>
    </font>
    <font>
      <sz val="11"/>
      <color theme="1"/>
      <name val="Calibri"/>
      <family val="2"/>
      <scheme val="minor"/>
    </font>
    <font>
      <sz val="10"/>
      <name val="Calibri"/>
      <family val="2"/>
      <scheme val="minor"/>
    </font>
    <font>
      <sz val="11"/>
      <name val="Arial"/>
      <family val="2"/>
    </font>
    <font>
      <b/>
      <sz val="11"/>
      <name val="Arial"/>
      <family val="2"/>
    </font>
    <font>
      <b/>
      <sz val="11"/>
      <color theme="1"/>
      <name val="Calibri"/>
      <family val="2"/>
      <scheme val="minor"/>
    </font>
    <font>
      <b/>
      <sz val="10"/>
      <color theme="1" tint="4.9989318521683403E-2"/>
      <name val="Arial"/>
      <family val="2"/>
    </font>
    <font>
      <sz val="10"/>
      <color theme="1" tint="4.9989318521683403E-2"/>
      <name val="Arial"/>
      <family val="2"/>
    </font>
    <font>
      <b/>
      <sz val="12"/>
      <color theme="1"/>
      <name val="Arial"/>
      <family val="2"/>
    </font>
    <font>
      <b/>
      <sz val="12"/>
      <color theme="0"/>
      <name val="Arial"/>
      <family val="2"/>
    </font>
    <font>
      <sz val="10"/>
      <color rgb="FFFF0000"/>
      <name val="Arial"/>
      <family val="2"/>
    </font>
    <font>
      <b/>
      <sz val="10"/>
      <color rgb="FFFF0000"/>
      <name val="Arial"/>
      <family val="2"/>
    </font>
    <font>
      <b/>
      <sz val="12"/>
      <color rgb="FFFF0000"/>
      <name val="Arial"/>
      <family val="2"/>
    </font>
    <font>
      <sz val="12"/>
      <name val="Arial"/>
      <family val="2"/>
    </font>
    <font>
      <sz val="12"/>
      <color theme="1"/>
      <name val="Arial"/>
      <family val="2"/>
    </font>
    <font>
      <sz val="12"/>
      <color theme="1"/>
      <name val="Source Code Pro"/>
      <family val="3"/>
    </font>
    <font>
      <b/>
      <sz val="12"/>
      <color theme="1"/>
      <name val="Source Code Pro"/>
      <family val="3"/>
    </font>
    <font>
      <b/>
      <sz val="14"/>
      <color theme="1"/>
      <name val="Arial"/>
      <family val="2"/>
    </font>
    <font>
      <b/>
      <sz val="12"/>
      <color theme="1"/>
      <name val="Courier New"/>
      <family val="3"/>
    </font>
    <font>
      <sz val="10"/>
      <color theme="1"/>
      <name val="Calibri"/>
      <family val="2"/>
      <scheme val="minor"/>
    </font>
    <font>
      <i/>
      <sz val="10"/>
      <color theme="0" tint="-0.499984740745262"/>
      <name val="Arial"/>
      <family val="2"/>
    </font>
    <font>
      <i/>
      <sz val="10"/>
      <color theme="0" tint="-0.499984740745262"/>
      <name val="Calibri"/>
      <family val="2"/>
      <scheme val="minor"/>
    </font>
    <font>
      <i/>
      <sz val="12"/>
      <color theme="0" tint="-0.499984740745262"/>
      <name val="Arial"/>
      <family val="2"/>
    </font>
    <font>
      <b/>
      <i/>
      <sz val="10"/>
      <color theme="0" tint="-0.499984740745262"/>
      <name val="Arial"/>
      <family val="2"/>
    </font>
    <font>
      <i/>
      <sz val="7"/>
      <color theme="0" tint="-0.499984740745262"/>
      <name val="Arial"/>
      <family val="2"/>
    </font>
    <font>
      <i/>
      <sz val="6"/>
      <color theme="0" tint="-0.499984740745262"/>
      <name val="Arial"/>
      <family val="2"/>
    </font>
    <font>
      <i/>
      <sz val="8"/>
      <color theme="0" tint="-0.499984740745262"/>
      <name val="Arial"/>
      <family val="2"/>
    </font>
    <font>
      <i/>
      <sz val="11"/>
      <color theme="0" tint="-0.499984740745262"/>
      <name val="Arial"/>
      <family val="2"/>
    </font>
    <font>
      <sz val="10"/>
      <color rgb="FF000000"/>
      <name val="Arial"/>
      <family val="2"/>
    </font>
    <font>
      <b/>
      <sz val="10"/>
      <color rgb="FF000000"/>
      <name val="Arial"/>
      <family val="2"/>
    </font>
  </fonts>
  <fills count="13">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rgb="FFFFFF99"/>
        <bgColor indexed="64"/>
      </patternFill>
    </fill>
    <fill>
      <patternFill patternType="solid">
        <fgColor rgb="FFCCFFCC"/>
        <bgColor indexed="64"/>
      </patternFill>
    </fill>
    <fill>
      <patternFill patternType="solid">
        <fgColor theme="5" tint="-0.249977111117893"/>
        <bgColor indexed="64"/>
      </patternFill>
    </fill>
    <fill>
      <patternFill patternType="solid">
        <fgColor rgb="FFFFC000"/>
        <bgColor indexed="64"/>
      </patternFill>
    </fill>
    <fill>
      <patternFill patternType="solid">
        <fgColor theme="9"/>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0.249977111117893"/>
        <bgColor indexed="64"/>
      </patternFill>
    </fill>
    <fill>
      <patternFill patternType="solid">
        <fgColor rgb="FF66FFFF"/>
        <bgColor indexed="64"/>
      </patternFill>
    </fill>
  </fills>
  <borders count="1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9" fontId="14" fillId="0" borderId="0" applyFont="0" applyFill="0" applyBorder="0" applyAlignment="0" applyProtection="0"/>
    <xf numFmtId="0" fontId="14" fillId="0" borderId="0"/>
    <xf numFmtId="0" fontId="1" fillId="0" borderId="0"/>
  </cellStyleXfs>
  <cellXfs count="632">
    <xf numFmtId="0" fontId="0" fillId="0" borderId="0" xfId="0"/>
    <xf numFmtId="14" fontId="0" fillId="0" borderId="0" xfId="0" applyNumberFormat="1" applyAlignment="1" applyProtection="1">
      <alignment horizontal="left"/>
      <protection hidden="1"/>
    </xf>
    <xf numFmtId="0" fontId="0" fillId="0" borderId="0" xfId="0" applyProtection="1">
      <protection hidden="1"/>
    </xf>
    <xf numFmtId="0" fontId="6" fillId="0" borderId="0" xfId="0" applyFont="1"/>
    <xf numFmtId="0" fontId="6" fillId="0" borderId="0" xfId="0" applyFont="1" applyProtection="1">
      <protection hidden="1"/>
    </xf>
    <xf numFmtId="0" fontId="6" fillId="0" borderId="0" xfId="0" applyFont="1" applyAlignment="1" applyProtection="1">
      <alignment horizontal="left"/>
      <protection hidden="1"/>
    </xf>
    <xf numFmtId="0" fontId="0" fillId="0" borderId="0" xfId="0" applyProtection="1">
      <protection locked="0"/>
    </xf>
    <xf numFmtId="0" fontId="3" fillId="0" borderId="0" xfId="0" applyFont="1" applyProtection="1">
      <protection hidden="1"/>
    </xf>
    <xf numFmtId="0" fontId="3" fillId="0" borderId="0" xfId="0" applyFont="1" applyProtection="1">
      <protection locked="0"/>
    </xf>
    <xf numFmtId="164" fontId="3" fillId="0" borderId="0" xfId="0" applyNumberFormat="1" applyFont="1" applyProtection="1">
      <protection locked="0"/>
    </xf>
    <xf numFmtId="49" fontId="0" fillId="0" borderId="0" xfId="0" applyNumberFormat="1" applyProtection="1">
      <protection locked="0"/>
    </xf>
    <xf numFmtId="0" fontId="0" fillId="0" borderId="0" xfId="0" quotePrefix="1" applyProtection="1">
      <protection locked="0"/>
    </xf>
    <xf numFmtId="14" fontId="0" fillId="0" borderId="0" xfId="0" applyNumberFormat="1" applyProtection="1">
      <protection hidden="1"/>
    </xf>
    <xf numFmtId="164" fontId="0" fillId="0" borderId="0" xfId="0" applyNumberFormat="1" applyProtection="1">
      <protection hidden="1"/>
    </xf>
    <xf numFmtId="165" fontId="0" fillId="0" borderId="0" xfId="0" applyNumberFormat="1" applyProtection="1">
      <protection hidden="1"/>
    </xf>
    <xf numFmtId="167" fontId="0" fillId="0" borderId="0" xfId="0" applyNumberFormat="1" applyProtection="1">
      <protection hidden="1"/>
    </xf>
    <xf numFmtId="0" fontId="6" fillId="0" borderId="0" xfId="0" quotePrefix="1" applyFont="1"/>
    <xf numFmtId="10" fontId="0" fillId="0" borderId="0" xfId="0" applyNumberFormat="1" applyProtection="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2" fillId="0" borderId="0" xfId="0" applyFont="1" applyProtection="1">
      <protection hidden="1"/>
    </xf>
    <xf numFmtId="0" fontId="11" fillId="0" borderId="0" xfId="0" applyFont="1" applyProtection="1">
      <protection hidden="1"/>
    </xf>
    <xf numFmtId="0" fontId="12" fillId="0" borderId="0" xfId="0" applyFont="1" applyAlignment="1" applyProtection="1">
      <alignment vertical="center"/>
      <protection hidden="1"/>
    </xf>
    <xf numFmtId="0" fontId="2" fillId="0" borderId="0" xfId="0" applyFont="1" applyAlignment="1" applyProtection="1">
      <alignment vertical="center"/>
      <protection hidden="1"/>
    </xf>
    <xf numFmtId="164" fontId="3" fillId="0" borderId="0" xfId="0" applyNumberFormat="1" applyFont="1" applyAlignment="1" applyProtection="1">
      <alignment horizontal="right"/>
      <protection hidden="1"/>
    </xf>
    <xf numFmtId="2" fontId="3" fillId="0" borderId="0" xfId="0" applyNumberFormat="1" applyFont="1" applyAlignment="1" applyProtection="1">
      <alignment horizontal="right"/>
      <protection hidden="1"/>
    </xf>
    <xf numFmtId="0" fontId="3" fillId="0" borderId="0" xfId="0" applyFont="1" applyAlignment="1" applyProtection="1">
      <alignment horizontal="right"/>
      <protection hidden="1"/>
    </xf>
    <xf numFmtId="2" fontId="3" fillId="0" borderId="0" xfId="0" applyNumberFormat="1" applyFont="1" applyProtection="1">
      <protection hidden="1"/>
    </xf>
    <xf numFmtId="2" fontId="3" fillId="0" borderId="0" xfId="0" applyNumberFormat="1" applyFont="1" applyAlignment="1" applyProtection="1">
      <alignment horizontal="left"/>
      <protection hidden="1"/>
    </xf>
    <xf numFmtId="0" fontId="3" fillId="0" borderId="0" xfId="0" applyFont="1" applyAlignment="1" applyProtection="1">
      <alignment horizontal="left"/>
      <protection hidden="1"/>
    </xf>
    <xf numFmtId="2" fontId="15" fillId="0" borderId="0" xfId="0" applyNumberFormat="1" applyFont="1" applyAlignment="1" applyProtection="1">
      <alignment horizontal="right"/>
      <protection hidden="1"/>
    </xf>
    <xf numFmtId="0" fontId="15" fillId="0" borderId="0" xfId="0" applyFont="1" applyAlignment="1" applyProtection="1">
      <alignment horizontal="left"/>
      <protection hidden="1"/>
    </xf>
    <xf numFmtId="169" fontId="15" fillId="0" borderId="0" xfId="0" applyNumberFormat="1" applyFont="1" applyAlignment="1" applyProtection="1">
      <alignment horizontal="left"/>
      <protection hidden="1"/>
    </xf>
    <xf numFmtId="0" fontId="3" fillId="4" borderId="11" xfId="0" applyFont="1" applyFill="1" applyBorder="1" applyProtection="1">
      <protection hidden="1"/>
    </xf>
    <xf numFmtId="164" fontId="3" fillId="0" borderId="0" xfId="0" applyNumberFormat="1" applyFont="1" applyAlignment="1" applyProtection="1">
      <alignment horizontal="left"/>
      <protection hidden="1"/>
    </xf>
    <xf numFmtId="168" fontId="4" fillId="0" borderId="0" xfId="0" applyNumberFormat="1" applyFont="1" applyAlignment="1" applyProtection="1">
      <alignment horizontal="left"/>
      <protection hidden="1"/>
    </xf>
    <xf numFmtId="1" fontId="3" fillId="0" borderId="0" xfId="0" applyNumberFormat="1" applyFont="1" applyAlignment="1" applyProtection="1">
      <alignment horizontal="left"/>
      <protection hidden="1"/>
    </xf>
    <xf numFmtId="0" fontId="13" fillId="0" borderId="0" xfId="0" applyFont="1" applyProtection="1">
      <protection hidden="1"/>
    </xf>
    <xf numFmtId="168" fontId="3" fillId="0" borderId="0" xfId="0" applyNumberFormat="1" applyFont="1" applyAlignment="1" applyProtection="1">
      <alignment horizontal="left"/>
      <protection hidden="1"/>
    </xf>
    <xf numFmtId="164" fontId="3" fillId="0" borderId="0" xfId="0" applyNumberFormat="1" applyFont="1" applyProtection="1">
      <protection hidden="1"/>
    </xf>
    <xf numFmtId="2" fontId="3" fillId="0" borderId="0" xfId="0" applyNumberFormat="1" applyFont="1" applyAlignment="1" applyProtection="1">
      <alignment horizontal="center"/>
      <protection hidden="1"/>
    </xf>
    <xf numFmtId="49" fontId="3" fillId="0" borderId="0" xfId="0" applyNumberFormat="1" applyFont="1" applyAlignment="1" applyProtection="1">
      <alignment horizontal="right"/>
      <protection hidden="1"/>
    </xf>
    <xf numFmtId="164"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166" fontId="3" fillId="0" borderId="0" xfId="0" applyNumberFormat="1" applyFont="1" applyAlignment="1" applyProtection="1">
      <alignment horizontal="right"/>
      <protection hidden="1"/>
    </xf>
    <xf numFmtId="2" fontId="3" fillId="0" borderId="0" xfId="0" applyNumberFormat="1" applyFont="1" applyAlignment="1" applyProtection="1">
      <alignment horizontal="right" vertical="center"/>
      <protection hidden="1"/>
    </xf>
    <xf numFmtId="4" fontId="3" fillId="0" borderId="0" xfId="0" applyNumberFormat="1" applyFont="1" applyAlignment="1" applyProtection="1">
      <alignment horizontal="right"/>
      <protection hidden="1"/>
    </xf>
    <xf numFmtId="169" fontId="3" fillId="0" borderId="0" xfId="0" applyNumberFormat="1" applyFont="1" applyAlignment="1" applyProtection="1">
      <alignment horizontal="left" vertical="center"/>
      <protection hidden="1"/>
    </xf>
    <xf numFmtId="164" fontId="3" fillId="4" borderId="12" xfId="0" applyNumberFormat="1" applyFont="1" applyFill="1" applyBorder="1" applyAlignment="1" applyProtection="1">
      <alignment horizontal="right" vertical="center"/>
      <protection hidden="1"/>
    </xf>
    <xf numFmtId="2" fontId="3" fillId="4" borderId="12" xfId="0" applyNumberFormat="1" applyFont="1" applyFill="1" applyBorder="1" applyAlignment="1" applyProtection="1">
      <alignment horizontal="right" vertical="center"/>
      <protection hidden="1"/>
    </xf>
    <xf numFmtId="2" fontId="4" fillId="4" borderId="12" xfId="0" applyNumberFormat="1" applyFont="1" applyFill="1" applyBorder="1" applyAlignment="1" applyProtection="1">
      <alignment horizontal="right" vertical="center"/>
      <protection hidden="1"/>
    </xf>
    <xf numFmtId="10" fontId="4" fillId="4" borderId="12" xfId="0" applyNumberFormat="1" applyFont="1" applyFill="1" applyBorder="1" applyAlignment="1" applyProtection="1">
      <alignment horizontal="right" vertical="center"/>
      <protection hidden="1"/>
    </xf>
    <xf numFmtId="2" fontId="3" fillId="4" borderId="22" xfId="0" applyNumberFormat="1" applyFont="1" applyFill="1" applyBorder="1" applyAlignment="1" applyProtection="1">
      <alignment horizontal="left" vertical="center"/>
      <protection hidden="1"/>
    </xf>
    <xf numFmtId="0" fontId="3" fillId="4" borderId="12" xfId="0" applyFont="1" applyFill="1" applyBorder="1" applyAlignment="1" applyProtection="1">
      <alignment horizontal="right" vertical="center"/>
      <protection hidden="1"/>
    </xf>
    <xf numFmtId="10" fontId="4" fillId="4" borderId="13" xfId="0" applyNumberFormat="1" applyFont="1" applyFill="1" applyBorder="1" applyAlignment="1" applyProtection="1">
      <alignment horizontal="right" vertical="center"/>
      <protection hidden="1"/>
    </xf>
    <xf numFmtId="10" fontId="3" fillId="0" borderId="0" xfId="0" applyNumberFormat="1" applyFont="1" applyProtection="1">
      <protection hidden="1"/>
    </xf>
    <xf numFmtId="164" fontId="3" fillId="0" borderId="0" xfId="0" applyNumberFormat="1" applyFont="1" applyAlignment="1" applyProtection="1">
      <alignment horizontal="right" vertical="center"/>
      <protection hidden="1"/>
    </xf>
    <xf numFmtId="0" fontId="16" fillId="0" borderId="0" xfId="0" applyFont="1" applyAlignment="1" applyProtection="1">
      <alignment vertical="center"/>
      <protection hidden="1"/>
    </xf>
    <xf numFmtId="166" fontId="17" fillId="4" borderId="13" xfId="0" applyNumberFormat="1" applyFont="1" applyFill="1" applyBorder="1" applyAlignment="1" applyProtection="1">
      <alignment horizontal="left" vertical="center"/>
      <protection hidden="1"/>
    </xf>
    <xf numFmtId="2" fontId="7" fillId="0" borderId="0" xfId="0" applyNumberFormat="1" applyFont="1" applyAlignment="1" applyProtection="1">
      <alignment horizontal="left"/>
      <protection hidden="1"/>
    </xf>
    <xf numFmtId="0" fontId="5" fillId="0" borderId="0" xfId="0" applyFont="1" applyProtection="1">
      <protection hidden="1"/>
    </xf>
    <xf numFmtId="0" fontId="16" fillId="0" borderId="0" xfId="0" applyFont="1" applyProtection="1">
      <protection hidden="1"/>
    </xf>
    <xf numFmtId="2" fontId="16" fillId="0" borderId="0" xfId="0" applyNumberFormat="1" applyFont="1" applyAlignment="1" applyProtection="1">
      <alignment horizontal="right"/>
      <protection hidden="1"/>
    </xf>
    <xf numFmtId="2" fontId="16" fillId="0" borderId="0" xfId="0" applyNumberFormat="1" applyFont="1" applyProtection="1">
      <protection hidden="1"/>
    </xf>
    <xf numFmtId="0" fontId="16" fillId="0" borderId="0" xfId="0" applyFont="1" applyAlignment="1" applyProtection="1">
      <alignment horizontal="left"/>
      <protection hidden="1"/>
    </xf>
    <xf numFmtId="2" fontId="15" fillId="0" borderId="0" xfId="0" applyNumberFormat="1" applyFont="1" applyAlignment="1" applyProtection="1">
      <alignment horizontal="center" vertical="top"/>
      <protection hidden="1"/>
    </xf>
    <xf numFmtId="2" fontId="15" fillId="0" borderId="0" xfId="0" applyNumberFormat="1" applyFont="1" applyAlignment="1" applyProtection="1">
      <alignment horizontal="right" vertical="top"/>
      <protection hidden="1"/>
    </xf>
    <xf numFmtId="0" fontId="15" fillId="0" borderId="0" xfId="0" applyFont="1" applyAlignment="1" applyProtection="1">
      <alignment vertical="top"/>
      <protection hidden="1"/>
    </xf>
    <xf numFmtId="2" fontId="3" fillId="0" borderId="0" xfId="0" applyNumberFormat="1" applyFont="1" applyAlignment="1" applyProtection="1">
      <alignment horizontal="left" vertical="top"/>
      <protection hidden="1"/>
    </xf>
    <xf numFmtId="0" fontId="3" fillId="0" borderId="0" xfId="0" applyFont="1" applyAlignment="1" applyProtection="1">
      <alignment horizontal="left" vertical="top"/>
      <protection hidden="1"/>
    </xf>
    <xf numFmtId="164" fontId="3" fillId="0" borderId="0" xfId="0" applyNumberFormat="1" applyFont="1" applyAlignment="1" applyProtection="1">
      <alignment horizontal="left" vertical="top"/>
      <protection hidden="1"/>
    </xf>
    <xf numFmtId="0" fontId="15" fillId="0" borderId="0" xfId="0" applyFont="1" applyAlignment="1" applyProtection="1">
      <alignment horizontal="left" vertical="top"/>
      <protection hidden="1"/>
    </xf>
    <xf numFmtId="164" fontId="15" fillId="0" borderId="0" xfId="0" applyNumberFormat="1" applyFont="1" applyAlignment="1" applyProtection="1">
      <alignment horizontal="right" vertical="top"/>
      <protection hidden="1"/>
    </xf>
    <xf numFmtId="1" fontId="3" fillId="0" borderId="0" xfId="0" applyNumberFormat="1" applyFont="1" applyAlignment="1" applyProtection="1">
      <alignment horizontal="right"/>
      <protection hidden="1"/>
    </xf>
    <xf numFmtId="169" fontId="3" fillId="0" borderId="0" xfId="0" applyNumberFormat="1" applyFont="1" applyAlignment="1" applyProtection="1">
      <alignment horizontal="left"/>
      <protection hidden="1"/>
    </xf>
    <xf numFmtId="2" fontId="3" fillId="0" borderId="4" xfId="0" applyNumberFormat="1" applyFont="1" applyBorder="1" applyAlignment="1" applyProtection="1">
      <alignment horizontal="right" vertical="center"/>
      <protection locked="0"/>
    </xf>
    <xf numFmtId="2" fontId="3" fillId="4" borderId="17" xfId="0" applyNumberFormat="1" applyFont="1" applyFill="1" applyBorder="1" applyAlignment="1" applyProtection="1">
      <alignment horizontal="right" vertical="center"/>
      <protection hidden="1"/>
    </xf>
    <xf numFmtId="2" fontId="3" fillId="4" borderId="21" xfId="0" applyNumberFormat="1" applyFont="1" applyFill="1" applyBorder="1" applyAlignment="1" applyProtection="1">
      <alignment horizontal="right" vertical="center"/>
      <protection hidden="1"/>
    </xf>
    <xf numFmtId="2" fontId="3" fillId="2" borderId="19" xfId="0" applyNumberFormat="1" applyFont="1" applyFill="1" applyBorder="1" applyAlignment="1" applyProtection="1">
      <alignment horizontal="right" vertical="center"/>
      <protection hidden="1"/>
    </xf>
    <xf numFmtId="2" fontId="3" fillId="2" borderId="20" xfId="0" applyNumberFormat="1" applyFont="1" applyFill="1" applyBorder="1" applyAlignment="1" applyProtection="1">
      <alignment horizontal="right" vertical="center"/>
      <protection hidden="1"/>
    </xf>
    <xf numFmtId="174" fontId="15" fillId="0" borderId="0" xfId="0" applyNumberFormat="1" applyFont="1" applyAlignment="1" applyProtection="1">
      <alignment horizontal="left" vertical="top"/>
      <protection hidden="1"/>
    </xf>
    <xf numFmtId="174" fontId="3" fillId="0" borderId="0" xfId="0" applyNumberFormat="1" applyFont="1" applyAlignment="1" applyProtection="1">
      <alignment horizontal="left" vertical="top"/>
      <protection hidden="1"/>
    </xf>
    <xf numFmtId="0" fontId="3" fillId="0" borderId="0" xfId="0" applyFont="1" applyAlignment="1" applyProtection="1">
      <alignment horizontal="right" wrapText="1"/>
      <protection hidden="1"/>
    </xf>
    <xf numFmtId="0" fontId="3" fillId="0" borderId="0" xfId="0" applyFont="1" applyAlignment="1" applyProtection="1">
      <alignment wrapText="1"/>
      <protection hidden="1"/>
    </xf>
    <xf numFmtId="2" fontId="16" fillId="0" borderId="0" xfId="0" applyNumberFormat="1" applyFont="1" applyAlignment="1" applyProtection="1">
      <alignment horizontal="center"/>
      <protection hidden="1"/>
    </xf>
    <xf numFmtId="2" fontId="3" fillId="0" borderId="0" xfId="0" applyNumberFormat="1" applyFont="1" applyAlignment="1" applyProtection="1">
      <alignment horizontal="center" wrapText="1"/>
      <protection hidden="1"/>
    </xf>
    <xf numFmtId="164" fontId="3" fillId="0" borderId="0" xfId="0" applyNumberFormat="1" applyFont="1" applyAlignment="1" applyProtection="1">
      <alignment horizontal="center" wrapText="1"/>
      <protection hidden="1"/>
    </xf>
    <xf numFmtId="2" fontId="3" fillId="0" borderId="0" xfId="0" applyNumberFormat="1" applyFont="1" applyAlignment="1" applyProtection="1">
      <alignment horizontal="left" wrapText="1"/>
      <protection hidden="1"/>
    </xf>
    <xf numFmtId="49" fontId="3" fillId="0" borderId="0" xfId="0" applyNumberFormat="1" applyFont="1" applyAlignment="1" applyProtection="1">
      <alignment horizontal="left" wrapText="1"/>
      <protection hidden="1"/>
    </xf>
    <xf numFmtId="0" fontId="3" fillId="0" borderId="0" xfId="0" applyFont="1" applyAlignment="1" applyProtection="1">
      <alignment horizontal="left" wrapText="1"/>
      <protection hidden="1"/>
    </xf>
    <xf numFmtId="0" fontId="18" fillId="0" borderId="0" xfId="0" applyFont="1" applyAlignment="1" applyProtection="1">
      <alignment horizontal="left"/>
      <protection hidden="1"/>
    </xf>
    <xf numFmtId="0" fontId="18" fillId="0" borderId="0" xfId="0" applyFont="1" applyProtection="1">
      <protection hidden="1"/>
    </xf>
    <xf numFmtId="0" fontId="17" fillId="4" borderId="11" xfId="0" applyFont="1" applyFill="1" applyBorder="1" applyAlignment="1" applyProtection="1">
      <alignment vertical="center"/>
      <protection hidden="1"/>
    </xf>
    <xf numFmtId="0" fontId="17" fillId="4" borderId="12" xfId="0" applyFont="1" applyFill="1" applyBorder="1" applyAlignment="1" applyProtection="1">
      <alignment vertical="center"/>
      <protection hidden="1"/>
    </xf>
    <xf numFmtId="0" fontId="17" fillId="4" borderId="11" xfId="0" applyFont="1" applyFill="1" applyBorder="1" applyAlignment="1" applyProtection="1">
      <alignment horizontal="left" vertical="center"/>
      <protection hidden="1"/>
    </xf>
    <xf numFmtId="0" fontId="17" fillId="4" borderId="12" xfId="0" applyFont="1" applyFill="1" applyBorder="1" applyAlignment="1" applyProtection="1">
      <alignment horizontal="left" vertical="center"/>
      <protection hidden="1"/>
    </xf>
    <xf numFmtId="49" fontId="3" fillId="0" borderId="60" xfId="0" applyNumberFormat="1" applyFont="1" applyBorder="1" applyProtection="1">
      <protection hidden="1"/>
    </xf>
    <xf numFmtId="49" fontId="11" fillId="0" borderId="60" xfId="0" applyNumberFormat="1" applyFont="1" applyBorder="1" applyProtection="1">
      <protection hidden="1"/>
    </xf>
    <xf numFmtId="49" fontId="11" fillId="0" borderId="61" xfId="0" applyNumberFormat="1" applyFont="1" applyBorder="1" applyProtection="1">
      <protection hidden="1"/>
    </xf>
    <xf numFmtId="0" fontId="11" fillId="4" borderId="59" xfId="0" applyFont="1" applyFill="1" applyBorder="1" applyAlignment="1" applyProtection="1">
      <alignment wrapText="1"/>
      <protection hidden="1"/>
    </xf>
    <xf numFmtId="169" fontId="3" fillId="2" borderId="63" xfId="0" applyNumberFormat="1" applyFont="1" applyFill="1" applyBorder="1" applyAlignment="1" applyProtection="1">
      <alignment horizontal="left"/>
      <protection hidden="1"/>
    </xf>
    <xf numFmtId="169" fontId="3" fillId="2" borderId="64" xfId="0" applyNumberFormat="1" applyFont="1" applyFill="1" applyBorder="1" applyAlignment="1" applyProtection="1">
      <alignment horizontal="left"/>
      <protection hidden="1"/>
    </xf>
    <xf numFmtId="0" fontId="4" fillId="4" borderId="38" xfId="0" applyFont="1" applyFill="1" applyBorder="1" applyProtection="1">
      <protection hidden="1"/>
    </xf>
    <xf numFmtId="169" fontId="4" fillId="4" borderId="38" xfId="0" applyNumberFormat="1" applyFont="1" applyFill="1" applyBorder="1" applyAlignment="1" applyProtection="1">
      <alignment horizontal="left"/>
      <protection hidden="1"/>
    </xf>
    <xf numFmtId="1" fontId="3" fillId="4" borderId="38" xfId="0" applyNumberFormat="1" applyFont="1" applyFill="1" applyBorder="1" applyAlignment="1" applyProtection="1">
      <alignment horizontal="left"/>
      <protection hidden="1"/>
    </xf>
    <xf numFmtId="4" fontId="4" fillId="4" borderId="38" xfId="0" applyNumberFormat="1" applyFont="1" applyFill="1" applyBorder="1" applyAlignment="1" applyProtection="1">
      <alignment horizontal="right"/>
      <protection hidden="1"/>
    </xf>
    <xf numFmtId="4" fontId="4" fillId="4" borderId="39" xfId="0" applyNumberFormat="1" applyFont="1" applyFill="1" applyBorder="1" applyAlignment="1" applyProtection="1">
      <alignment horizontal="right"/>
      <protection hidden="1"/>
    </xf>
    <xf numFmtId="2" fontId="4" fillId="4" borderId="37" xfId="0" applyNumberFormat="1" applyFont="1" applyFill="1" applyBorder="1" applyProtection="1">
      <protection hidden="1"/>
    </xf>
    <xf numFmtId="0" fontId="11" fillId="0" borderId="0" xfId="0" applyFont="1" applyAlignment="1" applyProtection="1">
      <alignment vertical="center"/>
      <protection hidden="1"/>
    </xf>
    <xf numFmtId="0" fontId="11" fillId="0" borderId="0" xfId="0" applyFont="1" applyAlignment="1" applyProtection="1">
      <alignment horizontal="left" vertical="center"/>
      <protection hidden="1"/>
    </xf>
    <xf numFmtId="0" fontId="12" fillId="0" borderId="0" xfId="0" applyFont="1" applyAlignment="1" applyProtection="1">
      <alignment vertical="center" wrapText="1"/>
      <protection hidden="1"/>
    </xf>
    <xf numFmtId="168" fontId="3" fillId="0" borderId="0" xfId="0" applyNumberFormat="1" applyFont="1" applyAlignment="1" applyProtection="1">
      <alignment horizontal="right"/>
      <protection hidden="1"/>
    </xf>
    <xf numFmtId="0" fontId="3" fillId="0" borderId="0" xfId="0" applyFont="1" applyAlignment="1" applyProtection="1">
      <alignment horizontal="left" vertical="center"/>
      <protection hidden="1"/>
    </xf>
    <xf numFmtId="171" fontId="11" fillId="0" borderId="0" xfId="0" applyNumberFormat="1" applyFont="1" applyAlignment="1" applyProtection="1">
      <alignment horizontal="left"/>
      <protection hidden="1"/>
    </xf>
    <xf numFmtId="2" fontId="11" fillId="0" borderId="0" xfId="0" applyNumberFormat="1" applyFont="1" applyAlignment="1" applyProtection="1">
      <alignment horizontal="center" vertical="center"/>
      <protection hidden="1"/>
    </xf>
    <xf numFmtId="168" fontId="3" fillId="0" borderId="0" xfId="0" applyNumberFormat="1" applyFont="1" applyAlignment="1" applyProtection="1">
      <alignment horizontal="left" vertical="center"/>
      <protection hidden="1"/>
    </xf>
    <xf numFmtId="0" fontId="19" fillId="0" borderId="0" xfId="0" applyFont="1" applyAlignment="1" applyProtection="1">
      <alignment vertical="center"/>
      <protection hidden="1"/>
    </xf>
    <xf numFmtId="4" fontId="19" fillId="0" borderId="0" xfId="0" applyNumberFormat="1" applyFont="1" applyAlignment="1" applyProtection="1">
      <alignment vertical="center"/>
      <protection hidden="1"/>
    </xf>
    <xf numFmtId="0" fontId="3" fillId="0" borderId="0" xfId="0" applyFont="1" applyAlignment="1" applyProtection="1">
      <alignment vertical="center" wrapText="1"/>
      <protection hidden="1"/>
    </xf>
    <xf numFmtId="0" fontId="20" fillId="0" borderId="0" xfId="0" applyFont="1" applyAlignment="1" applyProtection="1">
      <alignment vertical="center"/>
      <protection hidden="1"/>
    </xf>
    <xf numFmtId="0" fontId="11" fillId="6" borderId="0" xfId="0" applyFont="1" applyFill="1" applyAlignment="1">
      <alignment horizontal="left"/>
    </xf>
    <xf numFmtId="0" fontId="23" fillId="6" borderId="0" xfId="0" applyFont="1" applyFill="1" applyAlignment="1">
      <alignment horizontal="left"/>
    </xf>
    <xf numFmtId="0" fontId="23" fillId="0" borderId="0" xfId="0" applyFont="1" applyAlignment="1">
      <alignment horizontal="left"/>
    </xf>
    <xf numFmtId="0" fontId="11" fillId="7" borderId="0" xfId="0" applyFont="1" applyFill="1" applyAlignment="1">
      <alignment horizontal="left"/>
    </xf>
    <xf numFmtId="0" fontId="11" fillId="0" borderId="0" xfId="0" applyFont="1" applyAlignment="1">
      <alignment horizontal="right" vertical="top"/>
    </xf>
    <xf numFmtId="0" fontId="11" fillId="7" borderId="0" xfId="0" applyFont="1" applyFill="1" applyAlignment="1">
      <alignment horizontal="left" vertical="top" wrapText="1"/>
    </xf>
    <xf numFmtId="0" fontId="11" fillId="0" borderId="0" xfId="0" applyFont="1" applyAlignment="1">
      <alignment horizontal="right" vertical="top" wrapText="1"/>
    </xf>
    <xf numFmtId="0" fontId="11" fillId="0" borderId="0" xfId="0" applyFont="1" applyAlignment="1">
      <alignment horizontal="right"/>
    </xf>
    <xf numFmtId="0" fontId="11" fillId="8" borderId="0" xfId="0" applyFont="1" applyFill="1" applyAlignment="1">
      <alignment horizontal="left"/>
    </xf>
    <xf numFmtId="0" fontId="4" fillId="0" borderId="0" xfId="0" applyFont="1" applyAlignment="1" applyProtection="1">
      <alignment horizontal="left" vertical="top"/>
      <protection hidden="1"/>
    </xf>
    <xf numFmtId="0" fontId="4" fillId="0" borderId="0" xfId="0" applyFont="1" applyAlignment="1" applyProtection="1">
      <alignment horizontal="left"/>
      <protection hidden="1"/>
    </xf>
    <xf numFmtId="0" fontId="11" fillId="9" borderId="0" xfId="0" applyFont="1" applyFill="1" applyAlignment="1">
      <alignment horizontal="left"/>
    </xf>
    <xf numFmtId="0" fontId="11" fillId="9" borderId="0" xfId="0" applyFont="1" applyFill="1" applyAlignment="1">
      <alignment horizontal="left" wrapText="1"/>
    </xf>
    <xf numFmtId="0" fontId="11" fillId="10" borderId="0" xfId="0" applyFont="1" applyFill="1" applyAlignment="1">
      <alignment horizontal="left"/>
    </xf>
    <xf numFmtId="0" fontId="3"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9" fillId="0" borderId="0" xfId="0" applyFont="1" applyAlignment="1" applyProtection="1">
      <alignment horizontal="right" vertical="center"/>
      <protection hidden="1"/>
    </xf>
    <xf numFmtId="0" fontId="4" fillId="4" borderId="38" xfId="0" applyFont="1" applyFill="1" applyBorder="1" applyAlignment="1" applyProtection="1">
      <alignment horizontal="right" vertical="center"/>
      <protection hidden="1"/>
    </xf>
    <xf numFmtId="174" fontId="3" fillId="0" borderId="0" xfId="0" applyNumberFormat="1" applyFont="1" applyAlignment="1" applyProtection="1">
      <alignment horizontal="left"/>
      <protection hidden="1"/>
    </xf>
    <xf numFmtId="164" fontId="3" fillId="0" borderId="0" xfId="0" applyNumberFormat="1" applyFont="1" applyAlignment="1" applyProtection="1">
      <alignment horizontal="left" wrapText="1"/>
      <protection hidden="1"/>
    </xf>
    <xf numFmtId="0" fontId="3" fillId="2" borderId="71" xfId="0" applyFont="1" applyFill="1" applyBorder="1" applyAlignment="1" applyProtection="1">
      <alignment horizontal="right" wrapText="1"/>
      <protection hidden="1"/>
    </xf>
    <xf numFmtId="0" fontId="3" fillId="4" borderId="75" xfId="0" applyFont="1" applyFill="1" applyBorder="1" applyAlignment="1" applyProtection="1">
      <alignment horizontal="right" wrapText="1"/>
      <protection hidden="1"/>
    </xf>
    <xf numFmtId="0" fontId="3" fillId="0" borderId="0" xfId="0" applyFont="1" applyAlignment="1" applyProtection="1">
      <alignment horizontal="right" vertical="center" wrapText="1"/>
      <protection hidden="1"/>
    </xf>
    <xf numFmtId="0" fontId="15" fillId="0" borderId="0" xfId="0" applyFont="1" applyAlignment="1" applyProtection="1">
      <alignment horizontal="right"/>
      <protection hidden="1"/>
    </xf>
    <xf numFmtId="0" fontId="3" fillId="0" borderId="0" xfId="0" applyFont="1" applyAlignment="1" applyProtection="1">
      <alignment horizontal="left" vertical="center" wrapText="1"/>
      <protection hidden="1"/>
    </xf>
    <xf numFmtId="0" fontId="4" fillId="4" borderId="37" xfId="0" applyFont="1" applyFill="1" applyBorder="1" applyAlignment="1" applyProtection="1">
      <alignment horizontal="left" vertical="center"/>
      <protection hidden="1"/>
    </xf>
    <xf numFmtId="0" fontId="11" fillId="0" borderId="0" xfId="0" applyFont="1" applyAlignment="1" applyProtection="1">
      <alignment horizontal="right"/>
      <protection hidden="1"/>
    </xf>
    <xf numFmtId="0" fontId="20" fillId="0" borderId="0" xfId="0" applyFont="1" applyAlignment="1" applyProtection="1">
      <alignment horizontal="right" vertical="center"/>
      <protection hidden="1"/>
    </xf>
    <xf numFmtId="2" fontId="3" fillId="0" borderId="3" xfId="0" applyNumberFormat="1" applyFont="1" applyBorder="1" applyAlignment="1" applyProtection="1">
      <alignment horizontal="right" vertical="center"/>
      <protection locked="0"/>
    </xf>
    <xf numFmtId="2" fontId="3" fillId="0" borderId="36" xfId="0" applyNumberFormat="1" applyFont="1" applyBorder="1" applyAlignment="1" applyProtection="1">
      <alignment horizontal="right" vertical="center"/>
      <protection locked="0"/>
    </xf>
    <xf numFmtId="2" fontId="3" fillId="4" borderId="78" xfId="0" applyNumberFormat="1" applyFont="1" applyFill="1" applyBorder="1" applyAlignment="1" applyProtection="1">
      <alignment vertical="center"/>
      <protection hidden="1"/>
    </xf>
    <xf numFmtId="164" fontId="3" fillId="4" borderId="84" xfId="0" applyNumberFormat="1" applyFont="1" applyFill="1" applyBorder="1" applyAlignment="1" applyProtection="1">
      <alignment vertical="center"/>
      <protection hidden="1"/>
    </xf>
    <xf numFmtId="164" fontId="25" fillId="0" borderId="0" xfId="0" applyNumberFormat="1" applyFont="1" applyAlignment="1" applyProtection="1">
      <alignment vertical="center"/>
      <protection hidden="1"/>
    </xf>
    <xf numFmtId="0" fontId="25" fillId="0" borderId="0" xfId="0" applyFont="1" applyProtection="1">
      <protection hidden="1"/>
    </xf>
    <xf numFmtId="0" fontId="4" fillId="4" borderId="86" xfId="0" applyFont="1" applyFill="1" applyBorder="1" applyAlignment="1" applyProtection="1">
      <alignment horizontal="right"/>
      <protection hidden="1"/>
    </xf>
    <xf numFmtId="4" fontId="4" fillId="4" borderId="81" xfId="0" applyNumberFormat="1" applyFont="1" applyFill="1" applyBorder="1" applyAlignment="1" applyProtection="1">
      <alignment horizontal="right" vertical="center"/>
      <protection hidden="1"/>
    </xf>
    <xf numFmtId="2" fontId="4" fillId="4" borderId="81" xfId="0" applyNumberFormat="1" applyFont="1" applyFill="1" applyBorder="1" applyAlignment="1" applyProtection="1">
      <alignment horizontal="right" vertical="center"/>
      <protection hidden="1"/>
    </xf>
    <xf numFmtId="4" fontId="4" fillId="4" borderId="85" xfId="0" applyNumberFormat="1" applyFont="1" applyFill="1" applyBorder="1" applyAlignment="1" applyProtection="1">
      <alignment horizontal="right" vertical="center"/>
      <protection hidden="1"/>
    </xf>
    <xf numFmtId="0" fontId="3" fillId="4" borderId="14" xfId="0" applyFont="1" applyFill="1" applyBorder="1" applyAlignment="1" applyProtection="1">
      <alignment horizontal="center" wrapText="1"/>
      <protection hidden="1"/>
    </xf>
    <xf numFmtId="0" fontId="13" fillId="4" borderId="37" xfId="0" applyFont="1" applyFill="1" applyBorder="1" applyProtection="1">
      <protection hidden="1"/>
    </xf>
    <xf numFmtId="0" fontId="13" fillId="4" borderId="38" xfId="0" applyFont="1" applyFill="1" applyBorder="1" applyProtection="1">
      <protection hidden="1"/>
    </xf>
    <xf numFmtId="0" fontId="13" fillId="4" borderId="62" xfId="0" applyFont="1" applyFill="1" applyBorder="1" applyAlignment="1" applyProtection="1">
      <alignment wrapText="1"/>
      <protection hidden="1"/>
    </xf>
    <xf numFmtId="169" fontId="3" fillId="2" borderId="71" xfId="0" applyNumberFormat="1" applyFont="1" applyFill="1" applyBorder="1" applyProtection="1">
      <protection hidden="1"/>
    </xf>
    <xf numFmtId="2" fontId="4" fillId="0" borderId="0" xfId="0" applyNumberFormat="1" applyFont="1" applyAlignment="1" applyProtection="1">
      <alignment horizontal="right"/>
      <protection hidden="1"/>
    </xf>
    <xf numFmtId="4" fontId="3" fillId="0" borderId="0" xfId="0" applyNumberFormat="1" applyFont="1" applyAlignment="1">
      <alignment horizontal="right" vertical="center"/>
    </xf>
    <xf numFmtId="2" fontId="11" fillId="0" borderId="0" xfId="0" applyNumberFormat="1" applyFont="1" applyAlignment="1" applyProtection="1">
      <alignment horizontal="right" vertical="center"/>
      <protection hidden="1"/>
    </xf>
    <xf numFmtId="0" fontId="3" fillId="4" borderId="39" xfId="0" applyFont="1" applyFill="1" applyBorder="1" applyAlignment="1" applyProtection="1">
      <alignment horizontal="right" wrapText="1"/>
      <protection hidden="1"/>
    </xf>
    <xf numFmtId="2" fontId="27" fillId="4" borderId="19" xfId="0" applyNumberFormat="1" applyFont="1" applyFill="1" applyBorder="1" applyAlignment="1" applyProtection="1">
      <alignment horizontal="right" vertical="center"/>
      <protection hidden="1"/>
    </xf>
    <xf numFmtId="2" fontId="27" fillId="4" borderId="20" xfId="0" applyNumberFormat="1" applyFont="1" applyFill="1" applyBorder="1" applyAlignment="1" applyProtection="1">
      <alignment horizontal="right" vertical="center"/>
      <protection hidden="1"/>
    </xf>
    <xf numFmtId="9" fontId="3" fillId="2" borderId="83" xfId="0" applyNumberFormat="1" applyFont="1" applyFill="1" applyBorder="1" applyAlignment="1" applyProtection="1">
      <alignment wrapText="1"/>
      <protection hidden="1"/>
    </xf>
    <xf numFmtId="9" fontId="3" fillId="2" borderId="70" xfId="0" applyNumberFormat="1" applyFont="1" applyFill="1" applyBorder="1" applyAlignment="1" applyProtection="1">
      <alignment wrapText="1"/>
      <protection hidden="1"/>
    </xf>
    <xf numFmtId="4" fontId="19" fillId="0" borderId="0" xfId="0" applyNumberFormat="1" applyFont="1" applyAlignment="1" applyProtection="1">
      <alignment horizontal="right" vertical="center"/>
      <protection hidden="1"/>
    </xf>
    <xf numFmtId="0" fontId="3" fillId="11" borderId="0" xfId="0" applyFont="1" applyFill="1" applyAlignment="1" applyProtection="1">
      <alignment vertical="center"/>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2" fontId="3" fillId="0" borderId="42" xfId="0" applyNumberFormat="1" applyFont="1" applyBorder="1" applyAlignment="1" applyProtection="1">
      <alignment horizontal="right" vertical="center"/>
      <protection locked="0"/>
    </xf>
    <xf numFmtId="2" fontId="3" fillId="0" borderId="67" xfId="0" applyNumberFormat="1" applyFont="1" applyBorder="1" applyAlignment="1" applyProtection="1">
      <alignment horizontal="right" vertical="center"/>
      <protection locked="0"/>
    </xf>
    <xf numFmtId="2" fontId="3" fillId="0" borderId="34" xfId="0" applyNumberFormat="1" applyFont="1" applyBorder="1" applyAlignment="1" applyProtection="1">
      <alignment horizontal="right" vertical="center"/>
      <protection locked="0"/>
    </xf>
    <xf numFmtId="2" fontId="3" fillId="0" borderId="41" xfId="0" applyNumberFormat="1" applyFont="1" applyBorder="1" applyAlignment="1" applyProtection="1">
      <alignment horizontal="right" vertical="center"/>
      <protection locked="0"/>
    </xf>
    <xf numFmtId="2" fontId="3" fillId="0" borderId="52" xfId="0" applyNumberFormat="1" applyFont="1" applyBorder="1" applyAlignment="1" applyProtection="1">
      <alignment horizontal="right" vertical="center"/>
      <protection locked="0"/>
    </xf>
    <xf numFmtId="2" fontId="3" fillId="0" borderId="57" xfId="0" applyNumberFormat="1" applyFont="1" applyBorder="1" applyAlignment="1" applyProtection="1">
      <alignment horizontal="right" vertical="center"/>
      <protection locked="0"/>
    </xf>
    <xf numFmtId="0" fontId="13" fillId="0" borderId="0" xfId="0" applyFont="1" applyAlignment="1">
      <alignment horizontal="right"/>
    </xf>
    <xf numFmtId="0" fontId="4" fillId="0" borderId="0" xfId="0" applyFont="1" applyAlignment="1" applyProtection="1">
      <alignment horizontal="right" vertical="top"/>
      <protection hidden="1"/>
    </xf>
    <xf numFmtId="0" fontId="13" fillId="0" borderId="0" xfId="0" applyFont="1" applyAlignment="1">
      <alignment horizontal="right" wrapText="1"/>
    </xf>
    <xf numFmtId="0" fontId="11" fillId="12" borderId="5" xfId="0" applyFont="1" applyFill="1" applyBorder="1" applyAlignment="1" applyProtection="1">
      <alignment horizontal="center" vertical="center"/>
      <protection hidden="1"/>
    </xf>
    <xf numFmtId="0" fontId="28" fillId="0" borderId="0" xfId="0" applyFont="1" applyProtection="1">
      <protection hidden="1"/>
    </xf>
    <xf numFmtId="0" fontId="28" fillId="0" borderId="0" xfId="0" applyFont="1" applyAlignment="1" applyProtection="1">
      <alignment vertical="center"/>
      <protection hidden="1"/>
    </xf>
    <xf numFmtId="0" fontId="29" fillId="0" borderId="0" xfId="0" applyFont="1" applyProtection="1">
      <protection hidden="1"/>
    </xf>
    <xf numFmtId="0" fontId="11" fillId="0" borderId="0" xfId="0" applyFont="1"/>
    <xf numFmtId="0" fontId="0" fillId="0" borderId="0" xfId="0" applyAlignment="1">
      <alignment horizontal="right"/>
    </xf>
    <xf numFmtId="0" fontId="11" fillId="7" borderId="0" xfId="0" applyFont="1" applyFill="1" applyAlignment="1">
      <alignment horizontal="left" vertical="top"/>
    </xf>
    <xf numFmtId="0" fontId="4" fillId="4" borderId="38" xfId="0" applyFont="1" applyFill="1" applyBorder="1" applyAlignment="1" applyProtection="1">
      <alignment vertical="center"/>
      <protection hidden="1"/>
    </xf>
    <xf numFmtId="0" fontId="4" fillId="4" borderId="38" xfId="0" applyFont="1" applyFill="1" applyBorder="1" applyAlignment="1" applyProtection="1">
      <alignment horizontal="left" vertical="center"/>
      <protection hidden="1"/>
    </xf>
    <xf numFmtId="164" fontId="4" fillId="4" borderId="37" xfId="0" applyNumberFormat="1" applyFont="1" applyFill="1" applyBorder="1" applyAlignment="1" applyProtection="1">
      <alignment horizontal="left" vertical="center"/>
      <protection hidden="1"/>
    </xf>
    <xf numFmtId="164" fontId="4" fillId="4" borderId="38" xfId="0" applyNumberFormat="1" applyFont="1" applyFill="1" applyBorder="1" applyAlignment="1" applyProtection="1">
      <alignment horizontal="right" vertical="center"/>
      <protection hidden="1"/>
    </xf>
    <xf numFmtId="0" fontId="4" fillId="4" borderId="39" xfId="0" applyFont="1" applyFill="1" applyBorder="1" applyAlignment="1" applyProtection="1">
      <alignment horizontal="right" vertical="center"/>
      <protection hidden="1"/>
    </xf>
    <xf numFmtId="164" fontId="4" fillId="4" borderId="39" xfId="0" applyNumberFormat="1" applyFont="1" applyFill="1" applyBorder="1" applyAlignment="1" applyProtection="1">
      <alignment horizontal="right" vertical="center"/>
      <protection hidden="1"/>
    </xf>
    <xf numFmtId="0" fontId="4" fillId="4" borderId="39" xfId="0" applyFont="1" applyFill="1" applyBorder="1" applyAlignment="1" applyProtection="1">
      <alignment horizontal="left" vertical="center"/>
      <protection hidden="1"/>
    </xf>
    <xf numFmtId="174" fontId="3" fillId="0" borderId="0" xfId="0" applyNumberFormat="1" applyFont="1" applyAlignment="1" applyProtection="1">
      <alignment horizontal="left" vertical="center"/>
      <protection hidden="1"/>
    </xf>
    <xf numFmtId="2" fontId="15" fillId="0" borderId="0" xfId="0" applyNumberFormat="1" applyFont="1" applyAlignment="1" applyProtection="1">
      <alignment horizontal="center" vertical="center"/>
      <protection hidden="1"/>
    </xf>
    <xf numFmtId="2" fontId="3" fillId="0" borderId="0" xfId="0" applyNumberFormat="1" applyFont="1" applyAlignment="1" applyProtection="1">
      <alignment horizontal="left" vertical="center"/>
      <protection hidden="1"/>
    </xf>
    <xf numFmtId="164" fontId="3" fillId="0" borderId="0" xfId="0" applyNumberFormat="1" applyFont="1" applyAlignment="1" applyProtection="1">
      <alignment horizontal="left" vertical="center"/>
      <protection hidden="1"/>
    </xf>
    <xf numFmtId="0" fontId="15" fillId="0" borderId="0" xfId="0" applyFont="1" applyAlignment="1" applyProtection="1">
      <alignment horizontal="left" vertical="center"/>
      <protection hidden="1"/>
    </xf>
    <xf numFmtId="2" fontId="3" fillId="0" borderId="66" xfId="0" applyNumberFormat="1" applyFont="1" applyBorder="1" applyAlignment="1" applyProtection="1">
      <alignment horizontal="right" vertical="center"/>
      <protection locked="0"/>
    </xf>
    <xf numFmtId="1" fontId="3" fillId="0" borderId="0" xfId="0" applyNumberFormat="1" applyFont="1" applyAlignment="1" applyProtection="1">
      <alignment horizontal="center" vertical="center"/>
      <protection hidden="1"/>
    </xf>
    <xf numFmtId="4"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32" fillId="0" borderId="0" xfId="0" applyFont="1" applyAlignment="1" applyProtection="1">
      <alignment vertical="center"/>
      <protection hidden="1"/>
    </xf>
    <xf numFmtId="4" fontId="3" fillId="0" borderId="0" xfId="0" applyNumberFormat="1" applyFont="1" applyAlignment="1" applyProtection="1">
      <alignment horizontal="right" vertical="center"/>
      <protection hidden="1"/>
    </xf>
    <xf numFmtId="4" fontId="3" fillId="0" borderId="0" xfId="0" applyNumberFormat="1" applyFont="1" applyAlignment="1" applyProtection="1">
      <alignment horizontal="right" vertical="center" wrapText="1"/>
      <protection hidden="1"/>
    </xf>
    <xf numFmtId="2" fontId="3" fillId="0" borderId="0" xfId="0" applyNumberFormat="1" applyFont="1" applyAlignment="1" applyProtection="1">
      <alignment vertical="center"/>
      <protection hidden="1"/>
    </xf>
    <xf numFmtId="0" fontId="3" fillId="4" borderId="50" xfId="0" applyFont="1" applyFill="1" applyBorder="1" applyAlignment="1" applyProtection="1">
      <alignment horizontal="left" vertical="center"/>
      <protection hidden="1"/>
    </xf>
    <xf numFmtId="0" fontId="3" fillId="4" borderId="47" xfId="0" applyFont="1" applyFill="1" applyBorder="1" applyAlignment="1" applyProtection="1">
      <alignment vertical="center"/>
      <protection hidden="1"/>
    </xf>
    <xf numFmtId="0" fontId="3" fillId="4" borderId="45" xfId="0" applyFont="1" applyFill="1" applyBorder="1" applyAlignment="1" applyProtection="1">
      <alignment vertical="center"/>
      <protection hidden="1"/>
    </xf>
    <xf numFmtId="4" fontId="8" fillId="0" borderId="0" xfId="0" applyNumberFormat="1" applyFont="1" applyAlignment="1" applyProtection="1">
      <alignment horizontal="right" vertical="center"/>
      <protection hidden="1"/>
    </xf>
    <xf numFmtId="4" fontId="7" fillId="0" borderId="0" xfId="0" applyNumberFormat="1" applyFont="1" applyAlignment="1" applyProtection="1">
      <alignment horizontal="left" vertical="center" wrapText="1"/>
      <protection hidden="1"/>
    </xf>
    <xf numFmtId="4" fontId="6" fillId="0" borderId="0" xfId="0" applyNumberFormat="1" applyFont="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6" fillId="0" borderId="0" xfId="0" applyNumberFormat="1" applyFont="1" applyAlignment="1" applyProtection="1">
      <alignment horizontal="right" vertical="center"/>
      <protection hidden="1"/>
    </xf>
    <xf numFmtId="2" fontId="6" fillId="0" borderId="0" xfId="0" applyNumberFormat="1" applyFont="1" applyAlignment="1" applyProtection="1">
      <alignment vertical="center"/>
      <protection hidden="1"/>
    </xf>
    <xf numFmtId="1"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4" fontId="6" fillId="0" borderId="0" xfId="0" applyNumberFormat="1" applyFont="1" applyAlignment="1" applyProtection="1">
      <alignment horizontal="right" vertical="center" wrapText="1"/>
      <protection hidden="1"/>
    </xf>
    <xf numFmtId="4" fontId="6" fillId="0" borderId="0" xfId="0" applyNumberFormat="1" applyFont="1" applyAlignment="1" applyProtection="1">
      <alignment vertical="center"/>
      <protection hidden="1"/>
    </xf>
    <xf numFmtId="0" fontId="6" fillId="0" borderId="0" xfId="0" applyFont="1" applyAlignment="1" applyProtection="1">
      <alignment vertical="center" wrapText="1"/>
      <protection hidden="1"/>
    </xf>
    <xf numFmtId="0" fontId="3" fillId="4" borderId="51" xfId="0" applyFont="1" applyFill="1" applyBorder="1" applyAlignment="1" applyProtection="1">
      <alignment horizontal="left" vertical="center"/>
      <protection hidden="1"/>
    </xf>
    <xf numFmtId="0" fontId="3" fillId="4" borderId="48" xfId="0" applyFont="1" applyFill="1" applyBorder="1" applyAlignment="1" applyProtection="1">
      <alignment vertical="center"/>
      <protection hidden="1"/>
    </xf>
    <xf numFmtId="0" fontId="3" fillId="4" borderId="46" xfId="0" applyFont="1" applyFill="1" applyBorder="1" applyAlignment="1" applyProtection="1">
      <alignment vertical="center"/>
      <protection hidden="1"/>
    </xf>
    <xf numFmtId="0" fontId="3" fillId="4" borderId="52" xfId="0" applyFont="1" applyFill="1" applyBorder="1" applyAlignment="1" applyProtection="1">
      <alignment horizontal="left" vertical="center"/>
      <protection hidden="1"/>
    </xf>
    <xf numFmtId="0" fontId="3" fillId="4" borderId="53" xfId="0" applyFont="1" applyFill="1" applyBorder="1" applyAlignment="1" applyProtection="1">
      <alignment vertical="center"/>
      <protection hidden="1"/>
    </xf>
    <xf numFmtId="0" fontId="3" fillId="4" borderId="54" xfId="0" applyFont="1" applyFill="1" applyBorder="1" applyAlignment="1" applyProtection="1">
      <alignment vertical="center"/>
      <protection hidden="1"/>
    </xf>
    <xf numFmtId="0" fontId="26" fillId="4" borderId="63" xfId="0" applyFont="1" applyFill="1" applyBorder="1" applyAlignment="1" applyProtection="1">
      <alignment wrapText="1"/>
      <protection hidden="1"/>
    </xf>
    <xf numFmtId="0" fontId="26" fillId="4" borderId="64" xfId="0" applyFont="1" applyFill="1" applyBorder="1" applyAlignment="1" applyProtection="1">
      <alignment wrapText="1"/>
      <protection hidden="1"/>
    </xf>
    <xf numFmtId="0" fontId="4" fillId="4" borderId="79" xfId="0" applyFont="1" applyFill="1" applyBorder="1" applyProtection="1">
      <protection hidden="1"/>
    </xf>
    <xf numFmtId="0" fontId="4" fillId="4" borderId="87" xfId="0" applyFont="1" applyFill="1" applyBorder="1" applyProtection="1">
      <protection hidden="1"/>
    </xf>
    <xf numFmtId="169" fontId="4" fillId="4" borderId="88" xfId="0" applyNumberFormat="1" applyFont="1" applyFill="1" applyBorder="1" applyAlignment="1" applyProtection="1">
      <alignment horizontal="left"/>
      <protection hidden="1"/>
    </xf>
    <xf numFmtId="2" fontId="3" fillId="4" borderId="6" xfId="0" applyNumberFormat="1" applyFont="1" applyFill="1" applyBorder="1" applyAlignment="1" applyProtection="1">
      <alignment vertical="center"/>
      <protection hidden="1"/>
    </xf>
    <xf numFmtId="1" fontId="3" fillId="4" borderId="9" xfId="1" applyNumberFormat="1" applyFont="1" applyFill="1" applyBorder="1" applyAlignment="1" applyProtection="1">
      <alignment horizontal="left" vertical="center"/>
      <protection hidden="1"/>
    </xf>
    <xf numFmtId="164" fontId="3" fillId="4" borderId="9" xfId="0" applyNumberFormat="1" applyFont="1" applyFill="1" applyBorder="1" applyAlignment="1" applyProtection="1">
      <alignment horizontal="right" vertical="center"/>
      <protection hidden="1"/>
    </xf>
    <xf numFmtId="10" fontId="3" fillId="4" borderId="6" xfId="0" applyNumberFormat="1" applyFont="1" applyFill="1" applyBorder="1" applyAlignment="1" applyProtection="1">
      <alignment horizontal="left" vertical="center"/>
      <protection hidden="1"/>
    </xf>
    <xf numFmtId="0" fontId="24" fillId="4" borderId="9" xfId="0" applyFont="1" applyFill="1" applyBorder="1" applyAlignment="1" applyProtection="1">
      <alignment horizontal="left" vertical="center"/>
      <protection hidden="1"/>
    </xf>
    <xf numFmtId="0" fontId="3" fillId="4" borderId="6" xfId="0" applyFont="1" applyFill="1" applyBorder="1" applyAlignment="1" applyProtection="1">
      <alignment vertical="center"/>
      <protection hidden="1"/>
    </xf>
    <xf numFmtId="0" fontId="3" fillId="4" borderId="6" xfId="0" applyFont="1" applyFill="1" applyBorder="1" applyAlignment="1" applyProtection="1">
      <alignment horizontal="right" vertical="center"/>
      <protection hidden="1"/>
    </xf>
    <xf numFmtId="0" fontId="3" fillId="0" borderId="0" xfId="0" applyFont="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164" fontId="3" fillId="4" borderId="30" xfId="0" applyNumberFormat="1" applyFont="1" applyFill="1" applyBorder="1" applyAlignment="1" applyProtection="1">
      <alignment vertical="center"/>
      <protection hidden="1"/>
    </xf>
    <xf numFmtId="164" fontId="3" fillId="4" borderId="30" xfId="0" applyNumberFormat="1" applyFont="1" applyFill="1" applyBorder="1" applyAlignment="1" applyProtection="1">
      <alignment horizontal="right" vertical="center"/>
      <protection hidden="1"/>
    </xf>
    <xf numFmtId="1" fontId="3" fillId="4" borderId="30" xfId="0" applyNumberFormat="1" applyFont="1" applyFill="1" applyBorder="1" applyAlignment="1" applyProtection="1">
      <alignment horizontal="left" vertical="center"/>
      <protection hidden="1"/>
    </xf>
    <xf numFmtId="0" fontId="24" fillId="4" borderId="30" xfId="0" applyFont="1" applyFill="1" applyBorder="1" applyAlignment="1" applyProtection="1">
      <alignment horizontal="left" vertical="center"/>
      <protection hidden="1"/>
    </xf>
    <xf numFmtId="0" fontId="3" fillId="4" borderId="30" xfId="0" applyFont="1" applyFill="1" applyBorder="1" applyAlignment="1" applyProtection="1">
      <alignment vertical="center"/>
      <protection hidden="1"/>
    </xf>
    <xf numFmtId="2" fontId="4" fillId="4" borderId="30" xfId="0" applyNumberFormat="1" applyFont="1" applyFill="1" applyBorder="1" applyAlignment="1" applyProtection="1">
      <alignment vertical="center"/>
      <protection hidden="1"/>
    </xf>
    <xf numFmtId="2" fontId="4" fillId="4" borderId="30" xfId="0" applyNumberFormat="1" applyFont="1" applyFill="1" applyBorder="1" applyAlignment="1" applyProtection="1">
      <alignment horizontal="right" vertical="center"/>
      <protection hidden="1"/>
    </xf>
    <xf numFmtId="10" fontId="3" fillId="0" borderId="0" xfId="0" applyNumberFormat="1" applyFont="1" applyAlignment="1" applyProtection="1">
      <alignment horizontal="right" vertical="center"/>
      <protection hidden="1"/>
    </xf>
    <xf numFmtId="1" fontId="11" fillId="0" borderId="0" xfId="0" applyNumberFormat="1" applyFont="1" applyAlignment="1" applyProtection="1">
      <alignment horizontal="left" vertical="center"/>
      <protection hidden="1"/>
    </xf>
    <xf numFmtId="169" fontId="4" fillId="4" borderId="27" xfId="0" applyNumberFormat="1" applyFont="1" applyFill="1" applyBorder="1" applyAlignment="1" applyProtection="1">
      <alignment vertical="center"/>
      <protection hidden="1"/>
    </xf>
    <xf numFmtId="169" fontId="4" fillId="4" borderId="27" xfId="0" applyNumberFormat="1" applyFont="1" applyFill="1" applyBorder="1" applyAlignment="1" applyProtection="1">
      <alignment horizontal="right" vertical="center"/>
      <protection hidden="1"/>
    </xf>
    <xf numFmtId="169" fontId="24" fillId="4" borderId="28" xfId="0" applyNumberFormat="1" applyFont="1" applyFill="1" applyBorder="1" applyAlignment="1" applyProtection="1">
      <alignment horizontal="right" vertical="center"/>
      <protection hidden="1"/>
    </xf>
    <xf numFmtId="169" fontId="4" fillId="0" borderId="0" xfId="0" applyNumberFormat="1" applyFont="1" applyAlignment="1" applyProtection="1">
      <alignment vertical="center"/>
      <protection hidden="1"/>
    </xf>
    <xf numFmtId="169" fontId="4" fillId="0" borderId="0" xfId="0" applyNumberFormat="1" applyFont="1" applyAlignment="1" applyProtection="1">
      <alignment horizontal="center" vertical="center"/>
      <protection hidden="1"/>
    </xf>
    <xf numFmtId="0" fontId="3" fillId="11" borderId="0" xfId="0" applyFont="1" applyFill="1" applyAlignment="1" applyProtection="1">
      <alignment vertical="top"/>
      <protection hidden="1"/>
    </xf>
    <xf numFmtId="0" fontId="11" fillId="0" borderId="0" xfId="0" applyFont="1" applyAlignment="1" applyProtection="1">
      <alignment horizontal="right" vertical="top"/>
      <protection hidden="1"/>
    </xf>
    <xf numFmtId="0" fontId="11" fillId="0" borderId="0" xfId="0" applyFont="1" applyAlignment="1" applyProtection="1">
      <alignment vertical="top"/>
      <protection hidden="1"/>
    </xf>
    <xf numFmtId="0" fontId="3" fillId="11" borderId="0" xfId="0" applyFont="1" applyFill="1" applyAlignment="1" applyProtection="1">
      <alignment vertical="top" wrapText="1"/>
      <protection hidden="1"/>
    </xf>
    <xf numFmtId="0" fontId="3" fillId="11" borderId="0" xfId="0" applyFont="1" applyFill="1" applyAlignment="1">
      <alignment horizontal="left" vertical="top"/>
    </xf>
    <xf numFmtId="0" fontId="11" fillId="6" borderId="0" xfId="0" applyFont="1" applyFill="1" applyAlignment="1">
      <alignment horizontal="left" vertical="top"/>
    </xf>
    <xf numFmtId="0" fontId="11" fillId="6" borderId="0" xfId="0" applyFont="1" applyFill="1" applyAlignment="1">
      <alignment horizontal="left" vertical="top" wrapText="1"/>
    </xf>
    <xf numFmtId="0" fontId="13" fillId="0" borderId="0" xfId="0" applyFont="1" applyAlignment="1">
      <alignment horizontal="right" vertical="top" wrapText="1"/>
    </xf>
    <xf numFmtId="0" fontId="23" fillId="0" borderId="0" xfId="0" applyFont="1" applyAlignment="1">
      <alignment horizontal="left" vertical="top"/>
    </xf>
    <xf numFmtId="0" fontId="13" fillId="0" borderId="0" xfId="0" applyFont="1" applyAlignment="1">
      <alignment horizontal="right" vertical="top"/>
    </xf>
    <xf numFmtId="0" fontId="11" fillId="0" borderId="0" xfId="0" applyFont="1" applyAlignment="1">
      <alignment horizontal="left"/>
    </xf>
    <xf numFmtId="2" fontId="3" fillId="0" borderId="7" xfId="0" applyNumberFormat="1" applyFont="1" applyBorder="1" applyAlignment="1" applyProtection="1">
      <alignment horizontal="right" vertical="center"/>
      <protection locked="0"/>
    </xf>
    <xf numFmtId="2" fontId="3" fillId="0" borderId="17" xfId="0" applyNumberFormat="1" applyFont="1" applyBorder="1" applyAlignment="1" applyProtection="1">
      <alignment horizontal="right" vertical="center"/>
      <protection locked="0"/>
    </xf>
    <xf numFmtId="2" fontId="15" fillId="0" borderId="0" xfId="0" applyNumberFormat="1" applyFont="1" applyAlignment="1" applyProtection="1">
      <alignment horizontal="right" vertical="center"/>
      <protection hidden="1"/>
    </xf>
    <xf numFmtId="174" fontId="3" fillId="0" borderId="67" xfId="0" applyNumberFormat="1" applyFont="1" applyBorder="1" applyAlignment="1" applyProtection="1">
      <alignment horizontal="right" vertical="center"/>
      <protection locked="0"/>
    </xf>
    <xf numFmtId="164" fontId="3" fillId="0" borderId="17" xfId="0" applyNumberFormat="1" applyFont="1" applyBorder="1" applyAlignment="1" applyProtection="1">
      <alignment horizontal="left" vertical="center"/>
      <protection locked="0"/>
    </xf>
    <xf numFmtId="170" fontId="33" fillId="0" borderId="91" xfId="0" applyNumberFormat="1" applyFont="1" applyBorder="1" applyAlignment="1">
      <alignment horizontal="left" vertical="center"/>
    </xf>
    <xf numFmtId="2" fontId="33" fillId="0" borderId="5" xfId="0" applyNumberFormat="1" applyFont="1" applyBorder="1" applyAlignment="1">
      <alignment horizontal="right" vertical="center"/>
    </xf>
    <xf numFmtId="2" fontId="33" fillId="0" borderId="91" xfId="0" applyNumberFormat="1" applyFont="1" applyBorder="1" applyAlignment="1">
      <alignment horizontal="right" vertical="center"/>
    </xf>
    <xf numFmtId="2" fontId="33" fillId="0" borderId="94" xfId="0" applyNumberFormat="1" applyFont="1" applyBorder="1" applyAlignment="1">
      <alignment horizontal="right" vertical="center"/>
    </xf>
    <xf numFmtId="2" fontId="33" fillId="2" borderId="97" xfId="0" applyNumberFormat="1" applyFont="1" applyFill="1" applyBorder="1" applyAlignment="1" applyProtection="1">
      <alignment horizontal="right" vertical="center"/>
      <protection hidden="1"/>
    </xf>
    <xf numFmtId="4" fontId="33" fillId="0" borderId="0" xfId="0" applyNumberFormat="1" applyFont="1" applyAlignment="1" applyProtection="1">
      <alignment horizontal="right" vertical="center"/>
      <protection hidden="1"/>
    </xf>
    <xf numFmtId="169" fontId="35" fillId="4" borderId="91" xfId="0" applyNumberFormat="1" applyFont="1" applyFill="1" applyBorder="1" applyAlignment="1" applyProtection="1">
      <alignment horizontal="left" vertical="center"/>
      <protection hidden="1"/>
    </xf>
    <xf numFmtId="0" fontId="35" fillId="4" borderId="92" xfId="0" applyFont="1" applyFill="1" applyBorder="1" applyAlignment="1" applyProtection="1">
      <alignment horizontal="left" vertical="center"/>
      <protection hidden="1"/>
    </xf>
    <xf numFmtId="2" fontId="35" fillId="4" borderId="97" xfId="0" applyNumberFormat="1" applyFont="1" applyFill="1" applyBorder="1" applyAlignment="1" applyProtection="1">
      <alignment horizontal="right" vertical="center"/>
      <protection hidden="1"/>
    </xf>
    <xf numFmtId="49" fontId="33" fillId="0" borderId="60" xfId="0" applyNumberFormat="1" applyFont="1" applyBorder="1" applyProtection="1">
      <protection hidden="1"/>
    </xf>
    <xf numFmtId="0" fontId="33" fillId="0" borderId="0" xfId="0" applyFont="1" applyProtection="1">
      <protection hidden="1"/>
    </xf>
    <xf numFmtId="2" fontId="26" fillId="0" borderId="16" xfId="0" applyNumberFormat="1" applyFont="1" applyBorder="1" applyAlignment="1" applyProtection="1">
      <alignment vertical="center"/>
      <protection locked="0"/>
    </xf>
    <xf numFmtId="2" fontId="26" fillId="0" borderId="4" xfId="0" applyNumberFormat="1" applyFont="1" applyBorder="1" applyAlignment="1" applyProtection="1">
      <alignment vertical="center"/>
      <protection locked="0"/>
    </xf>
    <xf numFmtId="2" fontId="26" fillId="4" borderId="17" xfId="0" applyNumberFormat="1" applyFont="1" applyFill="1" applyBorder="1" applyAlignment="1" applyProtection="1">
      <alignment horizontal="right" vertical="center"/>
      <protection hidden="1"/>
    </xf>
    <xf numFmtId="2" fontId="35" fillId="0" borderId="95" xfId="0" applyNumberFormat="1" applyFont="1" applyBorder="1" applyAlignment="1">
      <alignment vertical="center"/>
    </xf>
    <xf numFmtId="2" fontId="35" fillId="0" borderId="5" xfId="0" applyNumberFormat="1" applyFont="1" applyBorder="1" applyAlignment="1">
      <alignment vertical="center"/>
    </xf>
    <xf numFmtId="169" fontId="26" fillId="4" borderId="42" xfId="0" applyNumberFormat="1" applyFont="1" applyFill="1" applyBorder="1" applyAlignment="1" applyProtection="1">
      <alignment horizontal="left" vertical="center"/>
      <protection hidden="1"/>
    </xf>
    <xf numFmtId="0" fontId="26" fillId="4" borderId="26" xfId="0" applyFont="1" applyFill="1" applyBorder="1" applyAlignment="1" applyProtection="1">
      <alignment horizontal="left" vertical="center"/>
      <protection hidden="1"/>
    </xf>
    <xf numFmtId="0" fontId="33" fillId="4" borderId="91" xfId="0" applyFont="1" applyFill="1" applyBorder="1" applyAlignment="1" applyProtection="1">
      <alignment horizontal="left" vertical="center"/>
      <protection hidden="1"/>
    </xf>
    <xf numFmtId="0" fontId="33" fillId="4" borderId="92" xfId="0" applyFont="1" applyFill="1" applyBorder="1" applyAlignment="1" applyProtection="1">
      <alignment vertical="center"/>
      <protection hidden="1"/>
    </xf>
    <xf numFmtId="0" fontId="33" fillId="4" borderId="93" xfId="0" applyFont="1" applyFill="1" applyBorder="1" applyAlignment="1" applyProtection="1">
      <alignment vertical="center"/>
      <protection hidden="1"/>
    </xf>
    <xf numFmtId="4" fontId="37" fillId="0" borderId="0" xfId="0" applyNumberFormat="1" applyFont="1" applyAlignment="1" applyProtection="1">
      <alignment horizontal="right" vertical="center"/>
      <protection hidden="1"/>
    </xf>
    <xf numFmtId="4" fontId="38" fillId="0" borderId="0" xfId="0" applyNumberFormat="1" applyFont="1" applyAlignment="1" applyProtection="1">
      <alignment horizontal="left" vertical="center" wrapText="1"/>
      <protection hidden="1"/>
    </xf>
    <xf numFmtId="4" fontId="33" fillId="0" borderId="0" xfId="0" applyNumberFormat="1" applyFont="1" applyAlignment="1">
      <alignment horizontal="right" vertical="center"/>
    </xf>
    <xf numFmtId="4" fontId="39" fillId="0" borderId="0" xfId="0" applyNumberFormat="1" applyFont="1" applyAlignment="1" applyProtection="1">
      <alignment horizontal="center" vertical="center" wrapText="1"/>
      <protection hidden="1"/>
    </xf>
    <xf numFmtId="4" fontId="39" fillId="0" borderId="0" xfId="0" applyNumberFormat="1" applyFont="1" applyAlignment="1" applyProtection="1">
      <alignment horizontal="center" vertical="center"/>
      <protection hidden="1"/>
    </xf>
    <xf numFmtId="4" fontId="39" fillId="0" borderId="0" xfId="0" applyNumberFormat="1" applyFont="1" applyAlignment="1" applyProtection="1">
      <alignment horizontal="right" vertical="center"/>
      <protection hidden="1"/>
    </xf>
    <xf numFmtId="2" fontId="39" fillId="0" borderId="0" xfId="0" applyNumberFormat="1" applyFont="1" applyAlignment="1" applyProtection="1">
      <alignment vertical="center"/>
      <protection hidden="1"/>
    </xf>
    <xf numFmtId="1" fontId="39" fillId="0" borderId="0" xfId="0" applyNumberFormat="1" applyFont="1" applyAlignment="1" applyProtection="1">
      <alignment horizontal="center" vertical="center"/>
      <protection hidden="1"/>
    </xf>
    <xf numFmtId="0" fontId="39" fillId="0" borderId="0" xfId="0" applyFont="1" applyAlignment="1" applyProtection="1">
      <alignment horizontal="center" vertical="center"/>
      <protection hidden="1"/>
    </xf>
    <xf numFmtId="4" fontId="39" fillId="0" borderId="0" xfId="0" applyNumberFormat="1" applyFont="1" applyAlignment="1" applyProtection="1">
      <alignment horizontal="right" vertical="center" wrapText="1"/>
      <protection hidden="1"/>
    </xf>
    <xf numFmtId="4" fontId="39" fillId="0" borderId="0" xfId="0" applyNumberFormat="1" applyFont="1" applyAlignment="1" applyProtection="1">
      <alignment vertical="center"/>
      <protection hidden="1"/>
    </xf>
    <xf numFmtId="0" fontId="40" fillId="0" borderId="0" xfId="0" applyFont="1" applyAlignment="1" applyProtection="1">
      <alignment vertical="center"/>
      <protection hidden="1"/>
    </xf>
    <xf numFmtId="167" fontId="3" fillId="4" borderId="9" xfId="1" applyNumberFormat="1" applyFont="1" applyFill="1" applyBorder="1" applyAlignment="1" applyProtection="1">
      <alignment horizontal="left" vertical="center"/>
      <protection hidden="1"/>
    </xf>
    <xf numFmtId="4" fontId="3" fillId="4" borderId="30" xfId="0" applyNumberFormat="1" applyFont="1" applyFill="1" applyBorder="1" applyAlignment="1" applyProtection="1">
      <alignment horizontal="left" vertical="center"/>
      <protection hidden="1"/>
    </xf>
    <xf numFmtId="4" fontId="4" fillId="4" borderId="31" xfId="0" applyNumberFormat="1" applyFont="1" applyFill="1" applyBorder="1" applyAlignment="1" applyProtection="1">
      <alignment horizontal="right" vertical="center"/>
      <protection hidden="1"/>
    </xf>
    <xf numFmtId="4" fontId="3" fillId="4" borderId="29" xfId="0" applyNumberFormat="1" applyFont="1" applyFill="1" applyBorder="1" applyAlignment="1" applyProtection="1">
      <alignment horizontal="right" vertical="center"/>
      <protection hidden="1"/>
    </xf>
    <xf numFmtId="4" fontId="33" fillId="4" borderId="95" xfId="0" applyNumberFormat="1" applyFont="1" applyFill="1" applyBorder="1" applyAlignment="1" applyProtection="1">
      <alignment horizontal="right" vertical="center"/>
      <protection hidden="1"/>
    </xf>
    <xf numFmtId="4" fontId="33" fillId="4" borderId="5" xfId="0" applyNumberFormat="1" applyFont="1" applyFill="1" applyBorder="1" applyAlignment="1">
      <alignment horizontal="right" vertical="center"/>
    </xf>
    <xf numFmtId="4" fontId="33" fillId="4" borderId="5" xfId="0" applyNumberFormat="1" applyFont="1" applyFill="1" applyBorder="1" applyAlignment="1" applyProtection="1">
      <alignment horizontal="right" vertical="center"/>
      <protection hidden="1"/>
    </xf>
    <xf numFmtId="4" fontId="33" fillId="4" borderId="99" xfId="0" applyNumberFormat="1" applyFont="1" applyFill="1" applyBorder="1" applyAlignment="1" applyProtection="1">
      <alignment horizontal="right" vertical="center"/>
      <protection hidden="1"/>
    </xf>
    <xf numFmtId="4" fontId="33" fillId="4" borderId="98" xfId="0" applyNumberFormat="1" applyFont="1" applyFill="1" applyBorder="1" applyAlignment="1">
      <alignment horizontal="right" vertical="center"/>
    </xf>
    <xf numFmtId="4" fontId="33" fillId="4" borderId="92" xfId="0" applyNumberFormat="1" applyFont="1" applyFill="1" applyBorder="1" applyAlignment="1">
      <alignment horizontal="right" vertical="center"/>
    </xf>
    <xf numFmtId="4" fontId="33" fillId="4" borderId="94" xfId="0" applyNumberFormat="1" applyFont="1" applyFill="1" applyBorder="1" applyAlignment="1">
      <alignment horizontal="right" vertical="center"/>
    </xf>
    <xf numFmtId="4" fontId="33" fillId="2" borderId="5" xfId="0" applyNumberFormat="1" applyFont="1" applyFill="1" applyBorder="1" applyAlignment="1" applyProtection="1">
      <alignment horizontal="right" vertical="center"/>
      <protection hidden="1"/>
    </xf>
    <xf numFmtId="4" fontId="33" fillId="2" borderId="100" xfId="0" applyNumberFormat="1" applyFont="1" applyFill="1" applyBorder="1" applyAlignment="1" applyProtection="1">
      <alignment horizontal="right" vertical="center"/>
      <protection hidden="1"/>
    </xf>
    <xf numFmtId="4" fontId="33" fillId="2" borderId="95" xfId="0" applyNumberFormat="1" applyFont="1" applyFill="1" applyBorder="1" applyAlignment="1" applyProtection="1">
      <alignment horizontal="right" vertical="center"/>
      <protection hidden="1"/>
    </xf>
    <xf numFmtId="4" fontId="33" fillId="2" borderId="98" xfId="0" applyNumberFormat="1" applyFont="1" applyFill="1" applyBorder="1" applyAlignment="1" applyProtection="1">
      <alignment horizontal="right" vertical="center"/>
      <protection hidden="1"/>
    </xf>
    <xf numFmtId="4" fontId="33" fillId="2" borderId="94" xfId="0" applyNumberFormat="1" applyFont="1" applyFill="1" applyBorder="1" applyAlignment="1" applyProtection="1">
      <alignment horizontal="right" vertical="center"/>
      <protection hidden="1"/>
    </xf>
    <xf numFmtId="4" fontId="33" fillId="4" borderId="96" xfId="0" applyNumberFormat="1" applyFont="1" applyFill="1" applyBorder="1" applyAlignment="1" applyProtection="1">
      <alignment horizontal="right" vertical="center"/>
      <protection hidden="1"/>
    </xf>
    <xf numFmtId="4" fontId="33" fillId="2" borderId="97" xfId="0" applyNumberFormat="1" applyFont="1" applyFill="1" applyBorder="1" applyAlignment="1" applyProtection="1">
      <alignment horizontal="right" vertical="center"/>
      <protection hidden="1"/>
    </xf>
    <xf numFmtId="4" fontId="36" fillId="4" borderId="97" xfId="0" applyNumberFormat="1" applyFont="1" applyFill="1" applyBorder="1" applyAlignment="1" applyProtection="1">
      <alignment horizontal="right" vertical="center"/>
      <protection hidden="1"/>
    </xf>
    <xf numFmtId="4" fontId="3" fillId="4" borderId="4" xfId="0" applyNumberFormat="1" applyFont="1" applyFill="1" applyBorder="1" applyAlignment="1">
      <alignment horizontal="right" vertical="center"/>
    </xf>
    <xf numFmtId="4" fontId="3" fillId="4" borderId="2" xfId="0" applyNumberFormat="1" applyFont="1" applyFill="1" applyBorder="1" applyAlignment="1" applyProtection="1">
      <alignment horizontal="right" vertical="center"/>
      <protection hidden="1"/>
    </xf>
    <xf numFmtId="4" fontId="3" fillId="4" borderId="8" xfId="0" applyNumberFormat="1" applyFont="1" applyFill="1" applyBorder="1" applyAlignment="1" applyProtection="1">
      <alignment horizontal="right" vertical="center"/>
      <protection hidden="1"/>
    </xf>
    <xf numFmtId="4" fontId="3" fillId="4" borderId="32" xfId="0" applyNumberFormat="1" applyFont="1" applyFill="1" applyBorder="1" applyAlignment="1">
      <alignment horizontal="right" vertical="center"/>
    </xf>
    <xf numFmtId="4" fontId="3" fillId="4" borderId="58" xfId="0" applyNumberFormat="1" applyFont="1" applyFill="1" applyBorder="1" applyAlignment="1">
      <alignment horizontal="right" vertical="center"/>
    </xf>
    <xf numFmtId="4" fontId="3" fillId="4" borderId="10" xfId="0" applyNumberFormat="1" applyFont="1" applyFill="1" applyBorder="1" applyAlignment="1">
      <alignment horizontal="right" vertical="center"/>
    </xf>
    <xf numFmtId="4" fontId="3" fillId="4" borderId="4" xfId="0" applyNumberFormat="1" applyFont="1" applyFill="1" applyBorder="1" applyAlignment="1" applyProtection="1">
      <alignment horizontal="right" vertical="center"/>
      <protection hidden="1"/>
    </xf>
    <xf numFmtId="4" fontId="3" fillId="4" borderId="89" xfId="0" applyNumberFormat="1" applyFont="1" applyFill="1" applyBorder="1" applyAlignment="1" applyProtection="1">
      <alignment horizontal="right" vertical="center"/>
      <protection hidden="1"/>
    </xf>
    <xf numFmtId="4" fontId="3" fillId="4" borderId="16" xfId="0" applyNumberFormat="1" applyFont="1" applyFill="1" applyBorder="1" applyAlignment="1" applyProtection="1">
      <alignment horizontal="right" vertical="center"/>
      <protection hidden="1"/>
    </xf>
    <xf numFmtId="4" fontId="3" fillId="4" borderId="66" xfId="0" applyNumberFormat="1" applyFont="1" applyFill="1" applyBorder="1" applyAlignment="1" applyProtection="1">
      <alignment horizontal="right" vertical="center"/>
      <protection hidden="1"/>
    </xf>
    <xf numFmtId="4" fontId="3" fillId="4" borderId="67" xfId="0" applyNumberFormat="1" applyFont="1" applyFill="1" applyBorder="1" applyAlignment="1" applyProtection="1">
      <alignment horizontal="right" vertical="center"/>
      <protection hidden="1"/>
    </xf>
    <xf numFmtId="4" fontId="3" fillId="4" borderId="7" xfId="0" applyNumberFormat="1" applyFont="1" applyFill="1" applyBorder="1" applyAlignment="1" applyProtection="1">
      <alignment horizontal="right" vertical="center"/>
      <protection hidden="1"/>
    </xf>
    <xf numFmtId="4" fontId="3" fillId="4" borderId="17" xfId="0" applyNumberFormat="1" applyFont="1" applyFill="1" applyBorder="1" applyAlignment="1" applyProtection="1">
      <alignment horizontal="right" vertical="center"/>
      <protection hidden="1"/>
    </xf>
    <xf numFmtId="4" fontId="4" fillId="4" borderId="21" xfId="0" applyNumberFormat="1" applyFont="1" applyFill="1" applyBorder="1" applyAlignment="1" applyProtection="1">
      <alignment horizontal="right" vertical="center"/>
      <protection hidden="1"/>
    </xf>
    <xf numFmtId="4" fontId="3" fillId="4" borderId="33" xfId="0" applyNumberFormat="1" applyFont="1" applyFill="1" applyBorder="1" applyAlignment="1">
      <alignment horizontal="right" vertical="center"/>
    </xf>
    <xf numFmtId="4" fontId="3" fillId="4" borderId="56" xfId="0" applyNumberFormat="1" applyFont="1" applyFill="1" applyBorder="1" applyAlignment="1">
      <alignment horizontal="right" vertical="center"/>
    </xf>
    <xf numFmtId="4" fontId="3" fillId="4" borderId="67" xfId="0" applyNumberFormat="1" applyFont="1" applyFill="1" applyBorder="1" applyAlignment="1">
      <alignment horizontal="right" vertical="center"/>
    </xf>
    <xf numFmtId="4" fontId="3" fillId="2" borderId="3" xfId="0" applyNumberFormat="1" applyFont="1" applyFill="1" applyBorder="1" applyAlignment="1" applyProtection="1">
      <alignment horizontal="right" vertical="center"/>
      <protection hidden="1"/>
    </xf>
    <xf numFmtId="4" fontId="3" fillId="4" borderId="3" xfId="0" applyNumberFormat="1" applyFont="1" applyFill="1" applyBorder="1" applyAlignment="1" applyProtection="1">
      <alignment horizontal="right" vertical="center"/>
      <protection hidden="1"/>
    </xf>
    <xf numFmtId="4" fontId="3" fillId="2" borderId="90" xfId="0" applyNumberFormat="1" applyFont="1" applyFill="1" applyBorder="1" applyAlignment="1" applyProtection="1">
      <alignment horizontal="right" vertical="center"/>
      <protection hidden="1"/>
    </xf>
    <xf numFmtId="4" fontId="3" fillId="2" borderId="18" xfId="0" applyNumberFormat="1" applyFont="1" applyFill="1" applyBorder="1" applyAlignment="1" applyProtection="1">
      <alignment horizontal="right" vertical="center"/>
      <protection hidden="1"/>
    </xf>
    <xf numFmtId="4" fontId="3" fillId="2" borderId="33" xfId="0" applyNumberFormat="1" applyFont="1" applyFill="1" applyBorder="1" applyAlignment="1" applyProtection="1">
      <alignment horizontal="right" vertical="center"/>
      <protection hidden="1"/>
    </xf>
    <xf numFmtId="4" fontId="3" fillId="2" borderId="34" xfId="0" applyNumberFormat="1" applyFont="1" applyFill="1" applyBorder="1" applyAlignment="1" applyProtection="1">
      <alignment horizontal="right" vertical="center"/>
      <protection hidden="1"/>
    </xf>
    <xf numFmtId="4" fontId="3" fillId="2" borderId="19" xfId="0" applyNumberFormat="1" applyFont="1" applyFill="1" applyBorder="1" applyAlignment="1" applyProtection="1">
      <alignment horizontal="right" vertical="center"/>
      <protection hidden="1"/>
    </xf>
    <xf numFmtId="4" fontId="4" fillId="4" borderId="19" xfId="0" applyNumberFormat="1" applyFont="1" applyFill="1" applyBorder="1" applyAlignment="1" applyProtection="1">
      <alignment horizontal="right" vertical="center"/>
      <protection hidden="1"/>
    </xf>
    <xf numFmtId="4" fontId="3" fillId="4" borderId="40" xfId="0" applyNumberFormat="1" applyFont="1" applyFill="1" applyBorder="1" applyAlignment="1">
      <alignment horizontal="right" vertical="center"/>
    </xf>
    <xf numFmtId="4" fontId="3" fillId="4" borderId="53" xfId="0" applyNumberFormat="1" applyFont="1" applyFill="1" applyBorder="1" applyAlignment="1">
      <alignment horizontal="right" vertical="center"/>
    </xf>
    <xf numFmtId="4" fontId="3" fillId="2" borderId="36" xfId="0" applyNumberFormat="1" applyFont="1" applyFill="1" applyBorder="1" applyAlignment="1" applyProtection="1">
      <alignment horizontal="right" vertical="center"/>
      <protection hidden="1"/>
    </xf>
    <xf numFmtId="4" fontId="3" fillId="4" borderId="36" xfId="0" applyNumberFormat="1" applyFont="1" applyFill="1" applyBorder="1" applyAlignment="1" applyProtection="1">
      <alignment horizontal="right" vertical="center"/>
      <protection hidden="1"/>
    </xf>
    <xf numFmtId="4" fontId="3" fillId="2" borderId="31" xfId="0" applyNumberFormat="1" applyFont="1" applyFill="1" applyBorder="1" applyAlignment="1" applyProtection="1">
      <alignment horizontal="right" vertical="center"/>
      <protection hidden="1"/>
    </xf>
    <xf numFmtId="4" fontId="3" fillId="2" borderId="35" xfId="0" applyNumberFormat="1" applyFont="1" applyFill="1" applyBorder="1" applyAlignment="1" applyProtection="1">
      <alignment horizontal="right" vertical="center"/>
      <protection hidden="1"/>
    </xf>
    <xf numFmtId="4" fontId="3" fillId="2" borderId="40" xfId="0" applyNumberFormat="1" applyFont="1" applyFill="1" applyBorder="1" applyAlignment="1" applyProtection="1">
      <alignment horizontal="right" vertical="center"/>
      <protection hidden="1"/>
    </xf>
    <xf numFmtId="4" fontId="3" fillId="2" borderId="41" xfId="0" applyNumberFormat="1" applyFont="1" applyFill="1" applyBorder="1" applyAlignment="1" applyProtection="1">
      <alignment horizontal="right" vertical="center"/>
      <protection hidden="1"/>
    </xf>
    <xf numFmtId="4" fontId="3" fillId="2" borderId="20"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14" fontId="11" fillId="0" borderId="0" xfId="0" applyNumberFormat="1" applyFont="1" applyAlignment="1" applyProtection="1">
      <alignment vertical="center"/>
      <protection hidden="1"/>
    </xf>
    <xf numFmtId="164" fontId="11" fillId="0" borderId="0" xfId="0" applyNumberFormat="1" applyFont="1" applyAlignment="1" applyProtection="1">
      <alignment vertical="center"/>
      <protection hidden="1"/>
    </xf>
    <xf numFmtId="165" fontId="11" fillId="0" borderId="0" xfId="0" applyNumberFormat="1" applyFont="1" applyAlignment="1" applyProtection="1">
      <alignment vertical="center"/>
      <protection hidden="1"/>
    </xf>
    <xf numFmtId="10" fontId="11" fillId="0" borderId="0" xfId="0" applyNumberFormat="1" applyFont="1" applyAlignment="1" applyProtection="1">
      <alignment vertical="center"/>
      <protection hidden="1"/>
    </xf>
    <xf numFmtId="49" fontId="11" fillId="0" borderId="0" xfId="0" applyNumberFormat="1" applyFont="1" applyAlignment="1" applyProtection="1">
      <alignment vertical="center"/>
      <protection hidden="1"/>
    </xf>
    <xf numFmtId="0" fontId="11"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31" fillId="0" borderId="0" xfId="0" applyFont="1" applyAlignment="1" applyProtection="1">
      <alignment vertical="center"/>
      <protection hidden="1"/>
    </xf>
    <xf numFmtId="14" fontId="11" fillId="0" borderId="0" xfId="0" applyNumberFormat="1" applyFont="1" applyAlignment="1" applyProtection="1">
      <alignment horizontal="left" vertical="center"/>
      <protection hidden="1"/>
    </xf>
    <xf numFmtId="0" fontId="31" fillId="0" borderId="0" xfId="0" applyFont="1" applyAlignment="1" applyProtection="1">
      <alignment horizontal="left" vertical="center"/>
      <protection hidden="1"/>
    </xf>
    <xf numFmtId="0" fontId="3" fillId="0" borderId="4" xfId="0" applyFont="1" applyBorder="1" applyAlignment="1" applyProtection="1">
      <alignment horizontal="right" vertical="center"/>
      <protection locked="0"/>
    </xf>
    <xf numFmtId="164" fontId="3" fillId="0" borderId="42" xfId="0" applyNumberFormat="1" applyFont="1" applyBorder="1" applyAlignment="1" applyProtection="1">
      <alignment horizontal="left" vertical="center"/>
      <protection locked="0"/>
    </xf>
    <xf numFmtId="0" fontId="15" fillId="0" borderId="0" xfId="0" applyFont="1" applyProtection="1">
      <protection hidden="1"/>
    </xf>
    <xf numFmtId="0" fontId="11" fillId="0" borderId="0" xfId="0" applyFont="1" applyAlignment="1">
      <alignment horizontal="left" vertical="top"/>
    </xf>
    <xf numFmtId="0" fontId="11" fillId="0" borderId="0" xfId="0" applyFont="1" applyAlignment="1">
      <alignment horizontal="left" wrapText="1"/>
    </xf>
    <xf numFmtId="0" fontId="11" fillId="0" borderId="0" xfId="0" quotePrefix="1" applyFont="1" applyAlignment="1">
      <alignment horizontal="left"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wrapText="1"/>
    </xf>
    <xf numFmtId="0" fontId="11" fillId="0" borderId="0" xfId="0" applyFont="1" applyAlignment="1">
      <alignment horizontal="center"/>
    </xf>
    <xf numFmtId="0" fontId="11" fillId="0" borderId="0" xfId="0" applyFont="1" applyAlignment="1">
      <alignment horizontal="center" vertical="top"/>
    </xf>
    <xf numFmtId="0" fontId="3" fillId="4" borderId="70" xfId="0" applyFont="1" applyFill="1" applyBorder="1" applyAlignment="1" applyProtection="1">
      <alignment horizontal="right" wrapText="1"/>
      <protection hidden="1"/>
    </xf>
    <xf numFmtId="0" fontId="3" fillId="2" borderId="63" xfId="0" applyFont="1" applyFill="1" applyBorder="1" applyAlignment="1" applyProtection="1">
      <alignment horizontal="right" wrapText="1"/>
      <protection hidden="1"/>
    </xf>
    <xf numFmtId="0" fontId="33" fillId="0" borderId="5" xfId="0" applyFont="1" applyBorder="1" applyAlignment="1">
      <alignment horizontal="right" vertical="center"/>
    </xf>
    <xf numFmtId="2" fontId="33" fillId="0" borderId="96" xfId="0" applyNumberFormat="1" applyFont="1" applyBorder="1" applyAlignment="1">
      <alignment horizontal="right" vertical="center"/>
    </xf>
    <xf numFmtId="2" fontId="33" fillId="0" borderId="97" xfId="0" applyNumberFormat="1" applyFont="1" applyBorder="1" applyAlignment="1">
      <alignment horizontal="right" vertical="center"/>
    </xf>
    <xf numFmtId="2" fontId="33" fillId="0" borderId="98" xfId="0" applyNumberFormat="1" applyFont="1" applyBorder="1" applyAlignment="1">
      <alignment horizontal="right" vertical="center"/>
    </xf>
    <xf numFmtId="164" fontId="33" fillId="0" borderId="91" xfId="0" applyNumberFormat="1" applyFont="1" applyBorder="1" applyAlignment="1">
      <alignment horizontal="left" vertical="center"/>
    </xf>
    <xf numFmtId="174" fontId="33" fillId="0" borderId="94" xfId="0" applyNumberFormat="1" applyFont="1" applyBorder="1" applyAlignment="1">
      <alignment horizontal="right" vertical="center"/>
    </xf>
    <xf numFmtId="164" fontId="33" fillId="0" borderId="97" xfId="0" applyNumberFormat="1" applyFont="1" applyBorder="1" applyAlignment="1">
      <alignment horizontal="left" vertical="center"/>
    </xf>
    <xf numFmtId="174" fontId="33" fillId="0" borderId="0" xfId="0" applyNumberFormat="1" applyFont="1" applyAlignment="1">
      <alignment horizontal="left" vertical="center"/>
    </xf>
    <xf numFmtId="1" fontId="33" fillId="0" borderId="0" xfId="0" applyNumberFormat="1" applyFont="1" applyAlignment="1">
      <alignment horizontal="center" vertical="center"/>
    </xf>
    <xf numFmtId="2" fontId="33" fillId="0" borderId="0" xfId="0" applyNumberFormat="1" applyFont="1" applyAlignment="1">
      <alignment horizontal="right" vertical="center"/>
    </xf>
    <xf numFmtId="164" fontId="33" fillId="0" borderId="0" xfId="0" applyNumberFormat="1" applyFont="1" applyAlignment="1">
      <alignment horizontal="right" vertical="center"/>
    </xf>
    <xf numFmtId="4" fontId="33" fillId="0" borderId="0" xfId="0" applyNumberFormat="1" applyFont="1" applyAlignment="1">
      <alignment vertical="center"/>
    </xf>
    <xf numFmtId="0" fontId="33" fillId="0" borderId="0" xfId="0" applyFont="1" applyAlignment="1">
      <alignment vertical="center"/>
    </xf>
    <xf numFmtId="0" fontId="33" fillId="0" borderId="0" xfId="0" applyFont="1" applyAlignment="1">
      <alignment vertical="center" wrapText="1"/>
    </xf>
    <xf numFmtId="0" fontId="34" fillId="0" borderId="0" xfId="0" applyFont="1" applyAlignment="1">
      <alignment vertical="center"/>
    </xf>
    <xf numFmtId="2" fontId="32" fillId="0" borderId="0" xfId="0" applyNumberFormat="1" applyFont="1" applyAlignment="1">
      <alignment horizontal="right"/>
    </xf>
    <xf numFmtId="170" fontId="3" fillId="0" borderId="101" xfId="0" applyNumberFormat="1" applyFont="1" applyBorder="1" applyAlignment="1" applyProtection="1">
      <alignment horizontal="left" vertical="center"/>
      <protection locked="0"/>
    </xf>
    <xf numFmtId="170" fontId="3" fillId="0" borderId="102" xfId="0" applyNumberFormat="1" applyFont="1" applyBorder="1" applyAlignment="1" applyProtection="1">
      <alignment horizontal="left" vertical="center"/>
      <protection locked="0"/>
    </xf>
    <xf numFmtId="170" fontId="3" fillId="0" borderId="103" xfId="0" applyNumberFormat="1" applyFont="1" applyBorder="1" applyAlignment="1" applyProtection="1">
      <alignment horizontal="left" vertical="center"/>
      <protection locked="0"/>
    </xf>
    <xf numFmtId="2" fontId="3" fillId="0" borderId="103" xfId="0" applyNumberFormat="1" applyFont="1" applyBorder="1" applyAlignment="1" applyProtection="1">
      <alignment horizontal="right" vertical="center"/>
      <protection locked="0"/>
    </xf>
    <xf numFmtId="2" fontId="3" fillId="0" borderId="105" xfId="0" applyNumberFormat="1" applyFont="1" applyBorder="1" applyAlignment="1" applyProtection="1">
      <alignment horizontal="right" vertical="center"/>
      <protection locked="0"/>
    </xf>
    <xf numFmtId="0" fontId="3" fillId="0" borderId="106" xfId="0" applyFont="1" applyBorder="1" applyAlignment="1" applyProtection="1">
      <alignment horizontal="right" vertical="center"/>
      <protection locked="0"/>
    </xf>
    <xf numFmtId="2" fontId="3" fillId="0" borderId="106" xfId="0" applyNumberFormat="1" applyFont="1" applyBorder="1" applyAlignment="1" applyProtection="1">
      <alignment horizontal="right" vertical="center"/>
      <protection locked="0"/>
    </xf>
    <xf numFmtId="2" fontId="3" fillId="0" borderId="107" xfId="0" applyNumberFormat="1" applyFont="1" applyBorder="1" applyAlignment="1" applyProtection="1">
      <alignment horizontal="right" vertical="center"/>
      <protection locked="0"/>
    </xf>
    <xf numFmtId="2" fontId="3" fillId="0" borderId="108" xfId="0" applyNumberFormat="1" applyFont="1" applyBorder="1" applyAlignment="1" applyProtection="1">
      <alignment horizontal="right" vertical="center"/>
      <protection locked="0"/>
    </xf>
    <xf numFmtId="2" fontId="3" fillId="0" borderId="109" xfId="0" applyNumberFormat="1" applyFont="1" applyBorder="1" applyAlignment="1" applyProtection="1">
      <alignment horizontal="right" vertical="center"/>
      <protection locked="0"/>
    </xf>
    <xf numFmtId="164" fontId="3" fillId="0" borderId="103" xfId="0" applyNumberFormat="1" applyFont="1" applyBorder="1" applyAlignment="1" applyProtection="1">
      <alignment horizontal="left" vertical="center"/>
      <protection locked="0"/>
    </xf>
    <xf numFmtId="174" fontId="3" fillId="0" borderId="105" xfId="0" applyNumberFormat="1" applyFont="1" applyBorder="1" applyAlignment="1" applyProtection="1">
      <alignment horizontal="right" vertical="center"/>
      <protection locked="0"/>
    </xf>
    <xf numFmtId="164" fontId="3" fillId="0" borderId="108" xfId="0" applyNumberFormat="1" applyFont="1" applyBorder="1" applyAlignment="1" applyProtection="1">
      <alignment horizontal="left" vertical="center"/>
      <protection locked="0"/>
    </xf>
    <xf numFmtId="169" fontId="26" fillId="4" borderId="43" xfId="0" applyNumberFormat="1" applyFont="1" applyFill="1" applyBorder="1" applyAlignment="1" applyProtection="1">
      <alignment horizontal="left" vertical="center"/>
      <protection hidden="1"/>
    </xf>
    <xf numFmtId="0" fontId="26" fillId="4" borderId="44" xfId="0" applyFont="1" applyFill="1" applyBorder="1" applyAlignment="1" applyProtection="1">
      <alignment horizontal="left" vertical="center"/>
      <protection hidden="1"/>
    </xf>
    <xf numFmtId="2" fontId="26" fillId="0" borderId="110" xfId="0" applyNumberFormat="1" applyFont="1" applyBorder="1" applyAlignment="1" applyProtection="1">
      <alignment vertical="center"/>
      <protection locked="0"/>
    </xf>
    <xf numFmtId="2" fontId="26" fillId="0" borderId="55" xfId="0" applyNumberFormat="1" applyFont="1" applyBorder="1" applyAlignment="1" applyProtection="1">
      <alignment vertical="center"/>
      <protection locked="0"/>
    </xf>
    <xf numFmtId="4" fontId="3" fillId="4" borderId="36" xfId="0" applyNumberFormat="1" applyFont="1" applyFill="1" applyBorder="1" applyAlignment="1">
      <alignment horizontal="right" vertical="center"/>
    </xf>
    <xf numFmtId="4" fontId="3" fillId="4" borderId="111" xfId="0" applyNumberFormat="1" applyFont="1" applyFill="1" applyBorder="1" applyAlignment="1" applyProtection="1">
      <alignment horizontal="right" vertical="center"/>
      <protection hidden="1"/>
    </xf>
    <xf numFmtId="4" fontId="3" fillId="4" borderId="41" xfId="0" applyNumberFormat="1" applyFont="1" applyFill="1" applyBorder="1" applyAlignment="1">
      <alignment horizontal="right" vertical="center"/>
    </xf>
    <xf numFmtId="4" fontId="3" fillId="4" borderId="112" xfId="0" applyNumberFormat="1" applyFont="1" applyFill="1" applyBorder="1" applyAlignment="1" applyProtection="1">
      <alignment horizontal="right" vertical="center"/>
      <protection hidden="1"/>
    </xf>
    <xf numFmtId="2" fontId="3" fillId="4" borderId="20" xfId="0" applyNumberFormat="1" applyFont="1" applyFill="1" applyBorder="1" applyAlignment="1" applyProtection="1">
      <alignment horizontal="right" vertical="center"/>
      <protection hidden="1"/>
    </xf>
    <xf numFmtId="0" fontId="3" fillId="4" borderId="49" xfId="0" applyFont="1" applyFill="1" applyBorder="1" applyAlignment="1" applyProtection="1">
      <alignment horizontal="left" vertical="center"/>
      <protection hidden="1"/>
    </xf>
    <xf numFmtId="168" fontId="3" fillId="4" borderId="85" xfId="0" applyNumberFormat="1" applyFont="1" applyFill="1" applyBorder="1" applyAlignment="1" applyProtection="1">
      <alignment horizontal="left" vertical="center"/>
      <protection hidden="1"/>
    </xf>
    <xf numFmtId="173" fontId="3" fillId="4" borderId="114" xfId="1" applyNumberFormat="1" applyFont="1" applyFill="1" applyBorder="1" applyAlignment="1" applyProtection="1">
      <alignment horizontal="right" vertical="center"/>
      <protection hidden="1"/>
    </xf>
    <xf numFmtId="0" fontId="1" fillId="0" borderId="0" xfId="0" applyFont="1" applyProtection="1">
      <protection hidden="1"/>
    </xf>
    <xf numFmtId="0" fontId="3" fillId="0" borderId="0" xfId="0" applyFont="1"/>
    <xf numFmtId="0" fontId="3" fillId="0" borderId="0" xfId="0" applyFont="1" applyAlignment="1" applyProtection="1">
      <alignment horizontal="justify"/>
      <protection hidden="1"/>
    </xf>
    <xf numFmtId="169" fontId="4" fillId="4" borderId="69" xfId="0" applyNumberFormat="1" applyFont="1" applyFill="1" applyBorder="1" applyAlignment="1" applyProtection="1">
      <alignment vertical="center"/>
      <protection hidden="1"/>
    </xf>
    <xf numFmtId="2" fontId="3" fillId="4" borderId="115" xfId="0" applyNumberFormat="1" applyFont="1" applyFill="1" applyBorder="1" applyAlignment="1" applyProtection="1">
      <alignment vertical="center"/>
      <protection hidden="1"/>
    </xf>
    <xf numFmtId="164" fontId="3" fillId="4" borderId="116" xfId="0" applyNumberFormat="1" applyFont="1" applyFill="1" applyBorder="1" applyAlignment="1" applyProtection="1">
      <alignment vertical="center"/>
      <protection hidden="1"/>
    </xf>
    <xf numFmtId="170" fontId="33" fillId="4" borderId="91" xfId="0" applyNumberFormat="1" applyFont="1" applyFill="1" applyBorder="1" applyAlignment="1">
      <alignment horizontal="left" vertical="center"/>
    </xf>
    <xf numFmtId="164" fontId="33" fillId="4" borderId="92" xfId="0" applyNumberFormat="1" applyFont="1" applyFill="1" applyBorder="1" applyAlignment="1">
      <alignment vertical="center"/>
    </xf>
    <xf numFmtId="1" fontId="21" fillId="0" borderId="5"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7" fillId="0" borderId="5" xfId="0" applyFont="1" applyBorder="1" applyAlignment="1" applyProtection="1">
      <alignment vertical="center"/>
      <protection hidden="1"/>
    </xf>
    <xf numFmtId="172" fontId="21" fillId="0" borderId="5" xfId="0" applyNumberFormat="1" applyFont="1" applyBorder="1" applyAlignment="1" applyProtection="1">
      <alignment horizontal="left" vertical="center"/>
      <protection locked="0"/>
    </xf>
    <xf numFmtId="0" fontId="21" fillId="0" borderId="5" xfId="0" applyFont="1" applyBorder="1" applyAlignment="1" applyProtection="1">
      <alignment horizontal="left" vertical="center" wrapText="1"/>
      <protection locked="0"/>
    </xf>
    <xf numFmtId="0" fontId="27" fillId="0" borderId="5" xfId="0" applyFont="1" applyBorder="1" applyAlignment="1" applyProtection="1">
      <alignment vertical="center" wrapText="1"/>
      <protection hidden="1"/>
    </xf>
    <xf numFmtId="171" fontId="9" fillId="0" borderId="5" xfId="0" applyNumberFormat="1" applyFont="1" applyBorder="1" applyAlignment="1" applyProtection="1">
      <alignment horizontal="left" vertical="center"/>
      <protection locked="0"/>
    </xf>
    <xf numFmtId="2" fontId="21" fillId="0" borderId="5" xfId="0" applyNumberFormat="1" applyFont="1" applyBorder="1" applyAlignment="1" applyProtection="1">
      <alignment horizontal="left" vertical="center"/>
      <protection locked="0"/>
    </xf>
    <xf numFmtId="166" fontId="9" fillId="0" borderId="5" xfId="0" applyNumberFormat="1" applyFont="1" applyBorder="1" applyAlignment="1" applyProtection="1">
      <alignment horizontal="left" vertical="center"/>
      <protection locked="0"/>
    </xf>
    <xf numFmtId="14" fontId="9" fillId="4" borderId="5" xfId="0" applyNumberFormat="1" applyFont="1" applyFill="1" applyBorder="1" applyAlignment="1" applyProtection="1">
      <alignment horizontal="left" vertical="center"/>
      <protection hidden="1"/>
    </xf>
    <xf numFmtId="0" fontId="9" fillId="0" borderId="5" xfId="0" applyFont="1" applyBorder="1" applyAlignment="1" applyProtection="1">
      <alignment vertical="center"/>
      <protection hidden="1"/>
    </xf>
    <xf numFmtId="1" fontId="21" fillId="4" borderId="5" xfId="0" applyNumberFormat="1" applyFont="1" applyFill="1" applyBorder="1" applyAlignment="1">
      <alignment horizontal="left" vertical="center"/>
    </xf>
    <xf numFmtId="4" fontId="21" fillId="4" borderId="5" xfId="0" applyNumberFormat="1" applyFont="1" applyFill="1" applyBorder="1" applyAlignment="1">
      <alignment horizontal="left" vertical="center"/>
    </xf>
    <xf numFmtId="10" fontId="21" fillId="4" borderId="5" xfId="1" applyNumberFormat="1" applyFont="1" applyFill="1" applyBorder="1" applyAlignment="1" applyProtection="1">
      <alignment horizontal="left" vertical="center"/>
      <protection hidden="1"/>
    </xf>
    <xf numFmtId="1" fontId="21" fillId="0" borderId="5" xfId="0" applyNumberFormat="1" applyFont="1" applyBorder="1" applyAlignment="1" applyProtection="1">
      <alignment horizontal="left" vertical="center"/>
      <protection locked="0" hidden="1"/>
    </xf>
    <xf numFmtId="167" fontId="21" fillId="4" borderId="5" xfId="1" applyNumberFormat="1" applyFont="1" applyFill="1" applyBorder="1" applyAlignment="1" applyProtection="1">
      <alignment horizontal="left" vertical="center"/>
    </xf>
    <xf numFmtId="0" fontId="21" fillId="0" borderId="5" xfId="0" applyFont="1" applyBorder="1" applyAlignment="1" applyProtection="1">
      <alignment vertical="center"/>
      <protection locked="0"/>
    </xf>
    <xf numFmtId="14" fontId="21" fillId="0" borderId="5" xfId="0" applyNumberFormat="1" applyFont="1" applyBorder="1" applyAlignment="1" applyProtection="1">
      <alignment horizontal="left" vertical="top"/>
      <protection locked="0"/>
    </xf>
    <xf numFmtId="0" fontId="21" fillId="0" borderId="5" xfId="0" applyNumberFormat="1" applyFont="1" applyBorder="1" applyAlignment="1" applyProtection="1">
      <alignment horizontal="left" vertical="center"/>
      <protection locked="0"/>
    </xf>
    <xf numFmtId="0" fontId="4" fillId="0" borderId="5" xfId="0" applyFont="1" applyBorder="1" applyAlignment="1" applyProtection="1">
      <alignment horizontal="center" vertical="center"/>
      <protection hidden="1"/>
    </xf>
    <xf numFmtId="0" fontId="11" fillId="5" borderId="5"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11" fillId="0" borderId="0" xfId="0" applyFont="1" applyAlignment="1">
      <alignment horizontal="left" vertical="top" wrapText="1"/>
    </xf>
    <xf numFmtId="0" fontId="11" fillId="0" borderId="0" xfId="0" applyFont="1" applyAlignment="1">
      <alignment horizontal="left"/>
    </xf>
    <xf numFmtId="0" fontId="11" fillId="0" borderId="0" xfId="0" applyFont="1" applyAlignment="1">
      <alignment horizontal="left" wrapText="1"/>
    </xf>
    <xf numFmtId="0" fontId="3" fillId="4" borderId="49" xfId="0" applyFont="1" applyFill="1" applyBorder="1" applyAlignment="1" applyProtection="1">
      <alignment horizontal="left" vertical="center"/>
      <protection hidden="1"/>
    </xf>
    <xf numFmtId="168" fontId="3" fillId="4" borderId="85" xfId="0" applyNumberFormat="1" applyFont="1" applyFill="1" applyBorder="1" applyAlignment="1" applyProtection="1">
      <alignment horizontal="left" vertical="center"/>
      <protection hidden="1"/>
    </xf>
    <xf numFmtId="170" fontId="26" fillId="0" borderId="117" xfId="0" applyNumberFormat="1" applyFont="1" applyBorder="1" applyAlignment="1" applyProtection="1">
      <alignment horizontal="left" vertical="center"/>
      <protection locked="0"/>
    </xf>
    <xf numFmtId="0" fontId="21" fillId="4" borderId="62" xfId="0" applyFont="1" applyFill="1" applyBorder="1" applyAlignment="1" applyProtection="1">
      <alignment horizontal="center" vertical="center" wrapText="1"/>
      <protection hidden="1"/>
    </xf>
    <xf numFmtId="0" fontId="11" fillId="11" borderId="0" xfId="0" applyFont="1" applyFill="1" applyAlignment="1">
      <alignment horizontal="left"/>
    </xf>
    <xf numFmtId="0" fontId="11" fillId="11" borderId="0" xfId="0" applyFont="1" applyFill="1" applyAlignment="1">
      <alignment horizontal="left" wrapText="1"/>
    </xf>
    <xf numFmtId="2" fontId="26" fillId="0" borderId="3" xfId="0" applyNumberFormat="1" applyFont="1" applyBorder="1" applyAlignment="1" applyProtection="1">
      <alignment vertical="center"/>
      <protection locked="0"/>
    </xf>
    <xf numFmtId="0" fontId="25" fillId="0" borderId="0" xfId="0" applyFont="1" applyAlignment="1">
      <alignment vertical="center"/>
    </xf>
    <xf numFmtId="0" fontId="3" fillId="0" borderId="0" xfId="0" applyFont="1" applyFill="1" applyAlignment="1" applyProtection="1">
      <alignment vertical="center" wrapText="1"/>
      <protection hidden="1"/>
    </xf>
    <xf numFmtId="0" fontId="11" fillId="0" borderId="0" xfId="0" applyFont="1" applyFill="1" applyAlignment="1" applyProtection="1">
      <alignment vertical="center"/>
      <protection hidden="1"/>
    </xf>
    <xf numFmtId="0" fontId="13" fillId="4" borderId="37" xfId="0" applyFont="1" applyFill="1" applyBorder="1" applyAlignment="1" applyProtection="1">
      <protection hidden="1"/>
    </xf>
    <xf numFmtId="170" fontId="3" fillId="0" borderId="56" xfId="0" applyNumberFormat="1" applyFont="1" applyBorder="1" applyAlignment="1" applyProtection="1">
      <alignment horizontal="left" vertical="center"/>
      <protection locked="0"/>
    </xf>
    <xf numFmtId="170" fontId="3" fillId="0" borderId="53" xfId="0" applyNumberFormat="1" applyFont="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3" fillId="0" borderId="53" xfId="0" applyFont="1" applyFill="1" applyBorder="1" applyAlignment="1" applyProtection="1">
      <alignment vertical="center"/>
      <protection locked="0"/>
    </xf>
    <xf numFmtId="170" fontId="3" fillId="0" borderId="42" xfId="0" applyNumberFormat="1" applyFont="1" applyBorder="1" applyAlignment="1" applyProtection="1">
      <alignment horizontal="left" vertical="center"/>
      <protection locked="0"/>
    </xf>
    <xf numFmtId="1" fontId="3" fillId="0" borderId="4" xfId="0" applyNumberFormat="1" applyFont="1" applyBorder="1" applyAlignment="1" applyProtection="1">
      <alignment horizontal="right" vertical="center"/>
      <protection locked="0"/>
    </xf>
    <xf numFmtId="2" fontId="3" fillId="0" borderId="102" xfId="0" applyNumberFormat="1" applyFont="1" applyBorder="1" applyAlignment="1" applyProtection="1">
      <alignment horizontal="right" vertical="center"/>
      <protection locked="0"/>
    </xf>
    <xf numFmtId="2" fontId="3" fillId="0" borderId="8" xfId="0" applyNumberFormat="1" applyFont="1" applyBorder="1" applyAlignment="1" applyProtection="1">
      <alignment horizontal="right" vertical="center"/>
      <protection locked="0"/>
    </xf>
    <xf numFmtId="2" fontId="3" fillId="0" borderId="19" xfId="0" applyNumberFormat="1" applyFont="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left" vertical="top"/>
    </xf>
    <xf numFmtId="2" fontId="3" fillId="0" borderId="120" xfId="0" applyNumberFormat="1" applyFont="1" applyBorder="1" applyAlignment="1" applyProtection="1">
      <alignment horizontal="left" vertical="center"/>
      <protection locked="0"/>
    </xf>
    <xf numFmtId="2" fontId="3" fillId="0" borderId="121" xfId="0" applyNumberFormat="1" applyFont="1" applyBorder="1" applyAlignment="1" applyProtection="1">
      <alignment horizontal="left" vertical="center"/>
      <protection locked="0"/>
    </xf>
    <xf numFmtId="2" fontId="3" fillId="0" borderId="122" xfId="0" applyNumberFormat="1" applyFont="1" applyBorder="1" applyAlignment="1" applyProtection="1">
      <alignment horizontal="left" vertical="center"/>
      <protection locked="0"/>
    </xf>
    <xf numFmtId="2" fontId="33" fillId="0" borderId="118" xfId="0" applyNumberFormat="1" applyFont="1" applyBorder="1" applyAlignment="1">
      <alignment horizontal="left" vertical="center"/>
    </xf>
    <xf numFmtId="164" fontId="33" fillId="0" borderId="92" xfId="0" applyNumberFormat="1" applyFont="1" applyBorder="1" applyAlignment="1">
      <alignment horizontal="left" vertical="center"/>
    </xf>
    <xf numFmtId="164" fontId="33" fillId="0" borderId="93" xfId="0" applyNumberFormat="1" applyFont="1" applyBorder="1" applyAlignment="1">
      <alignment horizontal="left" vertical="center"/>
    </xf>
    <xf numFmtId="14" fontId="33" fillId="0" borderId="93" xfId="0" applyNumberFormat="1" applyFont="1" applyBorder="1" applyAlignment="1">
      <alignment horizontal="left" vertical="center"/>
    </xf>
    <xf numFmtId="164" fontId="3" fillId="0" borderId="26" xfId="0" applyNumberFormat="1" applyFont="1" applyBorder="1" applyAlignment="1" applyProtection="1">
      <alignment horizontal="left" vertical="center"/>
      <protection locked="0"/>
    </xf>
    <xf numFmtId="164" fontId="3" fillId="0" borderId="45" xfId="0" applyNumberFormat="1" applyFont="1" applyBorder="1" applyAlignment="1" applyProtection="1">
      <alignment horizontal="left" vertical="center"/>
      <protection locked="0"/>
    </xf>
    <xf numFmtId="14" fontId="3" fillId="0" borderId="45" xfId="0" applyNumberFormat="1" applyFont="1" applyBorder="1" applyAlignment="1" applyProtection="1">
      <alignment horizontal="left" vertical="center"/>
      <protection locked="0"/>
    </xf>
    <xf numFmtId="164" fontId="3" fillId="0" borderId="56" xfId="0" applyNumberFormat="1" applyFont="1" applyBorder="1" applyAlignment="1" applyProtection="1">
      <alignment horizontal="left" vertical="center"/>
      <protection locked="0"/>
    </xf>
    <xf numFmtId="164" fontId="3" fillId="0" borderId="104" xfId="0" applyNumberFormat="1" applyFont="1" applyBorder="1" applyAlignment="1" applyProtection="1">
      <alignment horizontal="left" vertical="center"/>
      <protection locked="0"/>
    </xf>
    <xf numFmtId="14" fontId="3" fillId="0" borderId="119" xfId="0" applyNumberFormat="1" applyFont="1" applyBorder="1" applyAlignment="1" applyProtection="1">
      <alignment horizontal="left" vertical="center"/>
      <protection locked="0"/>
    </xf>
    <xf numFmtId="2" fontId="3" fillId="0" borderId="123" xfId="0" applyNumberFormat="1" applyFont="1" applyBorder="1" applyAlignment="1" applyProtection="1">
      <alignment horizontal="left" vertical="center"/>
      <protection locked="0"/>
    </xf>
    <xf numFmtId="0" fontId="3" fillId="0" borderId="0" xfId="0" applyFont="1" applyFill="1" applyBorder="1" applyAlignment="1" applyProtection="1">
      <alignment horizontal="left"/>
      <protection hidden="1"/>
    </xf>
    <xf numFmtId="168" fontId="3" fillId="0" borderId="0" xfId="0" applyNumberFormat="1" applyFont="1" applyFill="1" applyBorder="1" applyAlignment="1" applyProtection="1">
      <alignment horizontal="left"/>
      <protection hidden="1"/>
    </xf>
    <xf numFmtId="0" fontId="3" fillId="2" borderId="88" xfId="0" applyFont="1" applyFill="1" applyBorder="1" applyAlignment="1" applyProtection="1">
      <alignment horizontal="left"/>
      <protection hidden="1"/>
    </xf>
    <xf numFmtId="0" fontId="3" fillId="2" borderId="65" xfId="0" applyFont="1" applyFill="1" applyBorder="1" applyAlignment="1" applyProtection="1">
      <alignment horizontal="left" wrapText="1"/>
      <protection hidden="1"/>
    </xf>
    <xf numFmtId="14" fontId="33" fillId="4" borderId="118" xfId="0" applyNumberFormat="1" applyFont="1" applyFill="1" applyBorder="1" applyAlignment="1">
      <alignment horizontal="left" vertical="center"/>
    </xf>
    <xf numFmtId="14" fontId="3" fillId="0" borderId="127" xfId="0" applyNumberFormat="1" applyFont="1" applyFill="1" applyBorder="1" applyAlignment="1" applyProtection="1">
      <alignment horizontal="left" vertical="center"/>
      <protection locked="0"/>
    </xf>
    <xf numFmtId="14" fontId="3" fillId="0" borderId="46" xfId="0" applyNumberFormat="1" applyFont="1" applyFill="1" applyBorder="1" applyAlignment="1" applyProtection="1">
      <alignment horizontal="left" vertical="center"/>
      <protection locked="0"/>
    </xf>
    <xf numFmtId="0" fontId="3" fillId="4" borderId="15" xfId="0" applyFont="1" applyFill="1" applyBorder="1" applyAlignment="1" applyProtection="1">
      <alignment horizontal="right" wrapText="1"/>
      <protection hidden="1"/>
    </xf>
    <xf numFmtId="0" fontId="3" fillId="4" borderId="1" xfId="0" applyFont="1" applyFill="1" applyBorder="1" applyAlignment="1" applyProtection="1">
      <alignment horizontal="center" wrapText="1"/>
      <protection hidden="1"/>
    </xf>
    <xf numFmtId="0" fontId="11" fillId="0" borderId="0" xfId="0" applyFont="1" applyAlignment="1">
      <alignment horizontal="left" vertical="top" wrapText="1"/>
    </xf>
    <xf numFmtId="0" fontId="11" fillId="0" borderId="0" xfId="0" applyFont="1" applyAlignment="1">
      <alignment horizontal="left" vertical="top"/>
    </xf>
    <xf numFmtId="0" fontId="13"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top" wrapText="1"/>
    </xf>
    <xf numFmtId="0" fontId="13"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left"/>
    </xf>
    <xf numFmtId="0" fontId="11" fillId="0" borderId="0" xfId="0" quotePrefix="1" applyFont="1" applyAlignment="1">
      <alignment horizontal="left" wrapText="1"/>
    </xf>
    <xf numFmtId="0" fontId="11" fillId="0" borderId="0" xfId="0" applyFont="1" applyAlignment="1">
      <alignment horizontal="left" wrapText="1"/>
    </xf>
    <xf numFmtId="0" fontId="30" fillId="0" borderId="0" xfId="0" applyFont="1" applyAlignment="1" applyProtection="1">
      <alignment horizontal="center" vertical="center"/>
      <protection hidden="1"/>
    </xf>
    <xf numFmtId="0" fontId="22" fillId="6" borderId="0" xfId="0" applyFont="1" applyFill="1" applyAlignment="1" applyProtection="1">
      <alignment vertical="top"/>
      <protection hidden="1"/>
    </xf>
    <xf numFmtId="0" fontId="11" fillId="0" borderId="0" xfId="0" applyFont="1" applyAlignment="1">
      <alignment horizontal="center"/>
    </xf>
    <xf numFmtId="0" fontId="24" fillId="0" borderId="0" xfId="0" applyFont="1" applyAlignment="1">
      <alignment horizontal="center" vertical="top" wrapText="1"/>
    </xf>
    <xf numFmtId="0" fontId="24" fillId="0" borderId="0" xfId="0" applyFont="1" applyAlignment="1">
      <alignment horizontal="center" vertical="top"/>
    </xf>
    <xf numFmtId="0" fontId="11" fillId="0" borderId="0" xfId="0" applyFont="1" applyAlignment="1">
      <alignment horizontal="center" vertical="top"/>
    </xf>
    <xf numFmtId="0" fontId="21" fillId="11" borderId="0" xfId="0" applyFont="1" applyFill="1" applyAlignment="1" applyProtection="1">
      <alignment horizontal="left" vertical="top"/>
      <protection hidden="1"/>
    </xf>
    <xf numFmtId="0" fontId="4" fillId="0" borderId="0" xfId="0" applyFont="1" applyAlignment="1">
      <alignment horizontal="left" vertical="top"/>
    </xf>
    <xf numFmtId="0" fontId="24" fillId="0" borderId="0" xfId="0" applyFont="1" applyAlignment="1">
      <alignment horizontal="center" wrapText="1"/>
    </xf>
    <xf numFmtId="0" fontId="24" fillId="0" borderId="0" xfId="0" applyFont="1" applyAlignment="1">
      <alignment horizontal="center"/>
    </xf>
    <xf numFmtId="0" fontId="13" fillId="0" borderId="0" xfId="0" applyFont="1" applyAlignment="1">
      <alignment horizontal="left"/>
    </xf>
    <xf numFmtId="0" fontId="22" fillId="8" borderId="0" xfId="0" applyFont="1" applyFill="1" applyAlignment="1" applyProtection="1">
      <alignment horizontal="left" vertical="top"/>
      <protection hidden="1"/>
    </xf>
    <xf numFmtId="0" fontId="13" fillId="0" borderId="0" xfId="0" applyFont="1" applyAlignment="1">
      <alignment horizontal="left" wrapText="1"/>
    </xf>
    <xf numFmtId="0" fontId="11" fillId="0" borderId="0" xfId="0" applyFont="1" applyAlignment="1">
      <alignment wrapText="1"/>
    </xf>
    <xf numFmtId="0" fontId="13" fillId="0" borderId="0" xfId="0" applyFont="1" applyAlignment="1">
      <alignment vertical="top" wrapText="1"/>
    </xf>
    <xf numFmtId="0" fontId="22" fillId="7" borderId="0" xfId="0" applyFont="1" applyFill="1" applyAlignment="1" applyProtection="1">
      <alignment vertical="top"/>
      <protection hidden="1"/>
    </xf>
    <xf numFmtId="0" fontId="11" fillId="0" borderId="0" xfId="0" quotePrefix="1" applyFont="1" applyAlignment="1">
      <alignment vertical="top" wrapText="1"/>
    </xf>
    <xf numFmtId="0" fontId="13" fillId="0" borderId="0" xfId="0" applyFont="1" applyAlignment="1">
      <alignment vertical="top"/>
    </xf>
    <xf numFmtId="0" fontId="41" fillId="0" borderId="0" xfId="0" applyFont="1" applyAlignment="1">
      <alignment horizontal="left" vertical="top" wrapText="1"/>
    </xf>
    <xf numFmtId="0" fontId="13" fillId="0" borderId="0" xfId="0" applyFont="1" applyAlignment="1">
      <alignment horizontal="center" vertical="top" wrapText="1"/>
    </xf>
    <xf numFmtId="0" fontId="13" fillId="0" borderId="0" xfId="0" applyFont="1" applyAlignment="1">
      <alignment horizontal="center" vertical="top"/>
    </xf>
    <xf numFmtId="0" fontId="11" fillId="0" borderId="0" xfId="0" applyFont="1" applyAlignment="1">
      <alignment horizontal="center" vertical="top" wrapText="1"/>
    </xf>
    <xf numFmtId="0" fontId="22" fillId="10" borderId="0" xfId="0" applyFont="1" applyFill="1" applyAlignment="1">
      <alignment horizontal="left"/>
    </xf>
    <xf numFmtId="0" fontId="11" fillId="0" borderId="0" xfId="0" quotePrefix="1" applyFont="1" applyAlignment="1">
      <alignment horizontal="left" wrapText="1" indent="2"/>
    </xf>
    <xf numFmtId="0" fontId="11" fillId="0" borderId="0" xfId="0" applyFont="1" applyAlignment="1">
      <alignment horizontal="left" wrapText="1" indent="2"/>
    </xf>
    <xf numFmtId="0" fontId="13" fillId="0" borderId="0" xfId="0" quotePrefix="1" applyFont="1" applyAlignment="1">
      <alignment horizontal="left" vertical="top" wrapText="1"/>
    </xf>
    <xf numFmtId="0" fontId="13" fillId="0" borderId="0" xfId="0" quotePrefix="1" applyFont="1" applyAlignment="1">
      <alignment horizontal="left" wrapText="1"/>
    </xf>
    <xf numFmtId="0" fontId="11" fillId="0" borderId="0" xfId="0" quotePrefix="1" applyFont="1" applyAlignment="1">
      <alignment horizontal="left" vertical="top" wrapText="1"/>
    </xf>
    <xf numFmtId="0" fontId="21" fillId="9" borderId="0" xfId="0" applyFont="1" applyFill="1" applyAlignment="1" applyProtection="1">
      <alignment horizontal="left" vertical="top"/>
      <protection hidden="1"/>
    </xf>
    <xf numFmtId="0" fontId="27" fillId="0" borderId="99" xfId="0" applyFont="1" applyBorder="1" applyAlignment="1" applyProtection="1">
      <alignment horizontal="left" vertical="top"/>
      <protection hidden="1"/>
    </xf>
    <xf numFmtId="0" fontId="27" fillId="0" borderId="96" xfId="0" applyFont="1" applyBorder="1" applyAlignment="1" applyProtection="1">
      <alignment horizontal="left" vertical="top"/>
      <protection hidden="1"/>
    </xf>
    <xf numFmtId="0" fontId="11" fillId="0" borderId="0" xfId="0" applyFont="1" applyAlignment="1" applyProtection="1">
      <alignment horizontal="left" wrapText="1"/>
      <protection hidden="1"/>
    </xf>
    <xf numFmtId="0" fontId="13" fillId="0" borderId="0" xfId="0" applyFont="1" applyAlignment="1" applyProtection="1">
      <alignment horizontal="left" wrapText="1"/>
      <protection hidden="1"/>
    </xf>
    <xf numFmtId="0" fontId="13" fillId="0" borderId="0" xfId="0" applyFont="1" applyAlignment="1" applyProtection="1">
      <alignment horizontal="left"/>
      <protection hidden="1"/>
    </xf>
    <xf numFmtId="0" fontId="3" fillId="2" borderId="87" xfId="0" applyFont="1" applyFill="1" applyBorder="1" applyAlignment="1" applyProtection="1">
      <protection hidden="1"/>
    </xf>
    <xf numFmtId="0" fontId="3" fillId="2" borderId="64" xfId="0" applyFont="1" applyFill="1" applyBorder="1" applyAlignment="1" applyProtection="1">
      <protection hidden="1"/>
    </xf>
    <xf numFmtId="0" fontId="3" fillId="2" borderId="113" xfId="0" applyFont="1" applyFill="1" applyBorder="1" applyAlignment="1" applyProtection="1">
      <alignment wrapText="1"/>
      <protection hidden="1"/>
    </xf>
    <xf numFmtId="0" fontId="3" fillId="2" borderId="71" xfId="0" applyFont="1" applyFill="1" applyBorder="1" applyAlignment="1" applyProtection="1">
      <protection hidden="1"/>
    </xf>
    <xf numFmtId="0" fontId="3" fillId="2" borderId="79" xfId="0" applyFont="1" applyFill="1" applyBorder="1" applyAlignment="1" applyProtection="1">
      <protection hidden="1"/>
    </xf>
    <xf numFmtId="0" fontId="3" fillId="2" borderId="63" xfId="0" applyFont="1" applyFill="1" applyBorder="1" applyAlignment="1" applyProtection="1">
      <protection hidden="1"/>
    </xf>
    <xf numFmtId="0" fontId="3" fillId="2" borderId="74" xfId="0" applyFont="1" applyFill="1" applyBorder="1" applyAlignment="1" applyProtection="1">
      <alignment horizontal="right" wrapText="1"/>
      <protection hidden="1"/>
    </xf>
    <xf numFmtId="0" fontId="3" fillId="2" borderId="1" xfId="0" applyFont="1" applyFill="1" applyBorder="1" applyAlignment="1" applyProtection="1">
      <alignment horizontal="right" wrapText="1"/>
      <protection hidden="1"/>
    </xf>
    <xf numFmtId="0" fontId="3" fillId="2" borderId="80" xfId="0" applyFont="1" applyFill="1" applyBorder="1" applyAlignment="1" applyProtection="1">
      <alignment horizontal="right" wrapText="1"/>
      <protection hidden="1"/>
    </xf>
    <xf numFmtId="0" fontId="3" fillId="2" borderId="70" xfId="0" applyFont="1" applyFill="1" applyBorder="1" applyAlignment="1" applyProtection="1">
      <alignment horizontal="right" wrapText="1"/>
      <protection hidden="1"/>
    </xf>
    <xf numFmtId="0" fontId="3" fillId="2" borderId="88" xfId="0" applyFont="1" applyFill="1" applyBorder="1" applyAlignment="1" applyProtection="1">
      <alignment wrapText="1"/>
      <protection hidden="1"/>
    </xf>
    <xf numFmtId="0" fontId="3" fillId="2" borderId="65" xfId="0" applyFont="1" applyFill="1" applyBorder="1" applyAlignment="1" applyProtection="1">
      <alignment wrapText="1"/>
      <protection hidden="1"/>
    </xf>
    <xf numFmtId="0" fontId="3" fillId="2" borderId="76" xfId="0" applyFont="1" applyFill="1" applyBorder="1" applyAlignment="1" applyProtection="1">
      <alignment horizontal="right" wrapText="1"/>
      <protection hidden="1"/>
    </xf>
    <xf numFmtId="0" fontId="3" fillId="2" borderId="15" xfId="0" applyFont="1" applyFill="1" applyBorder="1" applyAlignment="1" applyProtection="1">
      <alignment horizontal="right" wrapText="1"/>
      <protection hidden="1"/>
    </xf>
    <xf numFmtId="0" fontId="3" fillId="4" borderId="79" xfId="0" applyFont="1" applyFill="1" applyBorder="1" applyAlignment="1" applyProtection="1">
      <alignment horizontal="left" wrapText="1"/>
      <protection hidden="1"/>
    </xf>
    <xf numFmtId="0" fontId="3" fillId="4" borderId="63" xfId="0" applyFont="1" applyFill="1" applyBorder="1" applyAlignment="1" applyProtection="1">
      <alignment horizontal="left" wrapText="1"/>
      <protection hidden="1"/>
    </xf>
    <xf numFmtId="0" fontId="3" fillId="4" borderId="80" xfId="0" applyFont="1" applyFill="1" applyBorder="1" applyAlignment="1" applyProtection="1">
      <alignment horizontal="right" wrapText="1"/>
      <protection hidden="1"/>
    </xf>
    <xf numFmtId="0" fontId="3" fillId="4" borderId="70" xfId="0" applyFont="1" applyFill="1" applyBorder="1" applyAlignment="1" applyProtection="1">
      <alignment horizontal="right" wrapText="1"/>
      <protection hidden="1"/>
    </xf>
    <xf numFmtId="0" fontId="3" fillId="4" borderId="76" xfId="0" applyFont="1" applyFill="1" applyBorder="1" applyAlignment="1" applyProtection="1">
      <alignment horizontal="left" wrapText="1"/>
      <protection hidden="1"/>
    </xf>
    <xf numFmtId="0" fontId="3" fillId="4" borderId="15" xfId="0" applyFont="1" applyFill="1" applyBorder="1" applyAlignment="1" applyProtection="1">
      <alignment horizontal="left" wrapText="1"/>
      <protection hidden="1"/>
    </xf>
    <xf numFmtId="0" fontId="3" fillId="4" borderId="68" xfId="0" applyFont="1" applyFill="1" applyBorder="1" applyAlignment="1" applyProtection="1">
      <alignment horizontal="left" vertical="center"/>
      <protection hidden="1"/>
    </xf>
    <xf numFmtId="0" fontId="3" fillId="4" borderId="49" xfId="0" applyFont="1" applyFill="1" applyBorder="1" applyAlignment="1" applyProtection="1">
      <alignment horizontal="left" vertical="center"/>
      <protection hidden="1"/>
    </xf>
    <xf numFmtId="168" fontId="3" fillId="4" borderId="81" xfId="0" applyNumberFormat="1" applyFont="1" applyFill="1" applyBorder="1" applyAlignment="1" applyProtection="1">
      <alignment horizontal="left" vertical="center"/>
      <protection hidden="1"/>
    </xf>
    <xf numFmtId="168" fontId="3" fillId="4" borderId="85" xfId="0" applyNumberFormat="1" applyFont="1" applyFill="1" applyBorder="1" applyAlignment="1" applyProtection="1">
      <alignment horizontal="left" vertical="center"/>
      <protection hidden="1"/>
    </xf>
    <xf numFmtId="0" fontId="3" fillId="2" borderId="69" xfId="0" applyFont="1" applyFill="1" applyBorder="1" applyAlignment="1" applyProtection="1">
      <alignment horizontal="center" wrapText="1"/>
      <protection hidden="1"/>
    </xf>
    <xf numFmtId="0" fontId="3" fillId="2" borderId="73" xfId="0" applyFont="1" applyFill="1" applyBorder="1" applyAlignment="1" applyProtection="1">
      <alignment horizontal="center" wrapText="1"/>
      <protection hidden="1"/>
    </xf>
    <xf numFmtId="49" fontId="3" fillId="2" borderId="74" xfId="0" applyNumberFormat="1" applyFont="1" applyFill="1" applyBorder="1" applyAlignment="1" applyProtection="1">
      <alignment horizontal="right" wrapText="1"/>
      <protection hidden="1"/>
    </xf>
    <xf numFmtId="49" fontId="3" fillId="2" borderId="1" xfId="0" applyNumberFormat="1" applyFont="1" applyFill="1" applyBorder="1" applyAlignment="1" applyProtection="1">
      <alignment horizontal="right" wrapText="1"/>
      <protection hidden="1"/>
    </xf>
    <xf numFmtId="0" fontId="3" fillId="4" borderId="72" xfId="0" applyFont="1" applyFill="1" applyBorder="1" applyAlignment="1" applyProtection="1">
      <alignment horizontal="center"/>
      <protection hidden="1"/>
    </xf>
    <xf numFmtId="0" fontId="3" fillId="4" borderId="73" xfId="0" applyFont="1" applyFill="1" applyBorder="1" applyAlignment="1" applyProtection="1">
      <alignment horizontal="center"/>
      <protection hidden="1"/>
    </xf>
    <xf numFmtId="0" fontId="3" fillId="2" borderId="82" xfId="0" applyFont="1" applyFill="1" applyBorder="1" applyAlignment="1" applyProtection="1">
      <alignment horizontal="right" wrapText="1"/>
      <protection hidden="1"/>
    </xf>
    <xf numFmtId="0" fontId="3" fillId="2" borderId="83" xfId="0" applyFont="1" applyFill="1" applyBorder="1" applyAlignment="1" applyProtection="1">
      <alignment horizontal="right" wrapText="1"/>
      <protection hidden="1"/>
    </xf>
    <xf numFmtId="0" fontId="3" fillId="2" borderId="79" xfId="0" applyFont="1" applyFill="1" applyBorder="1" applyAlignment="1" applyProtection="1">
      <alignment horizontal="right" wrapText="1"/>
      <protection hidden="1"/>
    </xf>
    <xf numFmtId="0" fontId="3" fillId="2" borderId="63" xfId="0" applyFont="1" applyFill="1" applyBorder="1" applyAlignment="1" applyProtection="1">
      <alignment horizontal="right" wrapText="1"/>
      <protection hidden="1"/>
    </xf>
    <xf numFmtId="0" fontId="3" fillId="4" borderId="68" xfId="0" applyFont="1" applyFill="1" applyBorder="1" applyAlignment="1" applyProtection="1">
      <alignment horizontal="left"/>
      <protection hidden="1"/>
    </xf>
    <xf numFmtId="0" fontId="3" fillId="4" borderId="49" xfId="0" applyFont="1" applyFill="1" applyBorder="1" applyAlignment="1" applyProtection="1">
      <alignment horizontal="left"/>
      <protection hidden="1"/>
    </xf>
    <xf numFmtId="168" fontId="3" fillId="4" borderId="81" xfId="0" applyNumberFormat="1" applyFont="1" applyFill="1" applyBorder="1" applyAlignment="1" applyProtection="1">
      <alignment horizontal="left"/>
      <protection hidden="1"/>
    </xf>
    <xf numFmtId="168" fontId="3" fillId="4" borderId="85" xfId="0" applyNumberFormat="1" applyFont="1" applyFill="1" applyBorder="1" applyAlignment="1" applyProtection="1">
      <alignment horizontal="left"/>
      <protection hidden="1"/>
    </xf>
    <xf numFmtId="0" fontId="3" fillId="4" borderId="69" xfId="0" applyFont="1" applyFill="1" applyBorder="1" applyAlignment="1" applyProtection="1">
      <alignment horizontal="center" wrapText="1"/>
      <protection hidden="1"/>
    </xf>
    <xf numFmtId="0" fontId="3" fillId="4" borderId="73" xfId="0" applyFont="1" applyFill="1" applyBorder="1" applyAlignment="1" applyProtection="1">
      <alignment horizontal="center" wrapText="1"/>
      <protection hidden="1"/>
    </xf>
    <xf numFmtId="2" fontId="3" fillId="2" borderId="74" xfId="0" applyNumberFormat="1" applyFont="1" applyFill="1" applyBorder="1" applyAlignment="1" applyProtection="1">
      <alignment horizontal="right" wrapText="1"/>
      <protection hidden="1"/>
    </xf>
    <xf numFmtId="2" fontId="3" fillId="2" borderId="1" xfId="0" applyNumberFormat="1" applyFont="1" applyFill="1" applyBorder="1" applyAlignment="1" applyProtection="1">
      <alignment horizontal="right"/>
      <protection hidden="1"/>
    </xf>
    <xf numFmtId="164" fontId="3" fillId="2" borderId="76" xfId="0" applyNumberFormat="1" applyFont="1" applyFill="1" applyBorder="1" applyAlignment="1" applyProtection="1">
      <alignment horizontal="right" wrapText="1"/>
      <protection hidden="1"/>
    </xf>
    <xf numFmtId="164" fontId="3" fillId="2" borderId="15" xfId="0" applyNumberFormat="1" applyFont="1" applyFill="1" applyBorder="1" applyAlignment="1" applyProtection="1">
      <alignment horizontal="right" wrapText="1"/>
      <protection hidden="1"/>
    </xf>
    <xf numFmtId="0" fontId="3" fillId="2" borderId="113" xfId="0" applyFont="1" applyFill="1" applyBorder="1" applyAlignment="1" applyProtection="1">
      <alignment horizontal="left"/>
      <protection hidden="1"/>
    </xf>
    <xf numFmtId="0" fontId="3" fillId="2" borderId="27" xfId="0" applyFont="1" applyFill="1" applyBorder="1" applyAlignment="1" applyProtection="1">
      <alignment horizontal="left"/>
      <protection hidden="1"/>
    </xf>
    <xf numFmtId="0" fontId="3" fillId="2" borderId="71" xfId="0" applyFont="1" applyFill="1" applyBorder="1" applyAlignment="1" applyProtection="1">
      <alignment horizontal="left"/>
      <protection hidden="1"/>
    </xf>
    <xf numFmtId="0" fontId="3" fillId="2" borderId="124" xfId="0" applyFont="1" applyFill="1" applyBorder="1" applyAlignment="1" applyProtection="1">
      <alignment horizontal="left"/>
      <protection hidden="1"/>
    </xf>
    <xf numFmtId="0" fontId="3" fillId="2" borderId="79" xfId="0" applyFont="1" applyFill="1" applyBorder="1" applyAlignment="1" applyProtection="1">
      <alignment horizontal="left"/>
      <protection hidden="1"/>
    </xf>
    <xf numFmtId="0" fontId="3" fillId="2" borderId="63" xfId="0" applyFont="1" applyFill="1" applyBorder="1" applyAlignment="1" applyProtection="1">
      <alignment horizontal="left"/>
      <protection hidden="1"/>
    </xf>
    <xf numFmtId="0" fontId="3" fillId="2" borderId="87" xfId="0" applyFont="1" applyFill="1" applyBorder="1" applyProtection="1">
      <protection hidden="1"/>
    </xf>
    <xf numFmtId="0" fontId="3" fillId="2" borderId="64" xfId="0" applyFont="1" applyFill="1" applyBorder="1" applyProtection="1">
      <protection hidden="1"/>
    </xf>
    <xf numFmtId="0" fontId="9" fillId="4" borderId="23" xfId="0" applyFont="1" applyFill="1" applyBorder="1" applyAlignment="1" applyProtection="1">
      <alignment horizontal="right"/>
      <protection hidden="1"/>
    </xf>
    <xf numFmtId="0" fontId="9" fillId="4" borderId="24" xfId="0" applyFont="1" applyFill="1" applyBorder="1" applyAlignment="1" applyProtection="1">
      <alignment horizontal="right"/>
      <protection hidden="1"/>
    </xf>
    <xf numFmtId="0" fontId="9" fillId="4" borderId="25" xfId="0" applyFont="1" applyFill="1" applyBorder="1" applyAlignment="1" applyProtection="1">
      <alignment horizontal="right"/>
      <protection hidden="1"/>
    </xf>
    <xf numFmtId="0" fontId="3" fillId="0" borderId="46" xfId="0" applyFont="1" applyFill="1" applyBorder="1" applyAlignment="1" applyProtection="1">
      <alignment horizontal="left" vertical="center"/>
      <protection locked="0"/>
    </xf>
    <xf numFmtId="0" fontId="3" fillId="0" borderId="126" xfId="0" applyFont="1" applyFill="1" applyBorder="1" applyAlignment="1" applyProtection="1">
      <alignment horizontal="left" vertical="center"/>
      <protection locked="0"/>
    </xf>
    <xf numFmtId="164" fontId="33" fillId="4" borderId="93" xfId="0" applyNumberFormat="1" applyFont="1" applyFill="1" applyBorder="1" applyAlignment="1">
      <alignment horizontal="left" vertical="center"/>
    </xf>
    <xf numFmtId="164" fontId="33" fillId="4" borderId="125" xfId="0" applyNumberFormat="1" applyFont="1" applyFill="1" applyBorder="1" applyAlignment="1">
      <alignment horizontal="left" vertical="center"/>
    </xf>
    <xf numFmtId="0" fontId="3" fillId="0" borderId="54"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protection locked="0"/>
    </xf>
    <xf numFmtId="0" fontId="3" fillId="4" borderId="74" xfId="0" applyFont="1" applyFill="1" applyBorder="1" applyAlignment="1" applyProtection="1">
      <alignment horizontal="right" wrapText="1"/>
      <protection hidden="1"/>
    </xf>
    <xf numFmtId="0" fontId="3" fillId="4" borderId="1" xfId="0" applyFont="1" applyFill="1" applyBorder="1" applyAlignment="1" applyProtection="1">
      <alignment horizontal="right" wrapText="1"/>
      <protection hidden="1"/>
    </xf>
    <xf numFmtId="0" fontId="3" fillId="4" borderId="76" xfId="0" applyFont="1" applyFill="1" applyBorder="1" applyAlignment="1" applyProtection="1">
      <alignment horizontal="right" wrapText="1"/>
      <protection hidden="1"/>
    </xf>
    <xf numFmtId="0" fontId="3" fillId="4" borderId="15" xfId="0" applyFont="1" applyFill="1" applyBorder="1" applyAlignment="1" applyProtection="1">
      <alignment horizontal="right" wrapText="1"/>
      <protection hidden="1"/>
    </xf>
    <xf numFmtId="0" fontId="3" fillId="2" borderId="72" xfId="0" applyFont="1" applyFill="1" applyBorder="1" applyAlignment="1" applyProtection="1">
      <alignment horizontal="center" wrapText="1"/>
      <protection hidden="1"/>
    </xf>
    <xf numFmtId="164" fontId="3" fillId="2" borderId="74" xfId="0" applyNumberFormat="1" applyFont="1" applyFill="1" applyBorder="1" applyAlignment="1" applyProtection="1">
      <alignment horizontal="right" wrapText="1"/>
      <protection hidden="1"/>
    </xf>
    <xf numFmtId="164" fontId="3" fillId="2" borderId="1" xfId="0" applyNumberFormat="1" applyFont="1" applyFill="1" applyBorder="1" applyAlignment="1" applyProtection="1">
      <alignment horizontal="right" wrapText="1"/>
      <protection hidden="1"/>
    </xf>
    <xf numFmtId="0" fontId="3" fillId="4" borderId="77" xfId="0" applyFont="1" applyFill="1" applyBorder="1" applyAlignment="1" applyProtection="1">
      <alignment horizontal="right" wrapText="1"/>
      <protection hidden="1"/>
    </xf>
    <xf numFmtId="0" fontId="3" fillId="4" borderId="14" xfId="0" applyFont="1" applyFill="1" applyBorder="1" applyAlignment="1" applyProtection="1">
      <alignment horizontal="right" wrapText="1"/>
      <protection hidden="1"/>
    </xf>
    <xf numFmtId="2" fontId="3" fillId="2" borderId="76" xfId="0" applyNumberFormat="1" applyFont="1" applyFill="1" applyBorder="1" applyAlignment="1" applyProtection="1">
      <alignment horizontal="right" wrapText="1"/>
      <protection hidden="1"/>
    </xf>
    <xf numFmtId="2" fontId="3" fillId="2" borderId="15" xfId="0" applyNumberFormat="1" applyFont="1" applyFill="1" applyBorder="1" applyAlignment="1" applyProtection="1">
      <alignment horizontal="right" wrapText="1"/>
      <protection hidden="1"/>
    </xf>
    <xf numFmtId="0" fontId="3" fillId="2" borderId="77" xfId="0" applyFont="1" applyFill="1" applyBorder="1" applyAlignment="1" applyProtection="1">
      <alignment horizontal="right" wrapText="1"/>
      <protection hidden="1"/>
    </xf>
    <xf numFmtId="0" fontId="3" fillId="2" borderId="14" xfId="0" applyFont="1" applyFill="1" applyBorder="1" applyAlignment="1" applyProtection="1">
      <alignment horizontal="right" wrapText="1"/>
      <protection hidden="1"/>
    </xf>
    <xf numFmtId="2" fontId="3" fillId="2" borderId="77" xfId="0" applyNumberFormat="1" applyFont="1" applyFill="1" applyBorder="1" applyAlignment="1" applyProtection="1">
      <alignment horizontal="right" wrapText="1"/>
      <protection hidden="1"/>
    </xf>
    <xf numFmtId="2" fontId="3" fillId="2" borderId="14" xfId="0" applyNumberFormat="1" applyFont="1" applyFill="1" applyBorder="1" applyAlignment="1" applyProtection="1">
      <alignment horizontal="right" wrapText="1"/>
      <protection hidden="1"/>
    </xf>
    <xf numFmtId="2" fontId="3" fillId="2" borderId="1" xfId="0" applyNumberFormat="1" applyFont="1" applyFill="1" applyBorder="1" applyAlignment="1" applyProtection="1">
      <alignment horizontal="right" wrapText="1"/>
      <protection hidden="1"/>
    </xf>
    <xf numFmtId="1" fontId="3" fillId="4" borderId="72" xfId="0" applyNumberFormat="1" applyFont="1" applyFill="1" applyBorder="1" applyAlignment="1" applyProtection="1">
      <alignment horizontal="center"/>
      <protection hidden="1"/>
    </xf>
    <xf numFmtId="1" fontId="3" fillId="4" borderId="27" xfId="0" applyNumberFormat="1" applyFont="1" applyFill="1" applyBorder="1" applyAlignment="1" applyProtection="1">
      <alignment horizontal="center"/>
      <protection hidden="1"/>
    </xf>
    <xf numFmtId="1" fontId="3" fillId="4" borderId="73" xfId="0" applyNumberFormat="1" applyFont="1" applyFill="1" applyBorder="1" applyAlignment="1" applyProtection="1">
      <alignment horizontal="center"/>
      <protection hidden="1"/>
    </xf>
  </cellXfs>
  <cellStyles count="4">
    <cellStyle name="Prozent" xfId="1" builtinId="5"/>
    <cellStyle name="Standard" xfId="0" builtinId="0"/>
    <cellStyle name="Standard 2" xfId="3" xr:uid="{00000000-0005-0000-0000-000003000000}"/>
    <cellStyle name="Standard 8" xfId="2" xr:uid="{00000000-0005-0000-0000-000004000000}"/>
  </cellStyles>
  <dxfs count="208">
    <dxf>
      <numFmt numFmtId="169" formatCode="000\.0000\.0000\.00"/>
    </dxf>
    <dxf>
      <fill>
        <patternFill>
          <bgColor rgb="FFFF0000"/>
        </patternFill>
      </fill>
    </dxf>
    <dxf>
      <font>
        <color rgb="FFFF0000"/>
      </font>
      <fill>
        <patternFill patternType="solid">
          <bgColor indexed="43"/>
        </patternFill>
      </fill>
    </dxf>
    <dxf>
      <numFmt numFmtId="170" formatCode="\7\5\6\.0000\.0000\.00"/>
    </dxf>
    <dxf>
      <fill>
        <patternFill>
          <bgColor rgb="FFFF0000"/>
        </patternFill>
      </fill>
    </dxf>
    <dxf>
      <fill>
        <patternFill>
          <bgColor rgb="FFFF0000"/>
        </patternFill>
      </fill>
    </dxf>
    <dxf>
      <numFmt numFmtId="169" formatCode="000\.0000\.0000\.00"/>
    </dxf>
    <dxf>
      <fill>
        <patternFill>
          <bgColor rgb="FFFF0000"/>
        </patternFill>
      </fill>
    </dxf>
    <dxf>
      <font>
        <color rgb="FFFF0000"/>
      </font>
      <fill>
        <patternFill patternType="solid">
          <bgColor indexed="43"/>
        </patternFill>
      </fill>
    </dxf>
    <dxf>
      <numFmt numFmtId="170" formatCode="\7\5\6\.0000\.0000\.00"/>
    </dxf>
    <dxf>
      <font>
        <b/>
        <i val="0"/>
        <condense val="0"/>
        <extend val="0"/>
        <color indexed="45"/>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fill>
        <patternFill>
          <bgColor rgb="FFFF0000"/>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numFmt numFmtId="170" formatCode="\7\5\6\.0000\.0000\.00"/>
    </dxf>
    <dxf>
      <numFmt numFmtId="169" formatCode="000\.0000\.0000\.00"/>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numFmt numFmtId="170" formatCode="\7\5\6\.0000\.0000\.00"/>
    </dxf>
    <dxf>
      <numFmt numFmtId="169" formatCode="000\.0000\.0000\.00"/>
    </dxf>
    <dxf>
      <fill>
        <patternFill>
          <bgColor rgb="FFCCFFFF"/>
        </patternFill>
      </fill>
    </dxf>
    <dxf>
      <numFmt numFmtId="170" formatCode="\7\5\6\.0000\.0000\.00"/>
    </dxf>
    <dxf>
      <numFmt numFmtId="169" formatCode="000\.0000\.0000\.00"/>
    </dxf>
    <dxf>
      <numFmt numFmtId="170" formatCode="\7\5\6\.0000\.0000\.00"/>
    </dxf>
    <dxf>
      <numFmt numFmtId="169" formatCode="000\.0000\.0000\.00"/>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indexed="10"/>
        </patternFill>
      </fill>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bgColor rgb="FFCCFFCC"/>
        </patternFill>
      </fill>
    </dxf>
    <dxf>
      <fill>
        <patternFill>
          <bgColor rgb="FFCCFFCC"/>
        </patternFill>
      </fill>
    </dxf>
    <dxf>
      <fill>
        <patternFill patternType="none">
          <bgColor auto="1"/>
        </patternFill>
      </fill>
    </dxf>
    <dxf>
      <fill>
        <patternFill patternType="none">
          <bgColor auto="1"/>
        </patternFill>
      </fill>
    </dxf>
    <dxf>
      <fill>
        <patternFill>
          <bgColor rgb="FFCCFFCC"/>
        </patternFill>
      </fill>
    </dxf>
    <dxf>
      <numFmt numFmtId="170" formatCode="\7\5\6\.0000\.0000\.00"/>
    </dxf>
    <dxf>
      <numFmt numFmtId="169" formatCode="000\.0000\.0000\.00"/>
    </dxf>
    <dxf>
      <fill>
        <patternFill patternType="none">
          <bgColor auto="1"/>
        </patternFill>
      </fill>
    </dxf>
    <dxf>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CCFFCC"/>
        </patternFill>
      </fill>
    </dxf>
    <dxf>
      <fill>
        <patternFill>
          <bgColor rgb="FFCCFFCC"/>
        </patternFill>
      </fill>
    </dxf>
    <dxf>
      <numFmt numFmtId="169" formatCode="000\.0000\.0000\.00"/>
    </dxf>
    <dxf>
      <fill>
        <patternFill>
          <bgColor rgb="FFCCFFFF"/>
        </patternFill>
      </fill>
    </dxf>
    <dxf>
      <fill>
        <patternFill patternType="none">
          <bgColor auto="1"/>
        </patternFill>
      </fill>
    </dxf>
    <dxf>
      <fill>
        <patternFill patternType="none">
          <bgColor auto="1"/>
        </patternFill>
      </fill>
    </dxf>
    <dxf>
      <fill>
        <patternFill>
          <bgColor rgb="FFCCFFCC"/>
        </patternFill>
      </fill>
    </dxf>
    <dxf>
      <fill>
        <patternFill>
          <bgColor rgb="FFCCFFFF"/>
        </patternFill>
      </fill>
    </dxf>
    <dxf>
      <numFmt numFmtId="170" formatCode="\7\5\6\.0000\.0000\.00"/>
    </dxf>
    <dxf>
      <numFmt numFmtId="169" formatCode="000\.0000\.0000\.00"/>
    </dxf>
    <dxf>
      <fill>
        <patternFill>
          <bgColor rgb="FFCCFFCC"/>
        </patternFill>
      </fill>
    </dxf>
    <dxf>
      <fill>
        <patternFill>
          <bgColor rgb="FFCCFFFF"/>
        </patternFill>
      </fill>
    </dxf>
    <dxf>
      <numFmt numFmtId="170" formatCode="\7\5\6\.0000\.0000\.00"/>
    </dxf>
    <dxf>
      <numFmt numFmtId="169" formatCode="000\.0000\.0000\.0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CCFFCC"/>
        </patternFill>
      </fill>
    </dxf>
    <dxf>
      <fill>
        <patternFill>
          <bgColor rgb="FFCCFFFF"/>
        </patternFill>
      </fill>
    </dxf>
    <dxf>
      <numFmt numFmtId="170" formatCode="\7\5\6\.0000\.0000\.00"/>
    </dxf>
    <dxf>
      <numFmt numFmtId="169" formatCode="000\.0000\.0000\.00"/>
    </dxf>
    <dxf>
      <fill>
        <patternFill>
          <bgColor rgb="FFCCFFCC"/>
        </patternFill>
      </fill>
    </dxf>
    <dxf>
      <fill>
        <patternFill>
          <bgColor rgb="FFCCFFFF"/>
        </patternFill>
      </fill>
    </dxf>
    <dxf>
      <numFmt numFmtId="170" formatCode="\7\5\6\.0000\.0000\.00"/>
    </dxf>
    <dxf>
      <numFmt numFmtId="169" formatCode="000\.0000\.0000\.00"/>
    </dxf>
    <dxf>
      <fill>
        <patternFill patternType="none">
          <bgColor auto="1"/>
        </patternFill>
      </fill>
    </dxf>
    <dxf>
      <fill>
        <patternFill patternType="none">
          <bgColor auto="1"/>
        </patternFill>
      </fill>
    </dxf>
    <dxf>
      <fill>
        <patternFill>
          <bgColor rgb="FFCCFFCC"/>
        </patternFill>
      </fill>
    </dxf>
    <dxf>
      <fill>
        <patternFill>
          <bgColor rgb="FFCCFFFF"/>
        </patternFill>
      </fill>
    </dxf>
    <dxf>
      <numFmt numFmtId="170" formatCode="\7\5\6\.0000\.0000\.00"/>
    </dxf>
    <dxf>
      <numFmt numFmtId="169" formatCode="000\.0000\.0000\.00"/>
    </dxf>
    <dxf>
      <fill>
        <patternFill patternType="none">
          <bgColor auto="1"/>
        </patternFill>
      </fill>
    </dxf>
    <dxf>
      <fill>
        <patternFill patternType="none">
          <bgColor auto="1"/>
        </patternFill>
      </fill>
    </dxf>
    <dxf>
      <fill>
        <patternFill>
          <bgColor rgb="FFCCFFCC"/>
        </patternFill>
      </fill>
    </dxf>
    <dxf>
      <fill>
        <patternFill>
          <bgColor rgb="FFCCFFFF"/>
        </patternFill>
      </fill>
    </dxf>
    <dxf>
      <numFmt numFmtId="170" formatCode="\7\5\6\.0000\.0000\.00"/>
    </dxf>
    <dxf>
      <numFmt numFmtId="169" formatCode="000\.0000\.0000\.00"/>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0000"/>
        </patternFill>
      </fill>
    </dxf>
    <dxf>
      <fill>
        <patternFill>
          <bgColor rgb="FFCCFFCC"/>
        </patternFill>
      </fill>
    </dxf>
    <dxf>
      <fill>
        <patternFill>
          <bgColor rgb="FFCCFFCC"/>
        </patternFill>
      </fill>
    </dxf>
    <dxf>
      <fill>
        <patternFill>
          <bgColor rgb="FFCCFFCC"/>
        </patternFill>
      </fill>
    </dxf>
    <dxf>
      <fill>
        <patternFill>
          <bgColor indexed="10"/>
        </patternFill>
      </fill>
    </dxf>
  </dxfs>
  <tableStyles count="0" defaultTableStyle="TableStyleMedium2" defaultPivotStyle="PivotStyleLight16"/>
  <colors>
    <mruColors>
      <color rgb="FFCCFFFF"/>
      <color rgb="FFFFFF99"/>
      <color rgb="FFD8D8D8"/>
      <color rgb="FFCCFFCC"/>
      <color rgb="FFFFFFCC"/>
      <color rgb="FFFFCCCC"/>
      <color rgb="FFE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366935</xdr:colOff>
      <xdr:row>0</xdr:row>
      <xdr:rowOff>874800</xdr:rowOff>
    </xdr:to>
    <xdr:pic>
      <xdr:nvPicPr>
        <xdr:cNvPr id="3" name="Grafik 2">
          <a:extLst>
            <a:ext uri="{FF2B5EF4-FFF2-40B4-BE49-F238E27FC236}">
              <a16:creationId xmlns:a16="http://schemas.microsoft.com/office/drawing/2014/main" id="{EC92D628-14DE-4A87-AD1F-C536DD869B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1200" cy="874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874800</xdr:colOff>
      <xdr:row>2</xdr:row>
      <xdr:rowOff>447071</xdr:rowOff>
    </xdr:to>
    <xdr:pic>
      <xdr:nvPicPr>
        <xdr:cNvPr id="4" name="Grafik 3">
          <a:extLst>
            <a:ext uri="{FF2B5EF4-FFF2-40B4-BE49-F238E27FC236}">
              <a16:creationId xmlns:a16="http://schemas.microsoft.com/office/drawing/2014/main" id="{DB546035-048B-4467-ACC8-CA3E97BCF4B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800" cy="8728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592976</xdr:rowOff>
    </xdr:to>
    <xdr:pic>
      <xdr:nvPicPr>
        <xdr:cNvPr id="4" name="Grafik 3">
          <a:extLst>
            <a:ext uri="{FF2B5EF4-FFF2-40B4-BE49-F238E27FC236}">
              <a16:creationId xmlns:a16="http://schemas.microsoft.com/office/drawing/2014/main" id="{DDDD8952-7ADD-40C1-ABBD-563101C9C59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8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874800</xdr:colOff>
      <xdr:row>4</xdr:row>
      <xdr:rowOff>23153</xdr:rowOff>
    </xdr:to>
    <xdr:pic>
      <xdr:nvPicPr>
        <xdr:cNvPr id="4" name="Grafik 3">
          <a:extLst>
            <a:ext uri="{FF2B5EF4-FFF2-40B4-BE49-F238E27FC236}">
              <a16:creationId xmlns:a16="http://schemas.microsoft.com/office/drawing/2014/main" id="{2F046B27-7432-4A0C-948B-2A6F16E727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800" cy="8748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589166</xdr:rowOff>
    </xdr:to>
    <xdr:pic>
      <xdr:nvPicPr>
        <xdr:cNvPr id="4" name="Grafik 3">
          <a:extLst>
            <a:ext uri="{FF2B5EF4-FFF2-40B4-BE49-F238E27FC236}">
              <a16:creationId xmlns:a16="http://schemas.microsoft.com/office/drawing/2014/main" id="{4D33F9B4-A1A7-41C1-A067-ADDBCF684A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49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589166</xdr:rowOff>
    </xdr:to>
    <xdr:pic>
      <xdr:nvPicPr>
        <xdr:cNvPr id="3" name="Grafik 2">
          <a:extLst>
            <a:ext uri="{FF2B5EF4-FFF2-40B4-BE49-F238E27FC236}">
              <a16:creationId xmlns:a16="http://schemas.microsoft.com/office/drawing/2014/main" id="{53E0D4C0-6ACD-4987-9313-6CBE0B8515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49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589166</xdr:rowOff>
    </xdr:to>
    <xdr:pic>
      <xdr:nvPicPr>
        <xdr:cNvPr id="3" name="Grafik 2">
          <a:extLst>
            <a:ext uri="{FF2B5EF4-FFF2-40B4-BE49-F238E27FC236}">
              <a16:creationId xmlns:a16="http://schemas.microsoft.com/office/drawing/2014/main" id="{CB3B9CC2-88E3-45F7-B6C7-95DD3BB675A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49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C$\_________ASAL_SP\ASALfutur_Planung_Detailspezifikation_2020_07_und_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tavardians.sharepoint.com/sites/I_2019_SECO-ASALfutur/Shared%20Documents/General/Work%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nahme 2020-07 und 08"/>
      <sheetName val="Graphics"/>
      <sheetName val="RICEFW SST"/>
      <sheetName val="RICEFW ZE"/>
      <sheetName val="Parameter &amp; Prozesse"/>
    </sheetNames>
    <sheetDataSet>
      <sheetData sheetId="0"/>
      <sheetData sheetId="1" refreshError="1"/>
      <sheetData sheetId="2" refreshError="1"/>
      <sheetData sheetId="3" refreshError="1"/>
      <sheetData sheetId="4">
        <row r="3">
          <cell r="A3">
            <v>0</v>
          </cell>
        </row>
        <row r="4">
          <cell r="A4">
            <v>0.1</v>
          </cell>
        </row>
        <row r="5">
          <cell r="A5">
            <v>0.15</v>
          </cell>
        </row>
        <row r="6">
          <cell r="A6">
            <v>0.4</v>
          </cell>
        </row>
        <row r="7">
          <cell r="A7">
            <v>0.45</v>
          </cell>
        </row>
        <row r="8">
          <cell r="A8">
            <v>0.6</v>
          </cell>
        </row>
        <row r="9">
          <cell r="A9">
            <v>0.65</v>
          </cell>
        </row>
        <row r="10">
          <cell r="A10">
            <v>0.9</v>
          </cell>
        </row>
        <row r="11">
          <cell r="A11">
            <v>0.95</v>
          </cell>
        </row>
        <row r="12">
          <cell r="A12" t="str">
            <v>95% QSN</v>
          </cell>
        </row>
        <row r="13">
          <cell r="A13" t="str">
            <v>100% QSS</v>
          </cell>
        </row>
        <row r="14">
          <cell r="A14" t="str">
            <v>100% ABN</v>
          </cell>
        </row>
        <row r="18">
          <cell r="A18" t="str">
            <v>Offen</v>
          </cell>
        </row>
        <row r="19">
          <cell r="A19" t="str">
            <v>In Arbeit</v>
          </cell>
        </row>
        <row r="20">
          <cell r="A20" t="str">
            <v>EG erreicht</v>
          </cell>
        </row>
        <row r="21">
          <cell r="A21" t="str">
            <v>In QS NOVO</v>
          </cell>
        </row>
        <row r="22">
          <cell r="A22" t="str">
            <v>Geliefert</v>
          </cell>
        </row>
        <row r="23">
          <cell r="A23" t="str">
            <v>In Einarbeitung</v>
          </cell>
        </row>
        <row r="24">
          <cell r="A24" t="str">
            <v>In Abstimmung</v>
          </cell>
        </row>
        <row r="25">
          <cell r="A25" t="str">
            <v>Abgestimmt</v>
          </cell>
        </row>
        <row r="26">
          <cell r="A26" t="str">
            <v>In Abnahme</v>
          </cell>
        </row>
        <row r="27">
          <cell r="A27" t="str">
            <v>Abgenommen</v>
          </cell>
        </row>
        <row r="28">
          <cell r="A28" t="str">
            <v>Obsolet</v>
          </cell>
        </row>
        <row r="29">
          <cell r="A29" t="str">
            <v>Teillieferung</v>
          </cell>
        </row>
        <row r="30">
          <cell r="A30" t="str">
            <v>Verschoben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ocumentation Tracker"/>
      <sheetName val="Software Tracker"/>
      <sheetName val="WP IT"/>
      <sheetName val="Removed from Object List"/>
      <sheetName val="JIRA Tracker"/>
      <sheetName val="Sheet1"/>
      <sheetName val="Historical"/>
      <sheetName val="Parame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98"/>
  <sheetViews>
    <sheetView showGridLines="0" tabSelected="1" zoomScale="85" zoomScaleNormal="85" zoomScaleSheetLayoutView="85" zoomScalePageLayoutView="85" workbookViewId="0">
      <selection sqref="A1:D1"/>
    </sheetView>
  </sheetViews>
  <sheetFormatPr baseColWidth="10" defaultColWidth="0" defaultRowHeight="15" zeroHeight="1"/>
  <cols>
    <col min="1" max="1" width="4.7109375" customWidth="1"/>
    <col min="2" max="2" width="2.7109375" style="189" customWidth="1"/>
    <col min="3" max="3" width="11.5703125" customWidth="1"/>
    <col min="4" max="4" width="90.7109375" customWidth="1"/>
    <col min="5" max="5" width="5.7109375" customWidth="1"/>
    <col min="16384" max="16384" width="11.5703125" hidden="1"/>
  </cols>
  <sheetData>
    <row r="1" spans="1:5" s="108" customFormat="1" ht="109.9" customHeight="1">
      <c r="A1" s="518" t="s">
        <v>551</v>
      </c>
      <c r="B1" s="518"/>
      <c r="C1" s="518"/>
      <c r="D1" s="518"/>
      <c r="E1" s="111"/>
    </row>
    <row r="2" spans="1:5" s="108" customFormat="1" ht="16.899999999999999" customHeight="1">
      <c r="A2" s="259"/>
      <c r="B2" s="524" t="s">
        <v>0</v>
      </c>
      <c r="C2" s="524"/>
      <c r="D2" s="524"/>
      <c r="E2" s="109"/>
    </row>
    <row r="3" spans="1:5" s="108" customFormat="1" ht="16.899999999999999" customHeight="1">
      <c r="A3" s="259"/>
      <c r="B3" s="260"/>
      <c r="C3" s="261"/>
      <c r="D3" s="261"/>
      <c r="E3" s="109"/>
    </row>
    <row r="4" spans="1:5" s="173" customFormat="1" ht="118.15" customHeight="1">
      <c r="A4" s="262"/>
      <c r="B4" s="511" t="s">
        <v>561</v>
      </c>
      <c r="C4" s="511"/>
      <c r="D4" s="511"/>
      <c r="E4" s="174"/>
    </row>
    <row r="5" spans="1:5" s="108" customFormat="1" ht="16.899999999999999" customHeight="1">
      <c r="A5" s="259"/>
      <c r="B5" s="260"/>
      <c r="C5" s="261"/>
      <c r="D5" s="261"/>
      <c r="E5" s="109"/>
    </row>
    <row r="6" spans="1:5" s="108" customFormat="1" ht="16.899999999999999" customHeight="1">
      <c r="A6" s="259"/>
      <c r="B6" s="260"/>
      <c r="C6" s="261"/>
      <c r="D6" s="456" t="s">
        <v>1</v>
      </c>
    </row>
    <row r="7" spans="1:5" s="108" customFormat="1" ht="16.899999999999999" customHeight="1">
      <c r="A7" s="259"/>
      <c r="B7" s="260"/>
      <c r="C7" s="261"/>
      <c r="D7" s="457" t="s">
        <v>2</v>
      </c>
    </row>
    <row r="8" spans="1:5" s="108" customFormat="1" ht="16.899999999999999" customHeight="1">
      <c r="A8" s="172"/>
      <c r="B8" s="135"/>
      <c r="D8" s="184" t="s">
        <v>3</v>
      </c>
    </row>
    <row r="9" spans="1:5" s="261" customFormat="1" ht="16.899999999999999" customHeight="1">
      <c r="A9" s="259"/>
      <c r="B9" s="260"/>
      <c r="D9" s="458" t="s">
        <v>4</v>
      </c>
    </row>
    <row r="10" spans="1:5" s="375" customFormat="1" ht="16.899999999999999" customHeight="1">
      <c r="A10" s="263"/>
      <c r="B10" s="126"/>
      <c r="D10" s="459" t="s">
        <v>5</v>
      </c>
    </row>
    <row r="11" spans="1:5" s="375" customFormat="1" ht="16.899999999999999" customHeight="1">
      <c r="A11" s="263"/>
      <c r="B11" s="126"/>
    </row>
    <row r="12" spans="1:5" s="375" customFormat="1" ht="14.45" customHeight="1">
      <c r="B12" s="126"/>
    </row>
    <row r="13" spans="1:5" s="269" customFormat="1" ht="16.149999999999999" customHeight="1">
      <c r="A13" s="120"/>
      <c r="B13" s="519" t="s">
        <v>552</v>
      </c>
      <c r="C13" s="519"/>
      <c r="D13" s="519"/>
    </row>
    <row r="14" spans="1:5" s="269" customFormat="1" ht="12.75">
      <c r="A14" s="120"/>
      <c r="B14" s="520"/>
      <c r="C14" s="520"/>
      <c r="D14" s="520"/>
    </row>
    <row r="15" spans="1:5" s="122" customFormat="1" ht="26.25" customHeight="1">
      <c r="A15" s="121"/>
      <c r="B15" s="521" t="s">
        <v>597</v>
      </c>
      <c r="C15" s="522"/>
      <c r="D15" s="522"/>
    </row>
    <row r="16" spans="1:5" s="375" customFormat="1" ht="13.35" customHeight="1">
      <c r="A16" s="264"/>
      <c r="B16" s="124"/>
      <c r="C16" s="379"/>
      <c r="D16" s="379"/>
    </row>
    <row r="17" spans="1:4" s="375" customFormat="1" ht="13.35" customHeight="1">
      <c r="A17" s="264"/>
      <c r="B17" s="513" t="s">
        <v>6</v>
      </c>
      <c r="C17" s="513"/>
      <c r="D17" s="513"/>
    </row>
    <row r="18" spans="1:4" s="375" customFormat="1" ht="13.35" customHeight="1">
      <c r="A18" s="264"/>
      <c r="B18" s="509" t="s">
        <v>596</v>
      </c>
      <c r="C18" s="509"/>
      <c r="D18" s="509"/>
    </row>
    <row r="19" spans="1:4" s="269" customFormat="1" ht="13.35" customHeight="1">
      <c r="A19" s="120"/>
      <c r="B19" s="127"/>
      <c r="C19" s="188"/>
      <c r="D19" s="188"/>
    </row>
    <row r="20" spans="1:4" s="375" customFormat="1" ht="13.35" customHeight="1">
      <c r="A20" s="264"/>
      <c r="B20" s="513" t="s">
        <v>7</v>
      </c>
      <c r="C20" s="513"/>
      <c r="D20" s="513"/>
    </row>
    <row r="21" spans="1:4" s="375" customFormat="1" ht="26.25" customHeight="1">
      <c r="A21" s="264"/>
      <c r="B21" s="511" t="s">
        <v>8</v>
      </c>
      <c r="C21" s="511"/>
      <c r="D21" s="511"/>
    </row>
    <row r="22" spans="1:4" s="375" customFormat="1" ht="13.35" customHeight="1">
      <c r="A22" s="264"/>
      <c r="B22" s="523"/>
      <c r="C22" s="523"/>
      <c r="D22" s="523"/>
    </row>
    <row r="23" spans="1:4" s="375" customFormat="1" ht="13.35" customHeight="1">
      <c r="A23" s="264"/>
      <c r="B23" s="513" t="s">
        <v>9</v>
      </c>
      <c r="C23" s="513"/>
      <c r="D23" s="513"/>
    </row>
    <row r="24" spans="1:4" s="375" customFormat="1" ht="13.35" customHeight="1">
      <c r="A24" s="264"/>
      <c r="B24" s="509" t="s">
        <v>10</v>
      </c>
      <c r="C24" s="509"/>
      <c r="D24" s="509"/>
    </row>
    <row r="25" spans="1:4" s="375" customFormat="1" ht="13.35" customHeight="1">
      <c r="A25" s="264"/>
      <c r="B25" s="124"/>
      <c r="C25" s="382"/>
      <c r="D25" s="382"/>
    </row>
    <row r="26" spans="1:4" s="375" customFormat="1" ht="13.35" customHeight="1">
      <c r="A26" s="264"/>
      <c r="B26" s="513" t="s">
        <v>11</v>
      </c>
      <c r="C26" s="513"/>
      <c r="D26" s="513"/>
    </row>
    <row r="27" spans="1:4" s="375" customFormat="1" ht="26.25" customHeight="1">
      <c r="A27" s="264"/>
      <c r="B27" s="511" t="s">
        <v>12</v>
      </c>
      <c r="C27" s="511"/>
      <c r="D27" s="511"/>
    </row>
    <row r="28" spans="1:4" s="375" customFormat="1" ht="13.35" customHeight="1">
      <c r="A28" s="264"/>
      <c r="B28" s="124"/>
      <c r="C28" s="382"/>
      <c r="D28" s="382"/>
    </row>
    <row r="29" spans="1:4" s="375" customFormat="1" ht="13.35" customHeight="1">
      <c r="A29" s="264"/>
      <c r="B29" s="513" t="s">
        <v>13</v>
      </c>
      <c r="C29" s="513"/>
      <c r="D29" s="513"/>
    </row>
    <row r="30" spans="1:4" s="375" customFormat="1" ht="13.35" customHeight="1">
      <c r="A30" s="264"/>
      <c r="B30" s="509" t="s">
        <v>14</v>
      </c>
      <c r="C30" s="509"/>
      <c r="D30" s="509"/>
    </row>
    <row r="31" spans="1:4" s="269" customFormat="1" ht="13.35" customHeight="1">
      <c r="A31" s="120"/>
      <c r="B31" s="127"/>
      <c r="C31" s="381"/>
      <c r="D31" s="381"/>
    </row>
    <row r="32" spans="1:4" s="375" customFormat="1" ht="13.35" customHeight="1">
      <c r="A32" s="264"/>
      <c r="B32" s="525" t="s">
        <v>15</v>
      </c>
      <c r="C32" s="525"/>
      <c r="D32" s="525"/>
    </row>
    <row r="33" spans="1:4" s="375" customFormat="1" ht="13.35" customHeight="1">
      <c r="A33" s="264"/>
      <c r="B33" s="512" t="s">
        <v>546</v>
      </c>
      <c r="C33" s="512"/>
      <c r="D33" s="512"/>
    </row>
    <row r="34" spans="1:4" s="375" customFormat="1" ht="13.35" customHeight="1">
      <c r="A34" s="264"/>
      <c r="B34" s="523"/>
      <c r="C34" s="523"/>
      <c r="D34" s="523"/>
    </row>
    <row r="35" spans="1:4" s="375" customFormat="1" ht="13.35" customHeight="1">
      <c r="A35" s="264"/>
      <c r="B35" s="513" t="s">
        <v>16</v>
      </c>
      <c r="C35" s="513"/>
      <c r="D35" s="513"/>
    </row>
    <row r="36" spans="1:4" s="375" customFormat="1" ht="12.75" customHeight="1">
      <c r="A36" s="264"/>
      <c r="B36" s="511" t="s">
        <v>17</v>
      </c>
      <c r="C36" s="511"/>
      <c r="D36" s="511"/>
    </row>
    <row r="37" spans="1:4" s="375" customFormat="1" ht="13.35" customHeight="1">
      <c r="A37" s="264"/>
      <c r="B37" s="124"/>
      <c r="C37" s="382"/>
      <c r="D37" s="382"/>
    </row>
    <row r="38" spans="1:4" s="375" customFormat="1" ht="13.35" customHeight="1">
      <c r="A38" s="264"/>
      <c r="B38" s="513" t="s">
        <v>18</v>
      </c>
      <c r="C38" s="513"/>
      <c r="D38" s="513"/>
    </row>
    <row r="39" spans="1:4" s="375" customFormat="1" ht="13.35" customHeight="1">
      <c r="A39" s="264"/>
      <c r="B39" s="514" t="s">
        <v>19</v>
      </c>
      <c r="C39" s="514"/>
      <c r="D39" s="514"/>
    </row>
    <row r="40" spans="1:4" s="375" customFormat="1" ht="13.35" customHeight="1">
      <c r="A40" s="264"/>
      <c r="B40" s="379"/>
      <c r="C40" s="379"/>
      <c r="D40" s="379"/>
    </row>
    <row r="41" spans="1:4" s="375" customFormat="1" ht="13.35" customHeight="1">
      <c r="A41" s="264"/>
      <c r="B41" s="513" t="s">
        <v>20</v>
      </c>
      <c r="C41" s="513"/>
      <c r="D41" s="513"/>
    </row>
    <row r="42" spans="1:4" s="375" customFormat="1" ht="13.35" customHeight="1">
      <c r="A42" s="264"/>
      <c r="B42" s="379" t="s">
        <v>21</v>
      </c>
      <c r="C42" s="379"/>
      <c r="D42" s="379"/>
    </row>
    <row r="43" spans="1:4" s="375" customFormat="1" ht="13.35" customHeight="1">
      <c r="A43" s="264"/>
      <c r="B43" s="514"/>
      <c r="C43" s="514"/>
      <c r="D43" s="514"/>
    </row>
    <row r="44" spans="1:4" s="375" customFormat="1" ht="13.35" customHeight="1">
      <c r="A44" s="264"/>
      <c r="B44" s="513" t="s">
        <v>22</v>
      </c>
      <c r="C44" s="513"/>
      <c r="D44" s="513"/>
    </row>
    <row r="45" spans="1:4" s="375" customFormat="1" ht="26.25" customHeight="1">
      <c r="A45" s="264"/>
      <c r="B45" s="512" t="s">
        <v>553</v>
      </c>
      <c r="C45" s="512"/>
      <c r="D45" s="512"/>
    </row>
    <row r="46" spans="1:4" s="375" customFormat="1" ht="13.35" customHeight="1">
      <c r="A46" s="264"/>
      <c r="B46" s="509"/>
      <c r="C46" s="509"/>
      <c r="D46" s="509"/>
    </row>
    <row r="47" spans="1:4" s="375" customFormat="1" ht="13.35" customHeight="1">
      <c r="A47" s="264"/>
      <c r="B47" s="513" t="s">
        <v>23</v>
      </c>
      <c r="C47" s="513"/>
      <c r="D47" s="513"/>
    </row>
    <row r="48" spans="1:4" s="375" customFormat="1" ht="13.35" customHeight="1">
      <c r="A48" s="264"/>
      <c r="B48" s="512" t="s">
        <v>567</v>
      </c>
      <c r="C48" s="512"/>
      <c r="D48" s="512"/>
    </row>
    <row r="49" spans="1:4" s="269" customFormat="1" ht="13.35" customHeight="1">
      <c r="A49" s="120"/>
      <c r="B49" s="515"/>
      <c r="C49" s="515"/>
      <c r="D49" s="515"/>
    </row>
    <row r="50" spans="1:4" s="375" customFormat="1" ht="13.35" customHeight="1">
      <c r="A50" s="264"/>
      <c r="B50" s="513" t="s">
        <v>24</v>
      </c>
      <c r="C50" s="513"/>
      <c r="D50" s="513"/>
    </row>
    <row r="51" spans="1:4" s="380" customFormat="1" ht="26.25" customHeight="1">
      <c r="A51" s="265"/>
      <c r="B51" s="512" t="s">
        <v>25</v>
      </c>
      <c r="C51" s="512"/>
      <c r="D51" s="512"/>
    </row>
    <row r="52" spans="1:4" s="375" customFormat="1" ht="13.35" customHeight="1">
      <c r="A52" s="264"/>
      <c r="B52" s="509"/>
      <c r="C52" s="509"/>
      <c r="D52" s="509"/>
    </row>
    <row r="53" spans="1:4" s="375" customFormat="1" ht="13.35" customHeight="1">
      <c r="A53" s="264"/>
      <c r="B53" s="513" t="s">
        <v>26</v>
      </c>
      <c r="C53" s="513"/>
      <c r="D53" s="513"/>
    </row>
    <row r="54" spans="1:4" s="375" customFormat="1" ht="13.35" customHeight="1">
      <c r="A54" s="264"/>
      <c r="B54" s="509" t="s">
        <v>568</v>
      </c>
      <c r="C54" s="509"/>
      <c r="D54" s="509"/>
    </row>
    <row r="55" spans="1:4" s="375" customFormat="1" ht="13.35" customHeight="1">
      <c r="A55" s="264"/>
      <c r="B55" s="509"/>
      <c r="C55" s="509"/>
      <c r="D55" s="509"/>
    </row>
    <row r="56" spans="1:4" s="375" customFormat="1" ht="13.35" customHeight="1">
      <c r="A56" s="264"/>
      <c r="B56" s="513" t="s">
        <v>27</v>
      </c>
      <c r="C56" s="513"/>
      <c r="D56" s="513"/>
    </row>
    <row r="57" spans="1:4" s="375" customFormat="1" ht="26.25" customHeight="1">
      <c r="A57" s="264"/>
      <c r="B57" s="512" t="s">
        <v>28</v>
      </c>
      <c r="C57" s="512"/>
      <c r="D57" s="512"/>
    </row>
    <row r="58" spans="1:4" s="375" customFormat="1" ht="13.35" customHeight="1">
      <c r="A58" s="264"/>
      <c r="B58" s="124"/>
    </row>
    <row r="59" spans="1:4" s="375" customFormat="1" ht="13.35" customHeight="1">
      <c r="A59" s="264"/>
      <c r="B59" s="513" t="s">
        <v>29</v>
      </c>
      <c r="C59" s="513"/>
      <c r="D59" s="513"/>
    </row>
    <row r="60" spans="1:4" s="375" customFormat="1" ht="13.35" customHeight="1">
      <c r="A60" s="264"/>
      <c r="B60" s="512" t="s">
        <v>30</v>
      </c>
      <c r="C60" s="512"/>
      <c r="D60" s="512"/>
    </row>
    <row r="61" spans="1:4" s="375" customFormat="1" ht="13.35" customHeight="1">
      <c r="A61" s="264"/>
      <c r="B61" s="509"/>
      <c r="C61" s="509"/>
      <c r="D61" s="509"/>
    </row>
    <row r="62" spans="1:4" s="375" customFormat="1" ht="13.35" customHeight="1">
      <c r="A62" s="264"/>
      <c r="B62" s="510" t="s">
        <v>31</v>
      </c>
      <c r="C62" s="510"/>
      <c r="D62" s="510"/>
    </row>
    <row r="63" spans="1:4" s="375" customFormat="1" ht="13.35" customHeight="1">
      <c r="A63" s="264"/>
      <c r="B63" s="512" t="s">
        <v>30</v>
      </c>
      <c r="C63" s="512"/>
      <c r="D63" s="512"/>
    </row>
    <row r="64" spans="1:4" s="269" customFormat="1" ht="13.35" customHeight="1">
      <c r="A64" s="120"/>
      <c r="B64" s="183"/>
      <c r="C64" s="376"/>
      <c r="D64" s="376"/>
    </row>
    <row r="65" spans="1:4" s="269" customFormat="1" ht="13.35" customHeight="1">
      <c r="A65" s="120"/>
      <c r="B65" s="530" t="s">
        <v>32</v>
      </c>
      <c r="C65" s="530"/>
      <c r="D65" s="530"/>
    </row>
    <row r="66" spans="1:4" s="269" customFormat="1" ht="26.85" customHeight="1">
      <c r="A66" s="120"/>
      <c r="B66" s="531" t="s">
        <v>554</v>
      </c>
      <c r="C66" s="531"/>
      <c r="D66" s="531"/>
    </row>
    <row r="67" spans="1:4" s="269" customFormat="1" ht="13.35" customHeight="1">
      <c r="A67" s="120"/>
      <c r="B67" s="183"/>
      <c r="C67" s="376"/>
      <c r="D67" s="376"/>
    </row>
    <row r="68" spans="1:4" s="375" customFormat="1" ht="13.35" customHeight="1">
      <c r="A68" s="264"/>
      <c r="B68" s="513" t="s">
        <v>33</v>
      </c>
      <c r="C68" s="513"/>
      <c r="D68" s="513"/>
    </row>
    <row r="69" spans="1:4" s="380" customFormat="1" ht="26.25" customHeight="1">
      <c r="A69" s="265"/>
      <c r="B69" s="512" t="s">
        <v>547</v>
      </c>
      <c r="C69" s="512"/>
      <c r="D69" s="512"/>
    </row>
    <row r="70" spans="1:4" s="375" customFormat="1" ht="12.75" customHeight="1">
      <c r="A70" s="264"/>
      <c r="B70" s="266"/>
      <c r="C70" s="380"/>
      <c r="D70" s="380"/>
    </row>
    <row r="71" spans="1:4" s="375" customFormat="1" ht="12.75" customHeight="1">
      <c r="A71" s="264"/>
      <c r="B71" s="513" t="s">
        <v>34</v>
      </c>
      <c r="C71" s="513"/>
      <c r="D71" s="513"/>
    </row>
    <row r="72" spans="1:4" s="375" customFormat="1" ht="12.75" customHeight="1">
      <c r="A72" s="264"/>
      <c r="B72" s="512" t="s">
        <v>30</v>
      </c>
      <c r="C72" s="512"/>
      <c r="D72" s="512"/>
    </row>
    <row r="73" spans="1:4" s="375" customFormat="1" ht="12.75" customHeight="1">
      <c r="A73" s="264"/>
      <c r="B73" s="126"/>
      <c r="C73" s="378"/>
      <c r="D73" s="378"/>
    </row>
    <row r="74" spans="1:4" s="375" customFormat="1" ht="12.75" customHeight="1">
      <c r="A74" s="264"/>
      <c r="B74" s="532" t="s">
        <v>35</v>
      </c>
      <c r="C74" s="532"/>
      <c r="D74" s="532"/>
    </row>
    <row r="75" spans="1:4" s="375" customFormat="1" ht="12.75" customHeight="1">
      <c r="A75" s="264"/>
      <c r="B75" s="512" t="s">
        <v>36</v>
      </c>
      <c r="C75" s="512"/>
      <c r="D75" s="512"/>
    </row>
    <row r="76" spans="1:4" s="269" customFormat="1" ht="12.75" customHeight="1">
      <c r="A76" s="120"/>
      <c r="B76" s="127"/>
    </row>
    <row r="77" spans="1:4" s="269" customFormat="1" ht="13.35" customHeight="1">
      <c r="B77" s="127"/>
    </row>
    <row r="78" spans="1:4" s="269" customFormat="1" ht="21" customHeight="1">
      <c r="A78" s="123"/>
      <c r="B78" s="533" t="s">
        <v>555</v>
      </c>
      <c r="C78" s="533"/>
      <c r="D78" s="533"/>
    </row>
    <row r="79" spans="1:4" s="269" customFormat="1" ht="13.35" customHeight="1">
      <c r="A79" s="123"/>
      <c r="B79" s="127"/>
    </row>
    <row r="80" spans="1:4" s="267" customFormat="1" ht="26.85" customHeight="1">
      <c r="A80" s="190"/>
      <c r="B80" s="521" t="s">
        <v>595</v>
      </c>
      <c r="C80" s="522"/>
      <c r="D80" s="522"/>
    </row>
    <row r="81" spans="1:4" s="375" customFormat="1" ht="13.35" customHeight="1">
      <c r="A81" s="190"/>
      <c r="B81" s="126"/>
      <c r="C81" s="380"/>
      <c r="D81" s="380"/>
    </row>
    <row r="82" spans="1:4" s="375" customFormat="1" ht="13.35" customHeight="1">
      <c r="A82" s="190"/>
      <c r="B82" s="510" t="s">
        <v>37</v>
      </c>
      <c r="C82" s="510"/>
      <c r="D82" s="510"/>
    </row>
    <row r="83" spans="1:4" s="375" customFormat="1" ht="12.75" customHeight="1">
      <c r="A83" s="190"/>
      <c r="B83" s="126" t="s">
        <v>38</v>
      </c>
      <c r="C83" s="512" t="s">
        <v>39</v>
      </c>
      <c r="D83" s="512"/>
    </row>
    <row r="84" spans="1:4" s="375" customFormat="1" ht="26.25" customHeight="1">
      <c r="A84" s="190"/>
      <c r="B84" s="126" t="s">
        <v>38</v>
      </c>
      <c r="C84" s="511" t="s">
        <v>40</v>
      </c>
      <c r="D84" s="511"/>
    </row>
    <row r="85" spans="1:4" s="375" customFormat="1" ht="12.75" customHeight="1">
      <c r="A85" s="190"/>
      <c r="B85" s="126"/>
      <c r="C85" s="380"/>
      <c r="D85" s="380"/>
    </row>
    <row r="86" spans="1:4" s="375" customFormat="1" ht="12.75" customHeight="1">
      <c r="A86" s="190"/>
      <c r="B86" s="532" t="s">
        <v>41</v>
      </c>
      <c r="C86" s="532"/>
      <c r="D86" s="532"/>
    </row>
    <row r="87" spans="1:4" s="375" customFormat="1" ht="12.75" customHeight="1">
      <c r="A87" s="190"/>
      <c r="B87" s="512" t="s">
        <v>42</v>
      </c>
      <c r="C87" s="512"/>
      <c r="D87" s="512"/>
    </row>
    <row r="88" spans="1:4" s="375" customFormat="1" ht="26.25" customHeight="1">
      <c r="A88" s="190"/>
      <c r="B88" s="124" t="s">
        <v>38</v>
      </c>
      <c r="C88" s="534" t="s">
        <v>43</v>
      </c>
      <c r="D88" s="512"/>
    </row>
    <row r="89" spans="1:4" s="269" customFormat="1" ht="26.85" customHeight="1">
      <c r="A89" s="123"/>
      <c r="B89" s="124" t="s">
        <v>38</v>
      </c>
      <c r="C89" s="512" t="s">
        <v>44</v>
      </c>
      <c r="D89" s="512"/>
    </row>
    <row r="90" spans="1:4" s="269" customFormat="1" ht="12.75" customHeight="1">
      <c r="A90" s="123"/>
      <c r="B90" s="124" t="s">
        <v>38</v>
      </c>
      <c r="C90" s="512" t="s">
        <v>45</v>
      </c>
      <c r="D90" s="512"/>
    </row>
    <row r="91" spans="1:4" s="380" customFormat="1" ht="49.5" customHeight="1">
      <c r="A91" s="125"/>
      <c r="B91" s="126" t="s">
        <v>38</v>
      </c>
      <c r="C91" s="512" t="s">
        <v>46</v>
      </c>
      <c r="D91" s="512"/>
    </row>
    <row r="92" spans="1:4" s="508" customFormat="1" ht="12.75">
      <c r="A92" s="125"/>
      <c r="B92" s="124" t="s">
        <v>38</v>
      </c>
      <c r="C92" s="514" t="s">
        <v>634</v>
      </c>
      <c r="D92" s="514"/>
    </row>
    <row r="93" spans="1:4" s="269" customFormat="1" ht="13.35" customHeight="1">
      <c r="A93" s="123"/>
      <c r="B93" s="124" t="s">
        <v>38</v>
      </c>
      <c r="C93" s="514" t="s">
        <v>47</v>
      </c>
      <c r="D93" s="514"/>
    </row>
    <row r="94" spans="1:4" s="269" customFormat="1" ht="24" customHeight="1">
      <c r="A94" s="123"/>
      <c r="B94" s="124" t="s">
        <v>38</v>
      </c>
      <c r="C94" s="512" t="s">
        <v>48</v>
      </c>
      <c r="D94" s="512"/>
    </row>
    <row r="95" spans="1:4" s="269" customFormat="1" ht="13.35" customHeight="1">
      <c r="A95" s="123"/>
      <c r="B95" s="124" t="s">
        <v>38</v>
      </c>
      <c r="C95" s="514" t="s">
        <v>49</v>
      </c>
      <c r="D95" s="514"/>
    </row>
    <row r="96" spans="1:4" s="380" customFormat="1" ht="26.25" customHeight="1">
      <c r="A96" s="125"/>
      <c r="B96" s="126" t="s">
        <v>38</v>
      </c>
      <c r="C96" s="512" t="s">
        <v>50</v>
      </c>
      <c r="D96" s="512"/>
    </row>
    <row r="97" spans="1:4" s="269" customFormat="1" ht="13.35" customHeight="1">
      <c r="A97" s="123"/>
      <c r="B97" s="124" t="s">
        <v>38</v>
      </c>
      <c r="C97" s="514" t="s">
        <v>51</v>
      </c>
      <c r="D97" s="514"/>
    </row>
    <row r="98" spans="1:4" s="269" customFormat="1" ht="13.35" customHeight="1">
      <c r="A98" s="123"/>
      <c r="B98" s="124" t="s">
        <v>38</v>
      </c>
      <c r="C98" s="514" t="s">
        <v>52</v>
      </c>
      <c r="D98" s="514"/>
    </row>
    <row r="99" spans="1:4" s="269" customFormat="1" ht="13.35" customHeight="1">
      <c r="A99" s="123"/>
      <c r="B99" s="124"/>
      <c r="C99" s="376"/>
      <c r="D99" s="376"/>
    </row>
    <row r="100" spans="1:4" s="269" customFormat="1" ht="13.35" customHeight="1">
      <c r="A100" s="123"/>
      <c r="B100" s="535" t="s">
        <v>584</v>
      </c>
      <c r="C100" s="535"/>
      <c r="D100" s="535"/>
    </row>
    <row r="101" spans="1:4" s="375" customFormat="1" ht="26.25" customHeight="1">
      <c r="A101" s="190"/>
      <c r="B101" s="511" t="s">
        <v>53</v>
      </c>
      <c r="C101" s="511"/>
      <c r="D101" s="511"/>
    </row>
    <row r="102" spans="1:4" s="484" customFormat="1" ht="12.75">
      <c r="A102" s="190"/>
      <c r="B102" s="483"/>
      <c r="C102" s="483"/>
      <c r="D102" s="483"/>
    </row>
    <row r="103" spans="1:4" s="484" customFormat="1" ht="12.75">
      <c r="A103" s="190"/>
      <c r="B103" s="535" t="s">
        <v>623</v>
      </c>
      <c r="C103" s="535"/>
      <c r="D103" s="535"/>
    </row>
    <row r="104" spans="1:4" s="484" customFormat="1" ht="12.75">
      <c r="A104" s="190"/>
      <c r="B104" s="511" t="s">
        <v>620</v>
      </c>
      <c r="C104" s="511"/>
      <c r="D104" s="511"/>
    </row>
    <row r="105" spans="1:4" s="484" customFormat="1" ht="12.75">
      <c r="A105" s="190"/>
      <c r="B105" s="483"/>
      <c r="C105" s="483"/>
      <c r="D105" s="483"/>
    </row>
    <row r="106" spans="1:4" s="269" customFormat="1" ht="13.35" customHeight="1">
      <c r="A106" s="123"/>
      <c r="B106" s="528" t="s">
        <v>54</v>
      </c>
      <c r="C106" s="528"/>
      <c r="D106" s="528"/>
    </row>
    <row r="107" spans="1:4" s="269" customFormat="1" ht="26.85" customHeight="1">
      <c r="A107" s="123"/>
      <c r="B107" s="517" t="s">
        <v>55</v>
      </c>
      <c r="C107" s="517"/>
      <c r="D107" s="517"/>
    </row>
    <row r="108" spans="1:4" s="269" customFormat="1" ht="13.35" customHeight="1">
      <c r="A108" s="123"/>
      <c r="B108" s="376"/>
      <c r="C108" s="376"/>
      <c r="D108" s="376"/>
    </row>
    <row r="109" spans="1:4" s="269" customFormat="1" ht="13.35" customHeight="1">
      <c r="A109" s="123"/>
      <c r="B109" s="528" t="s">
        <v>628</v>
      </c>
      <c r="C109" s="528"/>
      <c r="D109" s="528"/>
    </row>
    <row r="110" spans="1:4" s="269" customFormat="1" ht="13.35" customHeight="1">
      <c r="A110" s="123"/>
      <c r="B110" s="517" t="s">
        <v>56</v>
      </c>
      <c r="C110" s="517"/>
      <c r="D110" s="517"/>
    </row>
    <row r="111" spans="1:4" s="269" customFormat="1" ht="13.35" customHeight="1">
      <c r="A111" s="123"/>
      <c r="B111" s="127"/>
      <c r="C111" s="379"/>
      <c r="D111" s="379"/>
    </row>
    <row r="112" spans="1:4" s="269" customFormat="1" ht="13.35" customHeight="1">
      <c r="A112" s="123"/>
      <c r="B112" s="528" t="s">
        <v>57</v>
      </c>
      <c r="C112" s="528"/>
      <c r="D112" s="528"/>
    </row>
    <row r="113" spans="1:4" s="269" customFormat="1" ht="26.85" customHeight="1">
      <c r="A113" s="123"/>
      <c r="B113" s="517" t="s">
        <v>548</v>
      </c>
      <c r="C113" s="517"/>
      <c r="D113" s="517"/>
    </row>
    <row r="114" spans="1:4" s="269" customFormat="1" ht="13.35" customHeight="1">
      <c r="A114" s="123"/>
      <c r="B114" s="127"/>
      <c r="C114" s="379"/>
      <c r="D114" s="379"/>
    </row>
    <row r="115" spans="1:4" s="269" customFormat="1" ht="13.35" customHeight="1">
      <c r="A115" s="123"/>
      <c r="B115" s="528" t="s">
        <v>58</v>
      </c>
      <c r="C115" s="528"/>
      <c r="D115" s="528"/>
    </row>
    <row r="116" spans="1:4" s="269" customFormat="1" ht="13.35" customHeight="1">
      <c r="A116" s="123"/>
      <c r="B116" s="515" t="s">
        <v>59</v>
      </c>
      <c r="C116" s="515"/>
      <c r="D116" s="515"/>
    </row>
    <row r="117" spans="1:4" s="269" customFormat="1" ht="13.35" customHeight="1">
      <c r="A117" s="123"/>
      <c r="B117" s="127"/>
      <c r="C117" s="379"/>
      <c r="D117" s="379"/>
    </row>
    <row r="118" spans="1:4" s="269" customFormat="1" ht="13.35" customHeight="1">
      <c r="A118" s="123"/>
      <c r="B118" s="528" t="s">
        <v>60</v>
      </c>
      <c r="C118" s="528"/>
      <c r="D118" s="528"/>
    </row>
    <row r="119" spans="1:4" s="269" customFormat="1" ht="63.75" customHeight="1">
      <c r="A119" s="123"/>
      <c r="B119" s="517" t="s">
        <v>61</v>
      </c>
      <c r="C119" s="517"/>
      <c r="D119" s="517"/>
    </row>
    <row r="120" spans="1:4" s="269" customFormat="1" ht="13.35" customHeight="1">
      <c r="A120" s="123"/>
      <c r="B120" s="127"/>
      <c r="C120" s="379"/>
      <c r="D120" s="379"/>
    </row>
    <row r="121" spans="1:4" s="269" customFormat="1" ht="13.35" customHeight="1">
      <c r="A121" s="123"/>
      <c r="B121" s="528" t="s">
        <v>585</v>
      </c>
      <c r="C121" s="528"/>
      <c r="D121" s="528"/>
    </row>
    <row r="122" spans="1:4" s="269" customFormat="1" ht="36.75" customHeight="1">
      <c r="A122" s="123"/>
      <c r="B122" s="517" t="s">
        <v>62</v>
      </c>
      <c r="C122" s="517"/>
      <c r="D122" s="517"/>
    </row>
    <row r="123" spans="1:4" s="269" customFormat="1" ht="13.35" customHeight="1">
      <c r="A123" s="123"/>
      <c r="B123" s="127"/>
      <c r="C123" s="379"/>
      <c r="D123" s="379"/>
    </row>
    <row r="124" spans="1:4" s="269" customFormat="1" ht="13.35" customHeight="1">
      <c r="A124" s="123"/>
      <c r="B124" s="528" t="s">
        <v>586</v>
      </c>
      <c r="C124" s="528"/>
      <c r="D124" s="528"/>
    </row>
    <row r="125" spans="1:4" s="269" customFormat="1" ht="13.35" customHeight="1">
      <c r="A125" s="123"/>
      <c r="B125" s="515" t="s">
        <v>63</v>
      </c>
      <c r="C125" s="515"/>
      <c r="D125" s="515"/>
    </row>
    <row r="126" spans="1:4" s="269" customFormat="1" ht="26.85" customHeight="1">
      <c r="A126" s="123"/>
      <c r="B126" s="516" t="s">
        <v>64</v>
      </c>
      <c r="C126" s="517"/>
      <c r="D126" s="517"/>
    </row>
    <row r="127" spans="1:4" s="269" customFormat="1" ht="26.85" customHeight="1">
      <c r="A127" s="123"/>
      <c r="B127" s="516" t="s">
        <v>587</v>
      </c>
      <c r="C127" s="517"/>
      <c r="D127" s="517"/>
    </row>
    <row r="128" spans="1:4" s="269" customFormat="1" ht="13.35" customHeight="1">
      <c r="A128" s="123"/>
      <c r="B128" s="377"/>
      <c r="C128" s="376"/>
      <c r="D128" s="376"/>
    </row>
    <row r="129" spans="1:4" s="269" customFormat="1" ht="13.35" customHeight="1">
      <c r="A129" s="123"/>
      <c r="B129" s="530" t="s">
        <v>580</v>
      </c>
      <c r="C129" s="530"/>
      <c r="D129" s="530"/>
    </row>
    <row r="130" spans="1:4" s="269" customFormat="1" ht="13.35" customHeight="1">
      <c r="A130" s="123"/>
      <c r="B130" s="515" t="s">
        <v>66</v>
      </c>
      <c r="C130" s="515"/>
      <c r="D130" s="515"/>
    </row>
    <row r="131" spans="1:4" s="269" customFormat="1" ht="13.35" customHeight="1">
      <c r="A131" s="123"/>
      <c r="B131" s="127"/>
      <c r="C131" s="379"/>
      <c r="D131" s="379"/>
    </row>
    <row r="132" spans="1:4" s="269" customFormat="1" ht="13.35" customHeight="1">
      <c r="A132" s="123"/>
      <c r="B132" s="528" t="s">
        <v>67</v>
      </c>
      <c r="C132" s="528"/>
      <c r="D132" s="528"/>
    </row>
    <row r="133" spans="1:4" s="269" customFormat="1" ht="26.85" customHeight="1">
      <c r="A133" s="123"/>
      <c r="B133" s="517" t="s">
        <v>68</v>
      </c>
      <c r="C133" s="517"/>
      <c r="D133" s="517"/>
    </row>
    <row r="134" spans="1:4" s="269" customFormat="1" ht="13.35" customHeight="1">
      <c r="A134" s="123"/>
      <c r="B134" s="127"/>
      <c r="C134" s="379"/>
      <c r="D134" s="379"/>
    </row>
    <row r="135" spans="1:4" s="269" customFormat="1" ht="13.35" customHeight="1">
      <c r="A135" s="123"/>
      <c r="B135" s="528" t="s">
        <v>69</v>
      </c>
      <c r="C135" s="528"/>
      <c r="D135" s="528"/>
    </row>
    <row r="136" spans="1:4" s="269" customFormat="1" ht="40.15" customHeight="1">
      <c r="A136" s="123"/>
      <c r="B136" s="511" t="s">
        <v>624</v>
      </c>
      <c r="C136" s="509"/>
      <c r="D136" s="509"/>
    </row>
    <row r="137" spans="1:4" s="269" customFormat="1" ht="13.35" customHeight="1">
      <c r="A137" s="123"/>
      <c r="B137" s="516" t="s">
        <v>70</v>
      </c>
      <c r="C137" s="517"/>
      <c r="D137" s="517"/>
    </row>
    <row r="138" spans="1:4" s="269" customFormat="1" ht="13.35" customHeight="1">
      <c r="A138" s="123"/>
      <c r="B138" s="544" t="s">
        <v>71</v>
      </c>
      <c r="C138" s="517"/>
      <c r="D138" s="517"/>
    </row>
    <row r="139" spans="1:4" s="269" customFormat="1" ht="13.35" customHeight="1">
      <c r="A139" s="123"/>
      <c r="B139" s="127"/>
      <c r="C139" s="379"/>
      <c r="D139" s="379"/>
    </row>
    <row r="140" spans="1:4" s="269" customFormat="1" ht="13.35" customHeight="1">
      <c r="A140" s="123"/>
      <c r="B140" s="528" t="s">
        <v>581</v>
      </c>
      <c r="C140" s="528"/>
      <c r="D140" s="528"/>
    </row>
    <row r="141" spans="1:4" s="269" customFormat="1" ht="90" customHeight="1">
      <c r="A141" s="123"/>
      <c r="B141" s="517" t="s">
        <v>72</v>
      </c>
      <c r="C141" s="517"/>
      <c r="D141" s="517"/>
    </row>
    <row r="142" spans="1:4" s="269" customFormat="1" ht="13.35" customHeight="1">
      <c r="A142" s="123"/>
      <c r="B142" s="127"/>
      <c r="C142" s="379"/>
      <c r="D142" s="379"/>
    </row>
    <row r="143" spans="1:4" s="269" customFormat="1" ht="13.35" customHeight="1">
      <c r="A143" s="123"/>
      <c r="B143" s="528" t="s">
        <v>588</v>
      </c>
      <c r="C143" s="528"/>
      <c r="D143" s="528"/>
    </row>
    <row r="144" spans="1:4" s="269" customFormat="1" ht="27.75" customHeight="1">
      <c r="A144" s="123"/>
      <c r="B144" s="511" t="s">
        <v>73</v>
      </c>
      <c r="C144" s="511"/>
      <c r="D144" s="511"/>
    </row>
    <row r="145" spans="1:4" s="269" customFormat="1" ht="12.75">
      <c r="A145" s="123"/>
      <c r="B145" s="127"/>
      <c r="C145" s="379"/>
      <c r="D145" s="379"/>
    </row>
    <row r="146" spans="1:4" s="269" customFormat="1" ht="12.75">
      <c r="A146" s="123"/>
      <c r="B146" s="530" t="s">
        <v>589</v>
      </c>
      <c r="C146" s="528"/>
      <c r="D146" s="528"/>
    </row>
    <row r="147" spans="1:4" s="269" customFormat="1" ht="40.15" customHeight="1">
      <c r="A147" s="123"/>
      <c r="B147" s="517" t="s">
        <v>74</v>
      </c>
      <c r="C147" s="517"/>
      <c r="D147" s="517"/>
    </row>
    <row r="148" spans="1:4" s="269" customFormat="1" ht="13.35" customHeight="1">
      <c r="A148" s="123"/>
      <c r="B148" s="127"/>
      <c r="C148" s="379"/>
      <c r="D148" s="379"/>
    </row>
    <row r="149" spans="1:4" s="269" customFormat="1" ht="13.35" customHeight="1">
      <c r="A149" s="123"/>
      <c r="B149" s="528" t="s">
        <v>75</v>
      </c>
      <c r="C149" s="528"/>
      <c r="D149" s="528"/>
    </row>
    <row r="150" spans="1:4" s="269" customFormat="1" ht="26.85" customHeight="1">
      <c r="A150" s="123"/>
      <c r="B150" s="517" t="s">
        <v>76</v>
      </c>
      <c r="C150" s="517"/>
      <c r="D150" s="517"/>
    </row>
    <row r="151" spans="1:4" s="269" customFormat="1" ht="13.35" customHeight="1">
      <c r="A151" s="123"/>
      <c r="B151" s="127"/>
      <c r="C151" s="379"/>
      <c r="D151" s="379"/>
    </row>
    <row r="152" spans="1:4" s="269" customFormat="1" ht="13.35" customHeight="1">
      <c r="A152" s="123"/>
      <c r="B152" s="528" t="s">
        <v>77</v>
      </c>
      <c r="C152" s="528"/>
      <c r="D152" s="528"/>
    </row>
    <row r="153" spans="1:4" s="269" customFormat="1" ht="26.85" customHeight="1">
      <c r="A153" s="123"/>
      <c r="B153" s="517" t="s">
        <v>78</v>
      </c>
      <c r="C153" s="517"/>
      <c r="D153" s="517"/>
    </row>
    <row r="154" spans="1:4" s="269" customFormat="1" ht="13.35" customHeight="1">
      <c r="A154" s="123"/>
      <c r="B154" s="124"/>
      <c r="C154" s="376"/>
      <c r="D154" s="376"/>
    </row>
    <row r="155" spans="1:4" s="269" customFormat="1" ht="13.35" customHeight="1">
      <c r="B155" s="127"/>
    </row>
    <row r="156" spans="1:4" s="269" customFormat="1" ht="15.75">
      <c r="A156" s="128"/>
      <c r="B156" s="529" t="s">
        <v>556</v>
      </c>
      <c r="C156" s="529"/>
      <c r="D156" s="529"/>
    </row>
    <row r="157" spans="1:4" s="269" customFormat="1" ht="13.35" customHeight="1">
      <c r="A157" s="128"/>
      <c r="B157" s="182"/>
      <c r="C157" s="129"/>
      <c r="D157" s="129"/>
    </row>
    <row r="158" spans="1:4" s="122" customFormat="1" ht="26.25" customHeight="1">
      <c r="A158" s="128"/>
      <c r="B158" s="526" t="s">
        <v>594</v>
      </c>
      <c r="C158" s="527"/>
      <c r="D158" s="527"/>
    </row>
    <row r="159" spans="1:4" s="122" customFormat="1" ht="13.35" customHeight="1">
      <c r="A159" s="128"/>
      <c r="B159" s="526"/>
      <c r="C159" s="526"/>
      <c r="D159" s="526"/>
    </row>
    <row r="160" spans="1:4" s="269" customFormat="1" ht="26.25" customHeight="1">
      <c r="A160" s="128"/>
      <c r="B160" s="511" t="s">
        <v>79</v>
      </c>
      <c r="C160" s="511"/>
      <c r="D160" s="511"/>
    </row>
    <row r="161" spans="1:4" s="269" customFormat="1" ht="26.85" customHeight="1">
      <c r="A161" s="128"/>
      <c r="B161" s="511" t="s">
        <v>569</v>
      </c>
      <c r="C161" s="511"/>
      <c r="D161" s="511"/>
    </row>
    <row r="162" spans="1:4" s="269" customFormat="1" ht="26.85" customHeight="1">
      <c r="A162" s="128"/>
      <c r="B162" s="512" t="s">
        <v>80</v>
      </c>
      <c r="C162" s="512"/>
      <c r="D162" s="512"/>
    </row>
    <row r="163" spans="1:4" s="269" customFormat="1" ht="13.35" customHeight="1">
      <c r="A163" s="128"/>
      <c r="B163" s="127"/>
    </row>
    <row r="164" spans="1:4" s="269" customFormat="1" ht="13.35" customHeight="1">
      <c r="A164" s="128"/>
      <c r="B164" s="535" t="s">
        <v>590</v>
      </c>
      <c r="C164" s="535"/>
      <c r="D164" s="535"/>
    </row>
    <row r="165" spans="1:4" s="269" customFormat="1" ht="51.75" customHeight="1">
      <c r="A165" s="128"/>
      <c r="B165" s="512" t="s">
        <v>557</v>
      </c>
      <c r="C165" s="512"/>
      <c r="D165" s="512"/>
    </row>
    <row r="166" spans="1:4" s="269" customFormat="1" ht="13.35" customHeight="1">
      <c r="A166" s="128"/>
      <c r="B166" s="127"/>
      <c r="C166" s="130"/>
    </row>
    <row r="167" spans="1:4" s="269" customFormat="1" ht="13.35" customHeight="1">
      <c r="A167" s="128"/>
      <c r="B167" s="528" t="s">
        <v>81</v>
      </c>
      <c r="C167" s="528"/>
      <c r="D167" s="528"/>
    </row>
    <row r="168" spans="1:4" s="269" customFormat="1" ht="26.25" customHeight="1">
      <c r="A168" s="128"/>
      <c r="B168" s="517" t="s">
        <v>82</v>
      </c>
      <c r="C168" s="517"/>
      <c r="D168" s="517"/>
    </row>
    <row r="169" spans="1:4" s="269" customFormat="1" ht="39.75" customHeight="1">
      <c r="A169" s="128"/>
      <c r="B169" s="544" t="s">
        <v>83</v>
      </c>
      <c r="C169" s="530"/>
      <c r="D169" s="530"/>
    </row>
    <row r="170" spans="1:4" s="269" customFormat="1" ht="39.75" customHeight="1">
      <c r="A170" s="128"/>
      <c r="B170" s="541" t="s">
        <v>84</v>
      </c>
      <c r="C170" s="542"/>
      <c r="D170" s="542"/>
    </row>
    <row r="171" spans="1:4" s="269" customFormat="1" ht="26.25" customHeight="1">
      <c r="A171" s="128"/>
      <c r="B171" s="541" t="s">
        <v>85</v>
      </c>
      <c r="C171" s="542"/>
      <c r="D171" s="542"/>
    </row>
    <row r="172" spans="1:4" s="269" customFormat="1" ht="27" customHeight="1">
      <c r="A172" s="128"/>
      <c r="B172" s="536" t="s">
        <v>633</v>
      </c>
      <c r="C172" s="536"/>
      <c r="D172" s="536"/>
    </row>
    <row r="173" spans="1:4" s="269" customFormat="1" ht="26.85" customHeight="1">
      <c r="A173" s="128"/>
      <c r="B173" s="545" t="s">
        <v>591</v>
      </c>
      <c r="C173" s="545"/>
      <c r="D173" s="545"/>
    </row>
    <row r="174" spans="1:4" s="269" customFormat="1" ht="24.75" customHeight="1">
      <c r="A174" s="128"/>
      <c r="B174" s="543" t="s">
        <v>86</v>
      </c>
      <c r="C174" s="543"/>
      <c r="D174" s="543"/>
    </row>
    <row r="175" spans="1:4" s="269" customFormat="1" ht="13.35" customHeight="1">
      <c r="B175" s="127"/>
      <c r="C175" s="130"/>
    </row>
    <row r="176" spans="1:4" s="269" customFormat="1" ht="15.75">
      <c r="A176" s="131"/>
      <c r="B176" s="546" t="s">
        <v>558</v>
      </c>
      <c r="C176" s="546"/>
      <c r="D176" s="546"/>
    </row>
    <row r="177" spans="1:5" s="269" customFormat="1" ht="13.35" customHeight="1">
      <c r="A177" s="131"/>
      <c r="B177" s="127"/>
      <c r="C177" s="130"/>
    </row>
    <row r="178" spans="1:5" s="122" customFormat="1" ht="26.85" customHeight="1">
      <c r="A178" s="132"/>
      <c r="B178" s="526" t="s">
        <v>570</v>
      </c>
      <c r="C178" s="527"/>
      <c r="D178" s="527"/>
    </row>
    <row r="179" spans="1:5" s="269" customFormat="1" ht="13.35" customHeight="1">
      <c r="A179" s="132"/>
      <c r="B179" s="127"/>
      <c r="C179" s="188"/>
      <c r="D179" s="188"/>
    </row>
    <row r="180" spans="1:5" s="376" customFormat="1" ht="67.5" customHeight="1">
      <c r="A180" s="132"/>
      <c r="B180" s="511" t="s">
        <v>559</v>
      </c>
      <c r="C180" s="511"/>
      <c r="D180" s="511"/>
    </row>
    <row r="181" spans="1:5" s="462" customFormat="1" ht="12.75">
      <c r="A181" s="132"/>
      <c r="B181" s="460"/>
      <c r="C181" s="460"/>
      <c r="D181" s="460"/>
    </row>
    <row r="182" spans="1:5" s="462" customFormat="1" ht="12.75">
      <c r="A182" s="461"/>
      <c r="B182" s="460"/>
      <c r="C182" s="460"/>
      <c r="D182" s="460"/>
    </row>
    <row r="183" spans="1:5" s="462" customFormat="1" ht="14.45" customHeight="1">
      <c r="A183" s="467"/>
      <c r="B183" s="524" t="s">
        <v>627</v>
      </c>
      <c r="C183" s="524"/>
      <c r="D183" s="524"/>
    </row>
    <row r="184" spans="1:5" s="462" customFormat="1" ht="12.75">
      <c r="A184" s="467"/>
      <c r="B184" s="127"/>
      <c r="C184" s="130"/>
      <c r="D184" s="461"/>
    </row>
    <row r="185" spans="1:5" s="462" customFormat="1" ht="45" customHeight="1">
      <c r="A185" s="468"/>
      <c r="B185" s="521" t="s">
        <v>607</v>
      </c>
      <c r="C185" s="522"/>
      <c r="D185" s="522"/>
    </row>
    <row r="186" spans="1:5" s="462" customFormat="1" ht="12.75">
      <c r="A186" s="468"/>
      <c r="B186" s="127"/>
      <c r="C186" s="188"/>
      <c r="D186" s="188"/>
    </row>
    <row r="187" spans="1:5" s="269" customFormat="1" ht="81.599999999999994" customHeight="1">
      <c r="A187" s="468"/>
      <c r="B187" s="511" t="s">
        <v>630</v>
      </c>
      <c r="C187" s="511"/>
      <c r="D187" s="511"/>
      <c r="E187" s="462"/>
    </row>
    <row r="188" spans="1:5" s="269" customFormat="1" ht="13.35" customHeight="1">
      <c r="B188" s="127"/>
      <c r="C188" s="130"/>
      <c r="E188" s="462"/>
    </row>
    <row r="189" spans="1:5" s="269" customFormat="1" ht="15.75">
      <c r="A189" s="133"/>
      <c r="B189" s="540" t="s">
        <v>560</v>
      </c>
      <c r="C189" s="540"/>
      <c r="D189" s="540"/>
    </row>
    <row r="190" spans="1:5" s="269" customFormat="1" ht="13.35" customHeight="1">
      <c r="A190" s="133"/>
      <c r="B190" s="181"/>
      <c r="C190" s="130"/>
    </row>
    <row r="191" spans="1:5" s="269" customFormat="1" ht="26.85" customHeight="1">
      <c r="A191" s="133"/>
      <c r="B191" s="537" t="s">
        <v>598</v>
      </c>
      <c r="C191" s="538"/>
      <c r="D191" s="538"/>
    </row>
    <row r="192" spans="1:5" s="269" customFormat="1" ht="13.35" customHeight="1">
      <c r="A192" s="133"/>
      <c r="B192" s="268"/>
      <c r="C192" s="129"/>
      <c r="D192" s="375"/>
    </row>
    <row r="193" spans="1:4" s="269" customFormat="1" ht="13.15" customHeight="1">
      <c r="A193" s="133"/>
      <c r="B193" s="539" t="s">
        <v>87</v>
      </c>
      <c r="C193" s="539"/>
      <c r="D193" s="539"/>
    </row>
    <row r="194" spans="1:4" s="269" customFormat="1" ht="13.35" customHeight="1">
      <c r="A194" s="133"/>
      <c r="B194" s="181"/>
      <c r="C194" s="130"/>
    </row>
    <row r="195" spans="1:4"/>
    <row r="196" spans="1:4"/>
    <row r="197" spans="1:4"/>
    <row r="198" spans="1:4"/>
  </sheetData>
  <sheetProtection algorithmName="SHA-512" hashValue="YoQhCn6P4RIMjz9WXBX0NVo1F2eIAWvarQ5pSc6P41tMnU54XZSJfgS+rzbF7KIySAFOAcrHBs/MMlGgdfg9xg==" saltValue="F1XBJpg4N/yEPgoJ1K7XuA==" spinCount="100000" sheet="1" selectLockedCells="1" selectUnlockedCells="1"/>
  <mergeCells count="134">
    <mergeCell ref="B172:D172"/>
    <mergeCell ref="B107:D107"/>
    <mergeCell ref="B106:D106"/>
    <mergeCell ref="B103:D103"/>
    <mergeCell ref="B180:D180"/>
    <mergeCell ref="B191:D191"/>
    <mergeCell ref="B193:D193"/>
    <mergeCell ref="B178:D178"/>
    <mergeCell ref="B189:D189"/>
    <mergeCell ref="B164:D164"/>
    <mergeCell ref="B165:D165"/>
    <mergeCell ref="B170:D170"/>
    <mergeCell ref="B171:D171"/>
    <mergeCell ref="B174:D174"/>
    <mergeCell ref="B169:D169"/>
    <mergeCell ref="B167:D167"/>
    <mergeCell ref="B168:D168"/>
    <mergeCell ref="B173:D173"/>
    <mergeCell ref="B176:D176"/>
    <mergeCell ref="B183:D183"/>
    <mergeCell ref="B185:D185"/>
    <mergeCell ref="B187:D187"/>
    <mergeCell ref="B138:D138"/>
    <mergeCell ref="B125:D125"/>
    <mergeCell ref="B126:D126"/>
    <mergeCell ref="B127:D127"/>
    <mergeCell ref="B129:D129"/>
    <mergeCell ref="B130:D130"/>
    <mergeCell ref="B132:D132"/>
    <mergeCell ref="B116:D116"/>
    <mergeCell ref="B118:D118"/>
    <mergeCell ref="B119:D119"/>
    <mergeCell ref="B121:D121"/>
    <mergeCell ref="B122:D122"/>
    <mergeCell ref="B124:D124"/>
    <mergeCell ref="B104:D104"/>
    <mergeCell ref="B63:D63"/>
    <mergeCell ref="B65:D65"/>
    <mergeCell ref="B66:D66"/>
    <mergeCell ref="B68:D68"/>
    <mergeCell ref="B69:D69"/>
    <mergeCell ref="B71:D71"/>
    <mergeCell ref="B72:D72"/>
    <mergeCell ref="B74:D74"/>
    <mergeCell ref="B75:D75"/>
    <mergeCell ref="B78:D78"/>
    <mergeCell ref="B80:D80"/>
    <mergeCell ref="B82:D82"/>
    <mergeCell ref="C83:D83"/>
    <mergeCell ref="B86:D86"/>
    <mergeCell ref="B87:D87"/>
    <mergeCell ref="C88:D88"/>
    <mergeCell ref="C89:D89"/>
    <mergeCell ref="C98:D98"/>
    <mergeCell ref="B100:D100"/>
    <mergeCell ref="C90:D90"/>
    <mergeCell ref="C84:D84"/>
    <mergeCell ref="C91:D91"/>
    <mergeCell ref="C92:D92"/>
    <mergeCell ref="B158:D158"/>
    <mergeCell ref="B160:D160"/>
    <mergeCell ref="B161:D161"/>
    <mergeCell ref="B162:D162"/>
    <mergeCell ref="B109:D109"/>
    <mergeCell ref="B110:D110"/>
    <mergeCell ref="B112:D112"/>
    <mergeCell ref="B113:D113"/>
    <mergeCell ref="B115:D115"/>
    <mergeCell ref="B153:D153"/>
    <mergeCell ref="B156:D156"/>
    <mergeCell ref="B140:D140"/>
    <mergeCell ref="B141:D141"/>
    <mergeCell ref="B143:D143"/>
    <mergeCell ref="B144:D144"/>
    <mergeCell ref="B147:D147"/>
    <mergeCell ref="B149:D149"/>
    <mergeCell ref="B150:D150"/>
    <mergeCell ref="B152:D152"/>
    <mergeCell ref="B159:D159"/>
    <mergeCell ref="B146:D146"/>
    <mergeCell ref="B135:D135"/>
    <mergeCell ref="B136:D136"/>
    <mergeCell ref="B133:D133"/>
    <mergeCell ref="B137:D137"/>
    <mergeCell ref="A1:D1"/>
    <mergeCell ref="B38:D38"/>
    <mergeCell ref="B39:D39"/>
    <mergeCell ref="B43:D43"/>
    <mergeCell ref="B13:D13"/>
    <mergeCell ref="B14:D14"/>
    <mergeCell ref="B15:D15"/>
    <mergeCell ref="B20:D20"/>
    <mergeCell ref="B21:D21"/>
    <mergeCell ref="B22:D22"/>
    <mergeCell ref="B35:D35"/>
    <mergeCell ref="B36:D36"/>
    <mergeCell ref="B2:D2"/>
    <mergeCell ref="B4:D4"/>
    <mergeCell ref="B17:D17"/>
    <mergeCell ref="B18:D18"/>
    <mergeCell ref="B24:D24"/>
    <mergeCell ref="B23:D23"/>
    <mergeCell ref="B32:D32"/>
    <mergeCell ref="B33:D33"/>
    <mergeCell ref="B34:D34"/>
    <mergeCell ref="B26:D26"/>
    <mergeCell ref="B27:D27"/>
    <mergeCell ref="B29:D29"/>
    <mergeCell ref="B47:D47"/>
    <mergeCell ref="B48:D48"/>
    <mergeCell ref="B49:D49"/>
    <mergeCell ref="B44:D44"/>
    <mergeCell ref="B45:D45"/>
    <mergeCell ref="B46:D46"/>
    <mergeCell ref="B50:D50"/>
    <mergeCell ref="B30:D30"/>
    <mergeCell ref="B41:D41"/>
    <mergeCell ref="B61:D61"/>
    <mergeCell ref="B62:D62"/>
    <mergeCell ref="B101:D101"/>
    <mergeCell ref="B51:D51"/>
    <mergeCell ref="B52:D52"/>
    <mergeCell ref="B53:D53"/>
    <mergeCell ref="B54:D54"/>
    <mergeCell ref="B55:D55"/>
    <mergeCell ref="B56:D56"/>
    <mergeCell ref="B57:D57"/>
    <mergeCell ref="B59:D59"/>
    <mergeCell ref="B60:D60"/>
    <mergeCell ref="C94:D94"/>
    <mergeCell ref="C95:D95"/>
    <mergeCell ref="C96:D96"/>
    <mergeCell ref="C97:D97"/>
    <mergeCell ref="C93:D93"/>
  </mergeCells>
  <pageMargins left="0.70866141732283472" right="0.70866141732283472" top="0.78740157480314965" bottom="0.78740157480314965" header="0.31496062992125984" footer="0.31496062992125984"/>
  <pageSetup paperSize="9" scale="80" fitToHeight="0" orientation="portrait" horizontalDpi="1200" verticalDpi="1200" r:id="rId1"/>
  <headerFooter>
    <oddFooter>&amp;L&amp;F / &amp;A&amp;RPagina &amp;P / &amp;N</oddFooter>
  </headerFooter>
  <rowBreaks count="4" manualBreakCount="4">
    <brk id="43" max="3" man="1"/>
    <brk id="85" max="3" man="1"/>
    <brk id="131" max="3" man="1"/>
    <brk id="166"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XFC1498"/>
  <sheetViews>
    <sheetView showGridLines="0" defaultGridColor="0" colorId="9" zoomScale="85" zoomScaleNormal="85" zoomScalePageLayoutView="85" workbookViewId="0">
      <selection activeCell="B39" sqref="B39"/>
    </sheetView>
  </sheetViews>
  <sheetFormatPr baseColWidth="10" defaultColWidth="9.140625" defaultRowHeight="15.75" customHeight="1" zeroHeight="1"/>
  <cols>
    <col min="1" max="1" width="58.7109375" style="21" customWidth="1"/>
    <col min="2" max="2" width="58.7109375" style="185" customWidth="1"/>
    <col min="3" max="3" width="0.85546875" style="21" customWidth="1"/>
    <col min="4" max="4" width="19.42578125" style="21" hidden="1" customWidth="1"/>
    <col min="5" max="5" width="9.140625" style="21" hidden="1" customWidth="1"/>
    <col min="6" max="6" width="11.28515625" style="21" hidden="1" customWidth="1"/>
    <col min="7" max="7" width="10.7109375" style="21" hidden="1" customWidth="1"/>
    <col min="8" max="8" width="13.5703125" style="21" hidden="1" customWidth="1"/>
    <col min="9" max="9" width="11.28515625" style="21" hidden="1" customWidth="1"/>
    <col min="10" max="12" width="11.5703125" style="21" hidden="1" customWidth="1"/>
    <col min="13" max="16383" width="9.140625" style="21" hidden="1" customWidth="1"/>
    <col min="16384" max="16384" width="0" style="21" hidden="1" customWidth="1"/>
  </cols>
  <sheetData>
    <row r="1" spans="1:15" s="108" customFormat="1" ht="16.899999999999999" customHeight="1">
      <c r="A1" s="518" t="s">
        <v>88</v>
      </c>
      <c r="B1" s="518"/>
      <c r="C1" s="112"/>
      <c r="D1" s="113"/>
      <c r="E1" s="111"/>
      <c r="F1" s="111"/>
      <c r="G1" s="111"/>
      <c r="I1" s="112"/>
      <c r="J1" s="112"/>
      <c r="L1" s="112"/>
      <c r="O1" s="114"/>
    </row>
    <row r="2" spans="1:15" s="108" customFormat="1" ht="16.899999999999999" customHeight="1">
      <c r="A2" s="518"/>
      <c r="B2" s="518"/>
      <c r="C2" s="115"/>
      <c r="D2" s="113"/>
      <c r="E2" s="111"/>
      <c r="F2" s="111"/>
      <c r="G2" s="111"/>
      <c r="J2" s="116"/>
      <c r="O2" s="117"/>
    </row>
    <row r="3" spans="1:15" ht="52.15" customHeight="1">
      <c r="A3" s="518"/>
      <c r="B3" s="518"/>
      <c r="D3" s="113"/>
      <c r="E3" s="118"/>
      <c r="F3" s="118"/>
      <c r="G3" s="118"/>
      <c r="H3" s="108"/>
      <c r="I3" s="116"/>
      <c r="J3" s="116"/>
      <c r="L3" s="108"/>
      <c r="M3" s="119"/>
      <c r="O3" s="117"/>
    </row>
    <row r="4" spans="1:15" s="108" customFormat="1" ht="16.899999999999999" customHeight="1">
      <c r="A4" s="439" t="s">
        <v>6</v>
      </c>
      <c r="B4" s="434"/>
      <c r="D4" s="109"/>
      <c r="F4" s="362"/>
      <c r="G4" s="363"/>
      <c r="H4" s="364"/>
      <c r="I4" s="365"/>
    </row>
    <row r="5" spans="1:15" s="108" customFormat="1" ht="16.899999999999999" customHeight="1">
      <c r="A5" s="439" t="s">
        <v>7</v>
      </c>
      <c r="B5" s="435"/>
      <c r="D5" s="109"/>
    </row>
    <row r="6" spans="1:15" s="108" customFormat="1" ht="16.899999999999999" customHeight="1">
      <c r="A6" s="439" t="s">
        <v>9</v>
      </c>
      <c r="B6" s="436"/>
      <c r="D6" s="109" t="str">
        <f>CONCATENATE(B6," / ",B7)</f>
        <v xml:space="preserve"> / </v>
      </c>
      <c r="F6" s="109"/>
      <c r="G6" s="109"/>
      <c r="H6" s="109"/>
      <c r="I6" s="109"/>
    </row>
    <row r="7" spans="1:15" s="108" customFormat="1" ht="16.899999999999999" customHeight="1">
      <c r="A7" s="439" t="s">
        <v>11</v>
      </c>
      <c r="B7" s="436"/>
      <c r="D7" s="109"/>
      <c r="G7" s="109"/>
      <c r="H7" s="109"/>
      <c r="I7" s="109"/>
    </row>
    <row r="8" spans="1:15" s="108" customFormat="1" ht="16.899999999999999" customHeight="1">
      <c r="A8" s="439" t="s">
        <v>89</v>
      </c>
      <c r="B8" s="437"/>
      <c r="D8" s="109"/>
      <c r="F8" s="109"/>
      <c r="G8" s="109"/>
      <c r="H8" s="109"/>
      <c r="I8" s="109"/>
    </row>
    <row r="9" spans="1:15" s="108" customFormat="1" ht="16.899999999999999" customHeight="1">
      <c r="A9" s="439" t="s">
        <v>90</v>
      </c>
      <c r="B9" s="438"/>
      <c r="D9" s="109"/>
      <c r="F9" s="109"/>
      <c r="G9" s="109"/>
      <c r="H9" s="109"/>
      <c r="I9" s="109"/>
    </row>
    <row r="10" spans="1:15" s="108" customFormat="1" ht="16.899999999999999" customHeight="1">
      <c r="A10" s="439" t="s">
        <v>91</v>
      </c>
      <c r="B10" s="434"/>
      <c r="D10" s="109"/>
      <c r="F10" s="362"/>
      <c r="G10" s="363"/>
      <c r="H10" s="364"/>
      <c r="I10" s="365"/>
    </row>
    <row r="11" spans="1:15" s="108" customFormat="1" ht="16.899999999999999" customHeight="1">
      <c r="A11" s="439" t="s">
        <v>92</v>
      </c>
      <c r="B11" s="437"/>
      <c r="D11" s="109"/>
      <c r="E11" s="366"/>
      <c r="F11" s="362"/>
      <c r="G11" s="363"/>
      <c r="H11" s="364"/>
      <c r="I11" s="365"/>
    </row>
    <row r="12" spans="1:15" s="108" customFormat="1" ht="10.15" customHeight="1">
      <c r="A12" s="367"/>
      <c r="B12" s="368"/>
      <c r="D12" s="109"/>
      <c r="F12" s="362"/>
      <c r="G12" s="363"/>
      <c r="H12" s="364"/>
      <c r="I12" s="365"/>
    </row>
    <row r="13" spans="1:15" s="108" customFormat="1" ht="16.899999999999999" customHeight="1">
      <c r="A13" s="439" t="s">
        <v>629</v>
      </c>
      <c r="B13" s="438"/>
      <c r="F13" s="362"/>
      <c r="G13" s="363"/>
      <c r="H13" s="364"/>
      <c r="I13" s="365"/>
    </row>
    <row r="14" spans="1:15" s="108" customFormat="1" ht="16.899999999999999" customHeight="1">
      <c r="A14" s="439" t="s">
        <v>93</v>
      </c>
      <c r="B14" s="438"/>
      <c r="F14" s="362"/>
      <c r="G14" s="363"/>
      <c r="H14" s="364"/>
      <c r="I14" s="365"/>
    </row>
    <row r="15" spans="1:15" s="108" customFormat="1" ht="16.899999999999999" customHeight="1">
      <c r="A15" s="439" t="s">
        <v>94</v>
      </c>
      <c r="B15" s="438"/>
      <c r="D15" s="109"/>
      <c r="F15" s="362"/>
      <c r="G15" s="363"/>
      <c r="H15" s="364"/>
      <c r="I15" s="365"/>
    </row>
    <row r="16" spans="1:15" s="108" customFormat="1" ht="16.899999999999999" customHeight="1">
      <c r="A16" s="439" t="s">
        <v>95</v>
      </c>
      <c r="B16" s="440"/>
      <c r="D16" s="109"/>
      <c r="F16" s="362"/>
      <c r="G16" s="363"/>
      <c r="H16" s="364"/>
      <c r="I16" s="365"/>
    </row>
    <row r="17" spans="1:11" s="108" customFormat="1" ht="16.899999999999999" customHeight="1">
      <c r="A17" s="439" t="s">
        <v>96</v>
      </c>
      <c r="B17" s="455"/>
      <c r="D17" s="109"/>
      <c r="F17" s="362"/>
      <c r="G17" s="363"/>
      <c r="H17" s="364"/>
      <c r="I17" s="365"/>
    </row>
    <row r="18" spans="1:11" s="108" customFormat="1" ht="16.899999999999999" customHeight="1">
      <c r="A18" s="439" t="s">
        <v>18</v>
      </c>
      <c r="B18" s="438"/>
      <c r="D18" s="109"/>
      <c r="F18" s="362"/>
      <c r="G18" s="363"/>
      <c r="H18" s="364"/>
      <c r="I18" s="365"/>
    </row>
    <row r="19" spans="1:11" s="108" customFormat="1" ht="50.45" customHeight="1">
      <c r="A19" s="442" t="s">
        <v>550</v>
      </c>
      <c r="B19" s="441"/>
      <c r="D19" s="109"/>
      <c r="F19" s="362"/>
      <c r="G19" s="363"/>
      <c r="H19" s="364"/>
      <c r="I19" s="365"/>
    </row>
    <row r="20" spans="1:11" s="108" customFormat="1" ht="10.15" customHeight="1">
      <c r="B20" s="369"/>
      <c r="D20" s="109"/>
      <c r="F20" s="362"/>
      <c r="G20" s="363"/>
      <c r="H20" s="364"/>
      <c r="I20" s="365"/>
    </row>
    <row r="21" spans="1:11" s="108" customFormat="1" ht="16.899999999999999" customHeight="1">
      <c r="A21" s="439" t="s">
        <v>22</v>
      </c>
      <c r="B21" s="437"/>
      <c r="D21" s="109"/>
      <c r="E21" s="366"/>
      <c r="F21" s="362"/>
      <c r="G21" s="363"/>
      <c r="H21" s="364"/>
      <c r="I21" s="365"/>
    </row>
    <row r="22" spans="1:11" s="108" customFormat="1" ht="16.899999999999999" customHeight="1">
      <c r="A22" s="439" t="s">
        <v>23</v>
      </c>
      <c r="B22" s="443"/>
      <c r="F22" s="109"/>
      <c r="H22" s="362"/>
      <c r="I22" s="363"/>
      <c r="J22" s="364"/>
      <c r="K22" s="365"/>
    </row>
    <row r="23" spans="1:11" s="108" customFormat="1" ht="34.9" customHeight="1">
      <c r="A23" s="442" t="s">
        <v>97</v>
      </c>
      <c r="B23" s="444"/>
      <c r="G23" s="362"/>
      <c r="H23" s="362"/>
      <c r="I23" s="363"/>
      <c r="J23" s="364"/>
      <c r="K23" s="365"/>
    </row>
    <row r="24" spans="1:11" s="108" customFormat="1" ht="16.899999999999999" customHeight="1">
      <c r="A24" s="439" t="s">
        <v>26</v>
      </c>
      <c r="B24" s="445"/>
      <c r="D24" s="370" t="str">
        <f>IF(B24="","",CONCATENATE(TEXT(MONTH(B24),"00"),".",YEAR(B24)))</f>
        <v/>
      </c>
      <c r="E24" s="253" t="str">
        <f>IF(B24="","",MONTH(B24))</f>
        <v/>
      </c>
      <c r="F24" s="109"/>
    </row>
    <row r="25" spans="1:11" s="108" customFormat="1" ht="16.899999999999999" customHeight="1">
      <c r="A25" s="447" t="s">
        <v>98</v>
      </c>
      <c r="B25" s="446" t="str">
        <f>IF(E24="","",IF(E24+4&gt;12,DATE(YEAR(B24)+1,E24-8,1)-1,DATE(YEAR(B24),E24+4,1)-1))</f>
        <v/>
      </c>
      <c r="D25" s="109" t="e">
        <f>CONCATENATE(Übersetzungstexte!A108,"  ",TEXT(DAY(B25),"00"),".",TEXT(MONTH(B25),"00"),".",YEAR(B25))</f>
        <v>#VALUE!</v>
      </c>
      <c r="F25" s="370"/>
      <c r="G25" s="362"/>
      <c r="H25" s="362"/>
      <c r="I25" s="363"/>
      <c r="J25" s="364"/>
      <c r="K25" s="365"/>
    </row>
    <row r="26" spans="1:11" s="108" customFormat="1" ht="10.15" customHeight="1">
      <c r="B26" s="371"/>
      <c r="G26" s="362"/>
      <c r="H26" s="362"/>
      <c r="I26" s="363"/>
      <c r="J26" s="364"/>
      <c r="K26" s="365"/>
    </row>
    <row r="27" spans="1:11" s="108" customFormat="1" ht="16.899999999999999" customHeight="1">
      <c r="A27" s="439" t="s">
        <v>99</v>
      </c>
      <c r="B27" s="448" t="str">
        <f>IF(NOT($B$24=""),VLOOKUP($B$24,Hilfsdaten!$A$3:'Hilfsdaten'!$D$40,2,TRUE),"")</f>
        <v/>
      </c>
    </row>
    <row r="28" spans="1:11" s="108" customFormat="1" ht="16.899999999999999" customHeight="1">
      <c r="A28" s="439" t="s">
        <v>31</v>
      </c>
      <c r="B28" s="449" t="str">
        <f>IF(NOT($B$24=""),VLOOKUP($B$24,Hilfsdaten!$A$3:'Hilfsdaten'!$D$40,3,TRUE),"")</f>
        <v/>
      </c>
      <c r="F28" s="109"/>
    </row>
    <row r="29" spans="1:11" s="108" customFormat="1" ht="34.9" customHeight="1">
      <c r="A29" s="442" t="s">
        <v>32</v>
      </c>
      <c r="B29" s="450">
        <f>'1042Ci Ore perse fattori stag.'!X7</f>
        <v>0</v>
      </c>
      <c r="F29" s="109"/>
    </row>
    <row r="30" spans="1:11" s="108" customFormat="1" ht="16.899999999999999" customHeight="1">
      <c r="A30" s="439" t="s">
        <v>33</v>
      </c>
      <c r="B30" s="451"/>
      <c r="F30" s="109"/>
    </row>
    <row r="31" spans="1:11" s="108" customFormat="1" ht="16.899999999999999" customHeight="1">
      <c r="A31" s="439" t="s">
        <v>34</v>
      </c>
      <c r="B31" s="452" t="str">
        <f>IF(NOT(B24=""),VLOOKUP(B$24,Hilfsdaten!$A$3:'Hilfsdaten'!$D$40,4,TRUE),"")</f>
        <v/>
      </c>
      <c r="F31" s="109"/>
    </row>
    <row r="32" spans="1:11" ht="9.6" customHeight="1"/>
    <row r="33" spans="1:3" s="108" customFormat="1" ht="16.899999999999999" customHeight="1">
      <c r="A33" s="110" t="s">
        <v>100</v>
      </c>
      <c r="B33" s="186"/>
    </row>
    <row r="34" spans="1:3" ht="26.85" customHeight="1">
      <c r="A34" s="549" t="s">
        <v>101</v>
      </c>
      <c r="B34" s="549"/>
    </row>
    <row r="35" spans="1:3" s="20" customFormat="1" ht="18.75" customHeight="1">
      <c r="A35" s="549" t="s">
        <v>632</v>
      </c>
      <c r="B35" s="549"/>
      <c r="C35" s="426"/>
    </row>
    <row r="36" spans="1:3" s="20" customFormat="1" ht="57" customHeight="1">
      <c r="A36" s="550" t="s">
        <v>102</v>
      </c>
      <c r="B36" s="551"/>
      <c r="C36" s="426"/>
    </row>
    <row r="37" spans="1:3" s="20" customFormat="1" ht="122.25" customHeight="1">
      <c r="A37" s="549" t="s">
        <v>562</v>
      </c>
      <c r="B37" s="550"/>
      <c r="C37" s="426"/>
    </row>
    <row r="38" spans="1:3" s="20" customFormat="1" ht="8.25" customHeight="1">
      <c r="A38" s="37"/>
      <c r="B38" s="187"/>
      <c r="C38" s="426"/>
    </row>
    <row r="39" spans="1:3" s="20" customFormat="1" ht="21" customHeight="1">
      <c r="A39" s="439" t="s">
        <v>103</v>
      </c>
      <c r="B39" s="453"/>
      <c r="C39" s="426"/>
    </row>
    <row r="40" spans="1:3" ht="16.5" customHeight="1">
      <c r="A40" s="439" t="s">
        <v>104</v>
      </c>
      <c r="B40" s="454"/>
    </row>
    <row r="41" spans="1:3" s="23" customFormat="1" ht="80.25" customHeight="1">
      <c r="A41" s="547" t="s">
        <v>105</v>
      </c>
      <c r="B41" s="548"/>
      <c r="C41" s="22"/>
    </row>
    <row r="42" spans="1:3" s="23" customFormat="1" ht="6" customHeight="1">
      <c r="A42" s="21"/>
      <c r="B42" s="185"/>
      <c r="C42" s="22"/>
    </row>
    <row r="43" spans="1:3" s="20" customFormat="1" ht="13.15" hidden="1" customHeight="1">
      <c r="A43" s="21"/>
      <c r="B43" s="185"/>
      <c r="C43" s="426"/>
    </row>
    <row r="1498" ht="6" customHeight="1"/>
  </sheetData>
  <sheetProtection algorithmName="SHA-512" hashValue="XUNhkF5+ffC2tLpkrd40bcQ5E+AE9uFlPxSsNDWniksQCinmxqy/78lpf8XNaXP7Z99olmCfaKbHMfi7fFlLBg==" saltValue="OFDUYuiszvAisC+a6xXOKQ==" spinCount="100000" sheet="1" selectLockedCells="1"/>
  <mergeCells count="6">
    <mergeCell ref="A1:B3"/>
    <mergeCell ref="A41:B41"/>
    <mergeCell ref="A37:B37"/>
    <mergeCell ref="A34:B34"/>
    <mergeCell ref="A35:B35"/>
    <mergeCell ref="A36:B36"/>
  </mergeCells>
  <phoneticPr fontId="10" type="noConversion"/>
  <conditionalFormatting sqref="B5">
    <cfRule type="cellIs" dxfId="207" priority="10" operator="notBetween">
      <formula>10000000</formula>
      <formula>999999999</formula>
    </cfRule>
  </conditionalFormatting>
  <conditionalFormatting sqref="B13:B19">
    <cfRule type="expression" dxfId="206" priority="9">
      <formula>OR(B13="")</formula>
    </cfRule>
  </conditionalFormatting>
  <conditionalFormatting sqref="B39:B40">
    <cfRule type="cellIs" dxfId="205" priority="8" operator="equal">
      <formula>""</formula>
    </cfRule>
  </conditionalFormatting>
  <conditionalFormatting sqref="B5">
    <cfRule type="expression" dxfId="204" priority="6" stopIfTrue="1">
      <formula>B5=""</formula>
    </cfRule>
  </conditionalFormatting>
  <conditionalFormatting sqref="B10">
    <cfRule type="cellIs" dxfId="203" priority="7" operator="notBetween">
      <formula>1000</formula>
      <formula>9658</formula>
    </cfRule>
  </conditionalFormatting>
  <conditionalFormatting sqref="B4">
    <cfRule type="expression" dxfId="202" priority="5" stopIfTrue="1">
      <formula>B4=""</formula>
    </cfRule>
  </conditionalFormatting>
  <conditionalFormatting sqref="B21:B24">
    <cfRule type="expression" dxfId="201" priority="2">
      <formula>B21=""</formula>
    </cfRule>
    <cfRule type="expression" dxfId="200" priority="4">
      <formula>"B21="""""</formula>
    </cfRule>
  </conditionalFormatting>
  <conditionalFormatting sqref="B6:B11">
    <cfRule type="expression" dxfId="199" priority="3">
      <formula>B6=""</formula>
    </cfRule>
  </conditionalFormatting>
  <conditionalFormatting sqref="B30">
    <cfRule type="expression" dxfId="198" priority="1">
      <formula>B30=""</formula>
    </cfRule>
  </conditionalFormatting>
  <dataValidations disablePrompts="1" xWindow="676" yWindow="598" count="6">
    <dataValidation allowBlank="1" showInputMessage="1" showErrorMessage="1" prompt="Inserire una data nel formato GG.MM.AAAA._x000a_" sqref="B22" xr:uid="{00000000-0002-0000-0100-000000000000}"/>
    <dataValidation allowBlank="1" showInputMessage="1" showErrorMessage="1" prompt="Inserite il numero RIS di 8 o 9 cifre (RIS = Registro delle imprese e degli stabilimenti)" sqref="B5" xr:uid="{00000000-0002-0000-0100-000001000000}"/>
    <dataValidation allowBlank="1" showInputMessage="1" showErrorMessage="1" prompt="Inserire un periodo nel formato MM.AAAA. Esempio: 02.2022_x000a_" sqref="B24" xr:uid="{00000000-0002-0000-0100-000002000000}"/>
    <dataValidation allowBlank="1" showInputMessage="1" showErrorMessage="1" prompt="Orario di lavoro settimanale normale nel periodo indicato di seguito in ore e minuti industriali." sqref="B23" xr:uid="{00000000-0002-0000-0100-000003000000}"/>
    <dataValidation allowBlank="1" showInputMessage="1" showErrorMessage="1" prompt="Inserire l'IDI di 9 cifre nel seguente formato: CHE-xxx.xxx.xxx" sqref="B4" xr:uid="{00000000-0002-0000-0100-000004000000}"/>
    <dataValidation allowBlank="1" showInputMessage="1" sqref="A1:B3" xr:uid="{00000000-0002-0000-0100-000005000000}"/>
  </dataValidations>
  <pageMargins left="0.70866141732283472" right="0.70866141732283472" top="0.74803149606299213" bottom="0.74803149606299213" header="0.31496062992125984" footer="0.31496062992125984"/>
  <pageSetup paperSize="9" scale="75" orientation="portrait" horizontalDpi="300" verticalDpi="300" r:id="rId1"/>
  <headerFooter>
    <oddFooter>&amp;L&amp;F / &amp;A / 06.2024&amp;R Pagina &amp;P / &amp;N</oddFooter>
  </headerFooter>
  <ignoredErrors>
    <ignoredError sqref="B27:B28" unlockedFormula="1"/>
  </ignoredErrors>
  <drawing r:id="rId2"/>
  <extLst>
    <ext xmlns:x14="http://schemas.microsoft.com/office/spreadsheetml/2009/9/main" uri="{CCE6A557-97BC-4b89-ADB6-D9C93CAAB3DF}">
      <x14:dataValidations xmlns:xm="http://schemas.microsoft.com/office/excel/2006/main" disablePrompts="1" xWindow="676" yWindow="598" count="2">
        <x14:dataValidation type="list" allowBlank="1" showInputMessage="1" showErrorMessage="1" error="Seuls les chiffres 0, 1, 2 ou 3 sont autorisés" prompt="Il valore deve essere selezionato in base all'opuscolo informativo &quot;Indennità per lavoro ridotto&quot;." xr:uid="{00000000-0002-0000-0100-000006000000}">
          <x14:formula1>
            <xm:f>Hilfsdaten!$F$20:$F$23</xm:f>
          </x14:formula1>
          <xm:sqref>B30</xm:sqref>
        </x14:dataValidation>
        <x14:dataValidation type="list" allowBlank="1" showInputMessage="1" xr:uid="{00000000-0002-0000-0100-000007000000}">
          <x14:formula1>
            <xm:f>Hilfsdaten!$F$3:$F$4</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N208"/>
  <sheetViews>
    <sheetView showGridLines="0" zoomScale="85" zoomScaleNormal="85" zoomScaleSheetLayoutView="85" zoomScalePageLayoutView="85" workbookViewId="0">
      <pane ySplit="7" topLeftCell="A8" activePane="bottomLeft" state="frozen"/>
      <selection pane="bottomLeft" activeCell="A8" sqref="A8"/>
    </sheetView>
  </sheetViews>
  <sheetFormatPr baseColWidth="10" defaultColWidth="0" defaultRowHeight="12.75" zeroHeight="1"/>
  <cols>
    <col min="1" max="1" width="16.7109375" style="32" customWidth="1"/>
    <col min="2" max="3" width="20.7109375" style="374" customWidth="1"/>
    <col min="4" max="4" width="11.7109375" style="31" customWidth="1"/>
    <col min="5" max="5" width="15.5703125" style="25" customWidth="1"/>
    <col min="6" max="12" width="11.7109375" style="30" customWidth="1"/>
    <col min="13" max="15" width="11.7109375" style="272" customWidth="1"/>
    <col min="16" max="18" width="11.7109375" style="25" customWidth="1"/>
    <col min="19" max="19" width="11.7109375" style="400" customWidth="1"/>
    <col min="20" max="20" width="11.7109375" style="25" customWidth="1"/>
    <col min="21" max="21" width="22.7109375" style="31" customWidth="1"/>
    <col min="22" max="22" width="11.7109375" style="143" customWidth="1"/>
    <col min="23" max="23" width="12.7109375" style="31" customWidth="1"/>
    <col min="24" max="24" width="5.7109375" style="80" customWidth="1"/>
    <col min="25" max="25" width="7.5703125" style="65" hidden="1" customWidth="1"/>
    <col min="26" max="26" width="9.28515625" style="66" hidden="1" customWidth="1"/>
    <col min="27" max="27" width="8.5703125" style="66" hidden="1" customWidth="1"/>
    <col min="28" max="28" width="6.7109375" style="66" hidden="1" customWidth="1"/>
    <col min="29" max="29" width="10" style="72" hidden="1" customWidth="1"/>
    <col min="30" max="32" width="10" style="66" hidden="1" customWidth="1"/>
    <col min="33" max="36" width="10" style="67" hidden="1" customWidth="1"/>
    <col min="37" max="37" width="10.85546875" style="67" hidden="1" customWidth="1"/>
    <col min="38" max="39" width="19.7109375" style="67" hidden="1" customWidth="1"/>
    <col min="40" max="40" width="11.42578125" style="67" hidden="1" customWidth="1"/>
    <col min="41" max="45" width="10.85546875" style="67" hidden="1" customWidth="1"/>
    <col min="46" max="16384" width="10.85546875" style="67" hidden="1"/>
  </cols>
  <sheetData>
    <row r="1" spans="1:39" s="108" customFormat="1" ht="16.899999999999999" customHeight="1">
      <c r="B1" s="150" t="s">
        <v>106</v>
      </c>
      <c r="C1" s="572" t="str">
        <f>'1042Ai Domanda'!$D$6</f>
        <v xml:space="preserve"> / </v>
      </c>
      <c r="D1" s="573"/>
      <c r="E1" s="135"/>
      <c r="F1" s="201"/>
      <c r="G1" s="135"/>
      <c r="H1" s="135"/>
      <c r="I1" s="135"/>
      <c r="J1" s="135"/>
      <c r="K1" s="165"/>
      <c r="L1" s="165"/>
      <c r="M1" s="135"/>
      <c r="N1" s="134"/>
      <c r="O1" s="134"/>
      <c r="P1" s="134"/>
      <c r="Q1" s="134"/>
      <c r="R1" s="135"/>
      <c r="S1" s="135"/>
      <c r="T1" s="135"/>
      <c r="U1" s="38"/>
      <c r="V1" s="111"/>
      <c r="W1" s="38"/>
    </row>
    <row r="2" spans="1:39" s="108" customFormat="1" ht="16.899999999999999" customHeight="1" thickBot="1">
      <c r="B2" s="151" t="s">
        <v>107</v>
      </c>
      <c r="C2" s="574" t="str">
        <f>'1042Ai Domanda'!$D$24</f>
        <v/>
      </c>
      <c r="D2" s="575"/>
      <c r="E2" s="135"/>
      <c r="F2" s="201"/>
      <c r="G2" s="135"/>
      <c r="H2" s="135"/>
      <c r="I2" s="135"/>
      <c r="J2" s="135"/>
      <c r="K2" s="171"/>
      <c r="L2" s="171"/>
      <c r="M2" s="135"/>
      <c r="N2" s="165"/>
      <c r="O2" s="135"/>
      <c r="P2" s="135"/>
      <c r="Q2" s="136"/>
      <c r="R2" s="135"/>
      <c r="S2" s="135"/>
      <c r="T2" s="135"/>
      <c r="U2" s="38"/>
      <c r="V2" s="111"/>
      <c r="W2" s="38"/>
      <c r="Y2" s="108">
        <f>YEAR('1042Ai Domanda'!B$24)</f>
        <v>1900</v>
      </c>
      <c r="Z2" s="108" t="s">
        <v>108</v>
      </c>
    </row>
    <row r="3" spans="1:39" s="21" customFormat="1" ht="50.45" customHeight="1" thickBot="1">
      <c r="D3" s="113"/>
      <c r="E3" s="146"/>
      <c r="F3" s="201"/>
      <c r="G3" s="135"/>
      <c r="H3" s="135"/>
      <c r="I3" s="135"/>
      <c r="J3" s="135"/>
      <c r="K3" s="171"/>
      <c r="L3" s="171"/>
      <c r="M3" s="135"/>
      <c r="N3" s="136"/>
      <c r="O3" s="136"/>
      <c r="P3" s="135"/>
      <c r="Q3" s="136"/>
      <c r="R3" s="146"/>
      <c r="S3" s="147"/>
      <c r="T3" s="146"/>
      <c r="U3" s="144"/>
      <c r="V3" s="142"/>
      <c r="W3" s="144"/>
      <c r="Y3" s="21">
        <v>18</v>
      </c>
      <c r="Z3" s="21" t="s">
        <v>109</v>
      </c>
    </row>
    <row r="4" spans="1:39" s="202" customFormat="1" ht="16.899999999999999" customHeight="1" thickBot="1">
      <c r="A4" s="145" t="s">
        <v>110</v>
      </c>
      <c r="B4" s="191"/>
      <c r="C4" s="191"/>
      <c r="D4" s="192"/>
      <c r="E4" s="194"/>
      <c r="F4" s="193" t="s">
        <v>111</v>
      </c>
      <c r="G4" s="194"/>
      <c r="H4" s="194"/>
      <c r="I4" s="194"/>
      <c r="J4" s="137"/>
      <c r="K4" s="137"/>
      <c r="L4" s="195"/>
      <c r="M4" s="145" t="s">
        <v>626</v>
      </c>
      <c r="N4" s="137"/>
      <c r="O4" s="137"/>
      <c r="P4" s="137"/>
      <c r="Q4" s="137"/>
      <c r="R4" s="137"/>
      <c r="S4" s="137"/>
      <c r="T4" s="196"/>
      <c r="U4" s="192" t="s">
        <v>625</v>
      </c>
      <c r="V4" s="137"/>
      <c r="W4" s="197"/>
      <c r="X4" s="198"/>
      <c r="Y4" s="199" t="str">
        <f>'1042Ai Domanda'!$B$27</f>
        <v/>
      </c>
      <c r="Z4" s="200"/>
      <c r="AA4" s="200"/>
      <c r="AB4" s="200"/>
      <c r="AC4" s="201"/>
      <c r="AD4" s="112"/>
      <c r="AE4" s="112"/>
      <c r="AF4" s="112"/>
      <c r="AG4" s="112"/>
      <c r="AH4" s="200" t="e">
        <f>'1042Ai Domanda'!B28-1</f>
        <v>#VALUE!</v>
      </c>
      <c r="AI4" s="112"/>
      <c r="AJ4" s="112"/>
      <c r="AK4" s="112"/>
      <c r="AL4" s="112"/>
      <c r="AM4" s="112"/>
    </row>
    <row r="5" spans="1:39" s="71" customFormat="1" ht="26.85" customHeight="1">
      <c r="A5" s="556" t="s">
        <v>578</v>
      </c>
      <c r="B5" s="552" t="s">
        <v>112</v>
      </c>
      <c r="C5" s="552" t="s">
        <v>113</v>
      </c>
      <c r="D5" s="554" t="s">
        <v>114</v>
      </c>
      <c r="E5" s="562" t="s">
        <v>623</v>
      </c>
      <c r="F5" s="584" t="s">
        <v>115</v>
      </c>
      <c r="G5" s="560" t="s">
        <v>116</v>
      </c>
      <c r="H5" s="578" t="s">
        <v>117</v>
      </c>
      <c r="I5" s="558" t="s">
        <v>118</v>
      </c>
      <c r="J5" s="558" t="s">
        <v>119</v>
      </c>
      <c r="K5" s="558" t="s">
        <v>60</v>
      </c>
      <c r="L5" s="564" t="s">
        <v>120</v>
      </c>
      <c r="M5" s="576" t="s">
        <v>573</v>
      </c>
      <c r="N5" s="577"/>
      <c r="O5" s="582" t="s">
        <v>572</v>
      </c>
      <c r="P5" s="560" t="s">
        <v>577</v>
      </c>
      <c r="Q5" s="580" t="s">
        <v>69</v>
      </c>
      <c r="R5" s="581"/>
      <c r="S5" s="558" t="s">
        <v>575</v>
      </c>
      <c r="T5" s="564" t="s">
        <v>576</v>
      </c>
      <c r="U5" s="566" t="s">
        <v>549</v>
      </c>
      <c r="V5" s="568" t="s">
        <v>75</v>
      </c>
      <c r="W5" s="570" t="s">
        <v>77</v>
      </c>
      <c r="X5" s="81"/>
      <c r="Y5" s="65"/>
      <c r="Z5" s="68"/>
      <c r="AA5" s="68"/>
      <c r="AB5" s="68"/>
      <c r="AC5" s="70"/>
      <c r="AD5" s="69"/>
      <c r="AE5" s="69"/>
      <c r="AF5" s="69"/>
      <c r="AG5" s="69"/>
      <c r="AH5" s="68"/>
      <c r="AI5" s="69"/>
      <c r="AJ5" s="69"/>
      <c r="AK5" s="69"/>
      <c r="AL5" s="69"/>
      <c r="AM5" s="69"/>
    </row>
    <row r="6" spans="1:39" s="31" customFormat="1" ht="26.85" customHeight="1">
      <c r="A6" s="557"/>
      <c r="B6" s="553"/>
      <c r="C6" s="553"/>
      <c r="D6" s="555"/>
      <c r="E6" s="563"/>
      <c r="F6" s="585"/>
      <c r="G6" s="561"/>
      <c r="H6" s="579"/>
      <c r="I6" s="559"/>
      <c r="J6" s="559"/>
      <c r="K6" s="559"/>
      <c r="L6" s="565"/>
      <c r="M6" s="384" t="s">
        <v>121</v>
      </c>
      <c r="N6" s="140" t="s">
        <v>571</v>
      </c>
      <c r="O6" s="583"/>
      <c r="P6" s="561"/>
      <c r="Q6" s="141" t="s">
        <v>593</v>
      </c>
      <c r="R6" s="383" t="s">
        <v>574</v>
      </c>
      <c r="S6" s="559"/>
      <c r="T6" s="565"/>
      <c r="U6" s="567"/>
      <c r="V6" s="569"/>
      <c r="W6" s="571"/>
      <c r="X6" s="138"/>
      <c r="Y6" s="85" t="s">
        <v>123</v>
      </c>
      <c r="Z6" s="87" t="s">
        <v>124</v>
      </c>
      <c r="AA6" s="87" t="s">
        <v>125</v>
      </c>
      <c r="AB6" s="28" t="s">
        <v>126</v>
      </c>
      <c r="AC6" s="139" t="s">
        <v>127</v>
      </c>
      <c r="AD6" s="89" t="s">
        <v>128</v>
      </c>
      <c r="AE6" s="89" t="s">
        <v>129</v>
      </c>
      <c r="AF6" s="89" t="s">
        <v>130</v>
      </c>
      <c r="AG6" s="89" t="s">
        <v>131</v>
      </c>
      <c r="AH6" s="87" t="s">
        <v>132</v>
      </c>
      <c r="AI6" s="89" t="s">
        <v>133</v>
      </c>
      <c r="AJ6" s="89" t="s">
        <v>134</v>
      </c>
      <c r="AK6" s="89" t="s">
        <v>135</v>
      </c>
      <c r="AL6" s="29" t="s">
        <v>136</v>
      </c>
      <c r="AM6" s="29"/>
    </row>
    <row r="7" spans="1:39" s="399" customFormat="1" ht="16.899999999999999" customHeight="1">
      <c r="A7" s="275" t="s">
        <v>137</v>
      </c>
      <c r="B7" s="489" t="s">
        <v>156</v>
      </c>
      <c r="C7" s="490" t="s">
        <v>157</v>
      </c>
      <c r="D7" s="491">
        <v>31079</v>
      </c>
      <c r="E7" s="488" t="s">
        <v>611</v>
      </c>
      <c r="F7" s="277"/>
      <c r="G7" s="278">
        <v>22.5</v>
      </c>
      <c r="H7" s="385">
        <v>13</v>
      </c>
      <c r="I7" s="276">
        <v>2000</v>
      </c>
      <c r="J7" s="386">
        <v>25</v>
      </c>
      <c r="K7" s="276">
        <v>7</v>
      </c>
      <c r="L7" s="387">
        <v>40</v>
      </c>
      <c r="M7" s="277">
        <f>IF(A7="","",L7)</f>
        <v>40</v>
      </c>
      <c r="N7" s="278">
        <v>184</v>
      </c>
      <c r="O7" s="388">
        <v>123</v>
      </c>
      <c r="P7" s="278">
        <v>8</v>
      </c>
      <c r="Q7" s="388">
        <v>-5</v>
      </c>
      <c r="R7" s="278">
        <v>6</v>
      </c>
      <c r="S7" s="276">
        <v>15</v>
      </c>
      <c r="T7" s="387">
        <v>0</v>
      </c>
      <c r="U7" s="389"/>
      <c r="V7" s="390"/>
      <c r="W7" s="391"/>
      <c r="X7" s="392"/>
      <c r="Y7" s="393"/>
      <c r="Z7" s="393"/>
      <c r="AA7" s="394"/>
      <c r="AB7" s="394"/>
      <c r="AC7" s="395"/>
      <c r="AD7" s="394"/>
      <c r="AE7" s="394"/>
      <c r="AF7" s="394"/>
      <c r="AG7" s="394"/>
      <c r="AH7" s="396"/>
      <c r="AI7" s="397"/>
      <c r="AJ7" s="396"/>
      <c r="AK7" s="396"/>
      <c r="AL7" s="397"/>
      <c r="AM7" s="398"/>
    </row>
    <row r="8" spans="1:39" s="207" customFormat="1" ht="16.899999999999999" customHeight="1">
      <c r="A8" s="478"/>
      <c r="B8" s="492"/>
      <c r="C8" s="493"/>
      <c r="D8" s="494"/>
      <c r="E8" s="485"/>
      <c r="F8" s="175"/>
      <c r="G8" s="176"/>
      <c r="H8" s="479"/>
      <c r="I8" s="75"/>
      <c r="J8" s="270"/>
      <c r="K8" s="75"/>
      <c r="L8" s="271"/>
      <c r="M8" s="175" t="str">
        <f t="shared" ref="M8:M14" si="0">IF(A8="","",L8)</f>
        <v/>
      </c>
      <c r="N8" s="177"/>
      <c r="O8" s="481"/>
      <c r="P8" s="177"/>
      <c r="Q8" s="203"/>
      <c r="R8" s="176"/>
      <c r="S8" s="75"/>
      <c r="T8" s="271"/>
      <c r="U8" s="373"/>
      <c r="V8" s="273"/>
      <c r="W8" s="274"/>
      <c r="X8" s="198"/>
      <c r="Y8" s="204">
        <f t="shared" ref="Y8:Y39" si="1">IF(Y$2-YEAR(D8)&lt;Y$3,0,1)</f>
        <v>0</v>
      </c>
      <c r="Z8" s="204">
        <f>IF('1042Ei Conteggio'!D12="",0,1)</f>
        <v>0</v>
      </c>
      <c r="AA8" s="45" t="e">
        <f t="shared" ref="AA8:AA39" si="2">ROUND((K8+J8)/(Y$4-(K8+J8))*100,2)</f>
        <v>#VALUE!</v>
      </c>
      <c r="AB8" s="45">
        <f t="shared" ref="AB8:AB39" si="3">ROUND(H8,0)/12</f>
        <v>0</v>
      </c>
      <c r="AC8" s="56" t="str">
        <f t="shared" ref="AC8:AC39" si="4">IF(AND(A8="",B8="",C8=""),"",ROUND((Y$4-(K8+J8))*L8/60,1))</f>
        <v/>
      </c>
      <c r="AD8" s="45" t="str">
        <f>IF(OR(AND(A8="",B8="",C8=""),G8=0,G8=""),"",ROUND((1+AA8/100)*AB8*G8,2))</f>
        <v/>
      </c>
      <c r="AE8" s="45" t="str">
        <f>IF(OR(AND(A8="",B8="",C8=""),G8=0,G8="",M8=0,M8=""),"",ROUND((1+AA8/100)*(I8/(Y$4*L8/5)+AB8*G8),2))</f>
        <v/>
      </c>
      <c r="AF8" s="45" t="str">
        <f t="shared" ref="AF8:AF39" si="5">IF(OR(AND(A8="",B8="",C8=""),F8=0,F8="",AC8=0,AC8=""),"",ROUND((AB8*F8/AC8),2))</f>
        <v/>
      </c>
      <c r="AG8" s="45" t="str">
        <f t="shared" ref="AG8:AG39" si="6">IF(OR(AND(A8="",B8="",C8=""),F8=0,F8="",AC8=0,AC8=""),"",ROUND((I8/(12*AB8*F8)+1)*AB8*F8/AC8,2))</f>
        <v/>
      </c>
      <c r="AH8" s="205" t="str">
        <f>IF(OR(AND(A8="",B8="",C8=""),AC8=0,AC8=""),"",ROUND(AH$4/AC8,1))</f>
        <v/>
      </c>
      <c r="AI8" s="206" t="str">
        <f t="shared" ref="AI8:AI39" si="7">IF(OR(AND(A8="",B8="",C8=""),Y$4=""),"",IF(AND(G8&gt;0,I8&gt;0),AE8, IF(G8&gt;0,AD8, IF(AND(F8&gt;0,I8&gt;0),AG8,AF8))))</f>
        <v/>
      </c>
      <c r="AJ8" s="205" t="str">
        <f>IF(AH8&lt;AI8,AH8,AI8)</f>
        <v/>
      </c>
      <c r="AK8" s="205" t="str">
        <f>IF(AH8&lt;AI8,Übersetzungstexte!A$184,"")</f>
        <v/>
      </c>
      <c r="AL8" s="206" t="str">
        <f t="shared" ref="AL8:AL39" si="8">IF(AND(B8="",C8=""),"",CONCATENATE(B8,", ",C8))</f>
        <v/>
      </c>
      <c r="AM8" s="118"/>
    </row>
    <row r="9" spans="1:39" s="207" customFormat="1" ht="16.899999999999999" customHeight="1">
      <c r="A9" s="478"/>
      <c r="B9" s="492"/>
      <c r="C9" s="493"/>
      <c r="D9" s="494"/>
      <c r="E9" s="486"/>
      <c r="F9" s="175"/>
      <c r="G9" s="177"/>
      <c r="H9" s="479"/>
      <c r="I9" s="75"/>
      <c r="J9" s="270"/>
      <c r="K9" s="75"/>
      <c r="L9" s="271"/>
      <c r="M9" s="175" t="str">
        <f t="shared" si="0"/>
        <v/>
      </c>
      <c r="N9" s="177"/>
      <c r="O9" s="481"/>
      <c r="P9" s="177"/>
      <c r="Q9" s="203"/>
      <c r="R9" s="176"/>
      <c r="S9" s="75"/>
      <c r="T9" s="271"/>
      <c r="U9" s="373"/>
      <c r="V9" s="273"/>
      <c r="W9" s="274"/>
      <c r="X9" s="198"/>
      <c r="Y9" s="204">
        <f t="shared" si="1"/>
        <v>0</v>
      </c>
      <c r="Z9" s="204">
        <f>IF('1042Ei Conteggio'!D13="",0,1)</f>
        <v>0</v>
      </c>
      <c r="AA9" s="45" t="e">
        <f t="shared" si="2"/>
        <v>#VALUE!</v>
      </c>
      <c r="AB9" s="45">
        <f t="shared" si="3"/>
        <v>0</v>
      </c>
      <c r="AC9" s="56" t="str">
        <f t="shared" si="4"/>
        <v/>
      </c>
      <c r="AD9" s="45" t="str">
        <f t="shared" ref="AD9:AD72" si="9">IF(OR(AND(A9="",B9="",C9=""),G9=0,G9=""),"",ROUND((1+AA9/100)*AB9*G9,2))</f>
        <v/>
      </c>
      <c r="AE9" s="45" t="str">
        <f t="shared" ref="AE9:AE72" si="10">IF(OR(AND(A9="",B9="",C9=""),G9=0,G9="",M9=0,M9=""),"",ROUND((1+AA9/100)*(I9/(Y$4*L9/5)+AB9*G9),2))</f>
        <v/>
      </c>
      <c r="AF9" s="45" t="str">
        <f t="shared" si="5"/>
        <v/>
      </c>
      <c r="AG9" s="45" t="str">
        <f t="shared" si="6"/>
        <v/>
      </c>
      <c r="AH9" s="205" t="str">
        <f t="shared" ref="AH9:AH40" si="11">IF(OR(AND(A9="",B9="",C9=""),AC9=0,AC9=""),"",ROUND(AH$4 / AC9,1))</f>
        <v/>
      </c>
      <c r="AI9" s="206" t="str">
        <f t="shared" si="7"/>
        <v/>
      </c>
      <c r="AJ9" s="205" t="str">
        <f t="shared" ref="AJ9:AJ72" si="12">IF(AH9&lt;AI9,AH9,AI9)</f>
        <v/>
      </c>
      <c r="AK9" s="205" t="str">
        <f>IF(AH9&lt;AI9,Übersetzungstexte!A$184,"")</f>
        <v/>
      </c>
      <c r="AL9" s="206" t="str">
        <f t="shared" si="8"/>
        <v/>
      </c>
      <c r="AM9" s="118"/>
    </row>
    <row r="10" spans="1:39" s="207" customFormat="1" ht="16.899999999999999" customHeight="1">
      <c r="A10" s="478"/>
      <c r="B10" s="492"/>
      <c r="C10" s="493"/>
      <c r="D10" s="494"/>
      <c r="E10" s="487"/>
      <c r="F10" s="480"/>
      <c r="G10" s="177"/>
      <c r="H10" s="479"/>
      <c r="I10" s="75"/>
      <c r="J10" s="270"/>
      <c r="K10" s="75"/>
      <c r="L10" s="271"/>
      <c r="M10" s="175" t="str">
        <f t="shared" si="0"/>
        <v/>
      </c>
      <c r="N10" s="177"/>
      <c r="O10" s="481"/>
      <c r="P10" s="177"/>
      <c r="Q10" s="203"/>
      <c r="R10" s="176"/>
      <c r="S10" s="75"/>
      <c r="T10" s="482"/>
      <c r="U10" s="373"/>
      <c r="V10" s="273"/>
      <c r="W10" s="274"/>
      <c r="X10" s="198"/>
      <c r="Y10" s="204">
        <f t="shared" si="1"/>
        <v>0</v>
      </c>
      <c r="Z10" s="204">
        <f>IF('1042Ei Conteggio'!D14="",0,1)</f>
        <v>0</v>
      </c>
      <c r="AA10" s="45" t="e">
        <f t="shared" si="2"/>
        <v>#VALUE!</v>
      </c>
      <c r="AB10" s="45">
        <f t="shared" si="3"/>
        <v>0</v>
      </c>
      <c r="AC10" s="56" t="str">
        <f t="shared" si="4"/>
        <v/>
      </c>
      <c r="AD10" s="45" t="str">
        <f t="shared" si="9"/>
        <v/>
      </c>
      <c r="AE10" s="45" t="str">
        <f t="shared" si="10"/>
        <v/>
      </c>
      <c r="AF10" s="45" t="str">
        <f t="shared" si="5"/>
        <v/>
      </c>
      <c r="AG10" s="45" t="str">
        <f t="shared" si="6"/>
        <v/>
      </c>
      <c r="AH10" s="205" t="str">
        <f t="shared" si="11"/>
        <v/>
      </c>
      <c r="AI10" s="206" t="str">
        <f t="shared" si="7"/>
        <v/>
      </c>
      <c r="AJ10" s="205" t="str">
        <f t="shared" si="12"/>
        <v/>
      </c>
      <c r="AK10" s="205" t="str">
        <f>IF(AH10&lt;AI10,Übersetzungstexte!A$184,"")</f>
        <v/>
      </c>
      <c r="AL10" s="206" t="str">
        <f t="shared" si="8"/>
        <v/>
      </c>
      <c r="AM10" s="118"/>
    </row>
    <row r="11" spans="1:39" s="207" customFormat="1" ht="16.899999999999999" customHeight="1">
      <c r="A11" s="478"/>
      <c r="B11" s="492"/>
      <c r="C11" s="493"/>
      <c r="D11" s="494"/>
      <c r="E11" s="487"/>
      <c r="F11" s="175"/>
      <c r="G11" s="177"/>
      <c r="H11" s="479"/>
      <c r="I11" s="75"/>
      <c r="J11" s="270"/>
      <c r="K11" s="75"/>
      <c r="L11" s="271"/>
      <c r="M11" s="175" t="str">
        <f t="shared" si="0"/>
        <v/>
      </c>
      <c r="N11" s="177"/>
      <c r="O11" s="481"/>
      <c r="P11" s="177"/>
      <c r="Q11" s="203"/>
      <c r="R11" s="176"/>
      <c r="S11" s="75"/>
      <c r="T11" s="482"/>
      <c r="U11" s="373"/>
      <c r="V11" s="273"/>
      <c r="W11" s="274"/>
      <c r="X11" s="198"/>
      <c r="Y11" s="204">
        <f t="shared" si="1"/>
        <v>0</v>
      </c>
      <c r="Z11" s="204">
        <f>IF('1042Ei Conteggio'!D15="",0,1)</f>
        <v>0</v>
      </c>
      <c r="AA11" s="45" t="e">
        <f t="shared" si="2"/>
        <v>#VALUE!</v>
      </c>
      <c r="AB11" s="45">
        <f t="shared" si="3"/>
        <v>0</v>
      </c>
      <c r="AC11" s="56" t="str">
        <f t="shared" si="4"/>
        <v/>
      </c>
      <c r="AD11" s="45" t="str">
        <f t="shared" si="9"/>
        <v/>
      </c>
      <c r="AE11" s="45" t="str">
        <f t="shared" si="10"/>
        <v/>
      </c>
      <c r="AF11" s="45" t="str">
        <f t="shared" si="5"/>
        <v/>
      </c>
      <c r="AG11" s="45" t="str">
        <f t="shared" si="6"/>
        <v/>
      </c>
      <c r="AH11" s="205" t="str">
        <f t="shared" si="11"/>
        <v/>
      </c>
      <c r="AI11" s="206" t="str">
        <f t="shared" si="7"/>
        <v/>
      </c>
      <c r="AJ11" s="205" t="str">
        <f t="shared" si="12"/>
        <v/>
      </c>
      <c r="AK11" s="205" t="str">
        <f>IF(AH11&lt;AI11,Übersetzungstexte!A$184,"")</f>
        <v/>
      </c>
      <c r="AL11" s="206" t="str">
        <f t="shared" si="8"/>
        <v/>
      </c>
      <c r="AM11" s="118"/>
    </row>
    <row r="12" spans="1:39" s="207" customFormat="1" ht="16.899999999999999" customHeight="1">
      <c r="A12" s="478"/>
      <c r="B12" s="492"/>
      <c r="C12" s="493"/>
      <c r="D12" s="494"/>
      <c r="E12" s="487"/>
      <c r="F12" s="175"/>
      <c r="G12" s="177"/>
      <c r="H12" s="479"/>
      <c r="I12" s="75"/>
      <c r="J12" s="270"/>
      <c r="K12" s="75"/>
      <c r="L12" s="271"/>
      <c r="M12" s="175" t="str">
        <f t="shared" si="0"/>
        <v/>
      </c>
      <c r="N12" s="177"/>
      <c r="O12" s="481"/>
      <c r="P12" s="177"/>
      <c r="Q12" s="203"/>
      <c r="R12" s="176"/>
      <c r="S12" s="75"/>
      <c r="T12" s="482"/>
      <c r="U12" s="373"/>
      <c r="V12" s="273"/>
      <c r="W12" s="274"/>
      <c r="X12" s="198"/>
      <c r="Y12" s="204">
        <f t="shared" si="1"/>
        <v>0</v>
      </c>
      <c r="Z12" s="204">
        <f>IF('1042Ei Conteggio'!D16="",0,1)</f>
        <v>0</v>
      </c>
      <c r="AA12" s="45" t="e">
        <f t="shared" si="2"/>
        <v>#VALUE!</v>
      </c>
      <c r="AB12" s="45">
        <f t="shared" si="3"/>
        <v>0</v>
      </c>
      <c r="AC12" s="56" t="str">
        <f t="shared" si="4"/>
        <v/>
      </c>
      <c r="AD12" s="45" t="str">
        <f t="shared" si="9"/>
        <v/>
      </c>
      <c r="AE12" s="45" t="str">
        <f t="shared" si="10"/>
        <v/>
      </c>
      <c r="AF12" s="45" t="str">
        <f t="shared" si="5"/>
        <v/>
      </c>
      <c r="AG12" s="45" t="str">
        <f t="shared" si="6"/>
        <v/>
      </c>
      <c r="AH12" s="205" t="str">
        <f t="shared" si="11"/>
        <v/>
      </c>
      <c r="AI12" s="206" t="str">
        <f t="shared" si="7"/>
        <v/>
      </c>
      <c r="AJ12" s="205" t="str">
        <f t="shared" si="12"/>
        <v/>
      </c>
      <c r="AK12" s="205" t="str">
        <f>IF(AH12&lt;AI12,Übersetzungstexte!A$184,"")</f>
        <v/>
      </c>
      <c r="AL12" s="206" t="str">
        <f t="shared" si="8"/>
        <v/>
      </c>
      <c r="AM12" s="118"/>
    </row>
    <row r="13" spans="1:39" s="207" customFormat="1" ht="16.899999999999999" customHeight="1">
      <c r="A13" s="478"/>
      <c r="B13" s="492"/>
      <c r="C13" s="493"/>
      <c r="D13" s="494"/>
      <c r="E13" s="487"/>
      <c r="F13" s="480"/>
      <c r="G13" s="177"/>
      <c r="H13" s="479"/>
      <c r="I13" s="75"/>
      <c r="J13" s="270"/>
      <c r="K13" s="75"/>
      <c r="L13" s="271"/>
      <c r="M13" s="175" t="str">
        <f t="shared" si="0"/>
        <v/>
      </c>
      <c r="N13" s="177"/>
      <c r="O13" s="481"/>
      <c r="P13" s="177"/>
      <c r="Q13" s="203"/>
      <c r="R13" s="176"/>
      <c r="S13" s="75"/>
      <c r="T13" s="482"/>
      <c r="U13" s="373"/>
      <c r="V13" s="273"/>
      <c r="W13" s="274"/>
      <c r="X13" s="198"/>
      <c r="Y13" s="204">
        <f t="shared" si="1"/>
        <v>0</v>
      </c>
      <c r="Z13" s="204">
        <f>IF('1042Ei Conteggio'!D17="",0,1)</f>
        <v>0</v>
      </c>
      <c r="AA13" s="45" t="e">
        <f t="shared" si="2"/>
        <v>#VALUE!</v>
      </c>
      <c r="AB13" s="45">
        <f t="shared" si="3"/>
        <v>0</v>
      </c>
      <c r="AC13" s="56" t="str">
        <f t="shared" si="4"/>
        <v/>
      </c>
      <c r="AD13" s="45" t="str">
        <f t="shared" si="9"/>
        <v/>
      </c>
      <c r="AE13" s="45" t="str">
        <f t="shared" si="10"/>
        <v/>
      </c>
      <c r="AF13" s="45" t="str">
        <f t="shared" si="5"/>
        <v/>
      </c>
      <c r="AG13" s="45" t="str">
        <f t="shared" si="6"/>
        <v/>
      </c>
      <c r="AH13" s="205" t="str">
        <f t="shared" si="11"/>
        <v/>
      </c>
      <c r="AI13" s="206" t="str">
        <f t="shared" si="7"/>
        <v/>
      </c>
      <c r="AJ13" s="205" t="str">
        <f t="shared" si="12"/>
        <v/>
      </c>
      <c r="AK13" s="205" t="str">
        <f>IF(AH13&lt;AI13,Übersetzungstexte!A$184,"")</f>
        <v/>
      </c>
      <c r="AL13" s="206" t="str">
        <f t="shared" si="8"/>
        <v/>
      </c>
      <c r="AM13" s="118"/>
    </row>
    <row r="14" spans="1:39" s="207" customFormat="1" ht="16.899999999999999" customHeight="1">
      <c r="A14" s="478"/>
      <c r="B14" s="492"/>
      <c r="C14" s="493"/>
      <c r="D14" s="494"/>
      <c r="E14" s="487"/>
      <c r="F14" s="480"/>
      <c r="G14" s="177"/>
      <c r="H14" s="479"/>
      <c r="I14" s="75"/>
      <c r="J14" s="270"/>
      <c r="K14" s="75"/>
      <c r="L14" s="271"/>
      <c r="M14" s="175" t="str">
        <f t="shared" si="0"/>
        <v/>
      </c>
      <c r="N14" s="177"/>
      <c r="O14" s="481"/>
      <c r="P14" s="177"/>
      <c r="Q14" s="203"/>
      <c r="R14" s="176"/>
      <c r="S14" s="75"/>
      <c r="T14" s="482"/>
      <c r="U14" s="373"/>
      <c r="V14" s="273"/>
      <c r="W14" s="274"/>
      <c r="X14" s="198"/>
      <c r="Y14" s="204">
        <f t="shared" si="1"/>
        <v>0</v>
      </c>
      <c r="Z14" s="204">
        <f>IF('1042Ei Conteggio'!D18="",0,1)</f>
        <v>0</v>
      </c>
      <c r="AA14" s="45" t="e">
        <f t="shared" si="2"/>
        <v>#VALUE!</v>
      </c>
      <c r="AB14" s="45">
        <f t="shared" si="3"/>
        <v>0</v>
      </c>
      <c r="AC14" s="56" t="str">
        <f t="shared" si="4"/>
        <v/>
      </c>
      <c r="AD14" s="45" t="str">
        <f t="shared" si="9"/>
        <v/>
      </c>
      <c r="AE14" s="45" t="str">
        <f t="shared" si="10"/>
        <v/>
      </c>
      <c r="AF14" s="45" t="str">
        <f t="shared" si="5"/>
        <v/>
      </c>
      <c r="AG14" s="45" t="str">
        <f t="shared" si="6"/>
        <v/>
      </c>
      <c r="AH14" s="205" t="str">
        <f t="shared" si="11"/>
        <v/>
      </c>
      <c r="AI14" s="206" t="str">
        <f t="shared" si="7"/>
        <v/>
      </c>
      <c r="AJ14" s="205" t="str">
        <f t="shared" si="12"/>
        <v/>
      </c>
      <c r="AK14" s="205" t="str">
        <f>IF(AH14&lt;AI14,Übersetzungstexte!A$184,"")</f>
        <v/>
      </c>
      <c r="AL14" s="206" t="str">
        <f t="shared" si="8"/>
        <v/>
      </c>
      <c r="AM14" s="118"/>
    </row>
    <row r="15" spans="1:39" s="207" customFormat="1" ht="16.899999999999999" customHeight="1">
      <c r="A15" s="478"/>
      <c r="B15" s="492"/>
      <c r="C15" s="493"/>
      <c r="D15" s="494"/>
      <c r="E15" s="487"/>
      <c r="F15" s="175"/>
      <c r="G15" s="176"/>
      <c r="H15" s="372"/>
      <c r="I15" s="75"/>
      <c r="J15" s="270"/>
      <c r="K15" s="75"/>
      <c r="L15" s="271"/>
      <c r="M15" s="175" t="str">
        <f t="shared" ref="M15:M72" si="13">IF(A15="","",L15)</f>
        <v/>
      </c>
      <c r="N15" s="176"/>
      <c r="O15" s="203"/>
      <c r="P15" s="176"/>
      <c r="Q15" s="203"/>
      <c r="R15" s="176"/>
      <c r="S15" s="75"/>
      <c r="T15" s="271"/>
      <c r="U15" s="373"/>
      <c r="V15" s="273"/>
      <c r="W15" s="274"/>
      <c r="X15" s="198"/>
      <c r="Y15" s="204">
        <f t="shared" si="1"/>
        <v>0</v>
      </c>
      <c r="Z15" s="204">
        <f>IF('1042Ei Conteggio'!D19="",0,1)</f>
        <v>0</v>
      </c>
      <c r="AA15" s="45" t="e">
        <f t="shared" si="2"/>
        <v>#VALUE!</v>
      </c>
      <c r="AB15" s="45">
        <f t="shared" si="3"/>
        <v>0</v>
      </c>
      <c r="AC15" s="56" t="str">
        <f t="shared" si="4"/>
        <v/>
      </c>
      <c r="AD15" s="45" t="str">
        <f t="shared" si="9"/>
        <v/>
      </c>
      <c r="AE15" s="45" t="str">
        <f t="shared" si="10"/>
        <v/>
      </c>
      <c r="AF15" s="45" t="str">
        <f t="shared" si="5"/>
        <v/>
      </c>
      <c r="AG15" s="45" t="str">
        <f t="shared" si="6"/>
        <v/>
      </c>
      <c r="AH15" s="205" t="str">
        <f t="shared" si="11"/>
        <v/>
      </c>
      <c r="AI15" s="206" t="str">
        <f t="shared" si="7"/>
        <v/>
      </c>
      <c r="AJ15" s="205" t="str">
        <f t="shared" si="12"/>
        <v/>
      </c>
      <c r="AK15" s="205" t="str">
        <f>IF(AH15&lt;AI15,Übersetzungstexte!A$184,"")</f>
        <v/>
      </c>
      <c r="AL15" s="206" t="str">
        <f t="shared" si="8"/>
        <v/>
      </c>
      <c r="AM15" s="118"/>
    </row>
    <row r="16" spans="1:39" s="207" customFormat="1" ht="16.899999999999999" customHeight="1">
      <c r="A16" s="478"/>
      <c r="B16" s="492"/>
      <c r="C16" s="493"/>
      <c r="D16" s="494"/>
      <c r="E16" s="487"/>
      <c r="F16" s="175"/>
      <c r="G16" s="176"/>
      <c r="H16" s="372"/>
      <c r="I16" s="75"/>
      <c r="J16" s="270"/>
      <c r="K16" s="75"/>
      <c r="L16" s="271"/>
      <c r="M16" s="175" t="str">
        <f t="shared" si="13"/>
        <v/>
      </c>
      <c r="N16" s="176"/>
      <c r="O16" s="203"/>
      <c r="P16" s="176"/>
      <c r="Q16" s="203"/>
      <c r="R16" s="176"/>
      <c r="S16" s="75"/>
      <c r="T16" s="271"/>
      <c r="U16" s="373"/>
      <c r="V16" s="273"/>
      <c r="W16" s="274"/>
      <c r="X16" s="198"/>
      <c r="Y16" s="204">
        <f t="shared" si="1"/>
        <v>0</v>
      </c>
      <c r="Z16" s="204">
        <f>IF('1042Ei Conteggio'!D20="",0,1)</f>
        <v>0</v>
      </c>
      <c r="AA16" s="45" t="e">
        <f t="shared" si="2"/>
        <v>#VALUE!</v>
      </c>
      <c r="AB16" s="45">
        <f t="shared" si="3"/>
        <v>0</v>
      </c>
      <c r="AC16" s="56" t="str">
        <f t="shared" si="4"/>
        <v/>
      </c>
      <c r="AD16" s="45" t="str">
        <f t="shared" si="9"/>
        <v/>
      </c>
      <c r="AE16" s="45" t="str">
        <f t="shared" si="10"/>
        <v/>
      </c>
      <c r="AF16" s="45" t="str">
        <f t="shared" si="5"/>
        <v/>
      </c>
      <c r="AG16" s="45" t="str">
        <f t="shared" si="6"/>
        <v/>
      </c>
      <c r="AH16" s="205" t="str">
        <f t="shared" si="11"/>
        <v/>
      </c>
      <c r="AI16" s="206" t="str">
        <f t="shared" si="7"/>
        <v/>
      </c>
      <c r="AJ16" s="205" t="str">
        <f t="shared" si="12"/>
        <v/>
      </c>
      <c r="AK16" s="205" t="str">
        <f>IF(AH16&lt;AI16,Übersetzungstexte!A$184,"")</f>
        <v/>
      </c>
      <c r="AL16" s="206" t="str">
        <f t="shared" si="8"/>
        <v/>
      </c>
      <c r="AM16" s="118"/>
    </row>
    <row r="17" spans="1:39" s="207" customFormat="1" ht="16.899999999999999" customHeight="1">
      <c r="A17" s="478"/>
      <c r="B17" s="492"/>
      <c r="C17" s="493"/>
      <c r="D17" s="494"/>
      <c r="E17" s="487"/>
      <c r="F17" s="175"/>
      <c r="G17" s="176"/>
      <c r="H17" s="372"/>
      <c r="I17" s="75"/>
      <c r="J17" s="270"/>
      <c r="K17" s="75"/>
      <c r="L17" s="271"/>
      <c r="M17" s="175" t="str">
        <f t="shared" si="13"/>
        <v/>
      </c>
      <c r="N17" s="176"/>
      <c r="O17" s="203"/>
      <c r="P17" s="176"/>
      <c r="Q17" s="203"/>
      <c r="R17" s="176"/>
      <c r="S17" s="75"/>
      <c r="T17" s="271"/>
      <c r="U17" s="373"/>
      <c r="V17" s="273"/>
      <c r="W17" s="274"/>
      <c r="X17" s="198"/>
      <c r="Y17" s="204">
        <f t="shared" si="1"/>
        <v>0</v>
      </c>
      <c r="Z17" s="204">
        <f>IF('1042Ei Conteggio'!D21="",0,1)</f>
        <v>0</v>
      </c>
      <c r="AA17" s="45" t="e">
        <f t="shared" si="2"/>
        <v>#VALUE!</v>
      </c>
      <c r="AB17" s="45">
        <f t="shared" si="3"/>
        <v>0</v>
      </c>
      <c r="AC17" s="56" t="str">
        <f t="shared" si="4"/>
        <v/>
      </c>
      <c r="AD17" s="45" t="str">
        <f t="shared" si="9"/>
        <v/>
      </c>
      <c r="AE17" s="45" t="str">
        <f t="shared" si="10"/>
        <v/>
      </c>
      <c r="AF17" s="45" t="str">
        <f t="shared" si="5"/>
        <v/>
      </c>
      <c r="AG17" s="45" t="str">
        <f t="shared" si="6"/>
        <v/>
      </c>
      <c r="AH17" s="205" t="str">
        <f t="shared" si="11"/>
        <v/>
      </c>
      <c r="AI17" s="206" t="str">
        <f t="shared" si="7"/>
        <v/>
      </c>
      <c r="AJ17" s="205" t="str">
        <f t="shared" si="12"/>
        <v/>
      </c>
      <c r="AK17" s="205" t="str">
        <f>IF(AH17&lt;AI17,Übersetzungstexte!A$184,"")</f>
        <v/>
      </c>
      <c r="AL17" s="206" t="str">
        <f t="shared" si="8"/>
        <v/>
      </c>
      <c r="AM17" s="118"/>
    </row>
    <row r="18" spans="1:39" s="207" customFormat="1" ht="16.899999999999999" customHeight="1">
      <c r="A18" s="478"/>
      <c r="B18" s="492"/>
      <c r="C18" s="493"/>
      <c r="D18" s="494"/>
      <c r="E18" s="487"/>
      <c r="F18" s="175"/>
      <c r="G18" s="176"/>
      <c r="H18" s="372"/>
      <c r="I18" s="75"/>
      <c r="J18" s="270"/>
      <c r="K18" s="75"/>
      <c r="L18" s="271"/>
      <c r="M18" s="175" t="str">
        <f t="shared" si="13"/>
        <v/>
      </c>
      <c r="N18" s="176"/>
      <c r="O18" s="203"/>
      <c r="P18" s="176"/>
      <c r="Q18" s="203"/>
      <c r="R18" s="176"/>
      <c r="S18" s="75"/>
      <c r="T18" s="271"/>
      <c r="U18" s="373"/>
      <c r="V18" s="273"/>
      <c r="W18" s="274"/>
      <c r="X18" s="198"/>
      <c r="Y18" s="204">
        <f t="shared" si="1"/>
        <v>0</v>
      </c>
      <c r="Z18" s="204">
        <f>IF('1042Ei Conteggio'!D22="",0,1)</f>
        <v>0</v>
      </c>
      <c r="AA18" s="45" t="e">
        <f t="shared" si="2"/>
        <v>#VALUE!</v>
      </c>
      <c r="AB18" s="45">
        <f t="shared" si="3"/>
        <v>0</v>
      </c>
      <c r="AC18" s="56" t="str">
        <f t="shared" si="4"/>
        <v/>
      </c>
      <c r="AD18" s="45" t="str">
        <f t="shared" si="9"/>
        <v/>
      </c>
      <c r="AE18" s="45" t="str">
        <f t="shared" si="10"/>
        <v/>
      </c>
      <c r="AF18" s="45" t="str">
        <f t="shared" si="5"/>
        <v/>
      </c>
      <c r="AG18" s="45" t="str">
        <f t="shared" si="6"/>
        <v/>
      </c>
      <c r="AH18" s="205" t="str">
        <f t="shared" si="11"/>
        <v/>
      </c>
      <c r="AI18" s="206" t="str">
        <f t="shared" si="7"/>
        <v/>
      </c>
      <c r="AJ18" s="205" t="str">
        <f t="shared" si="12"/>
        <v/>
      </c>
      <c r="AK18" s="205" t="str">
        <f>IF(AH18&lt;AI18,Übersetzungstexte!A$184,"")</f>
        <v/>
      </c>
      <c r="AL18" s="206" t="str">
        <f t="shared" si="8"/>
        <v/>
      </c>
      <c r="AM18" s="118"/>
    </row>
    <row r="19" spans="1:39" s="207" customFormat="1" ht="16.899999999999999" customHeight="1">
      <c r="A19" s="478"/>
      <c r="B19" s="492"/>
      <c r="C19" s="493"/>
      <c r="D19" s="494"/>
      <c r="E19" s="487"/>
      <c r="F19" s="175"/>
      <c r="G19" s="176"/>
      <c r="H19" s="372"/>
      <c r="I19" s="75"/>
      <c r="J19" s="270"/>
      <c r="K19" s="75"/>
      <c r="L19" s="271"/>
      <c r="M19" s="175" t="str">
        <f t="shared" si="13"/>
        <v/>
      </c>
      <c r="N19" s="176"/>
      <c r="O19" s="203"/>
      <c r="P19" s="176"/>
      <c r="Q19" s="203"/>
      <c r="R19" s="176"/>
      <c r="S19" s="75"/>
      <c r="T19" s="271"/>
      <c r="U19" s="373"/>
      <c r="V19" s="273"/>
      <c r="W19" s="274"/>
      <c r="X19" s="198"/>
      <c r="Y19" s="204">
        <f t="shared" si="1"/>
        <v>0</v>
      </c>
      <c r="Z19" s="204">
        <f>IF('1042Ei Conteggio'!D23="",0,1)</f>
        <v>0</v>
      </c>
      <c r="AA19" s="45" t="e">
        <f t="shared" si="2"/>
        <v>#VALUE!</v>
      </c>
      <c r="AB19" s="45">
        <f t="shared" si="3"/>
        <v>0</v>
      </c>
      <c r="AC19" s="56" t="str">
        <f t="shared" si="4"/>
        <v/>
      </c>
      <c r="AD19" s="45" t="str">
        <f t="shared" si="9"/>
        <v/>
      </c>
      <c r="AE19" s="45" t="str">
        <f t="shared" si="10"/>
        <v/>
      </c>
      <c r="AF19" s="45" t="str">
        <f t="shared" si="5"/>
        <v/>
      </c>
      <c r="AG19" s="45" t="str">
        <f t="shared" si="6"/>
        <v/>
      </c>
      <c r="AH19" s="205" t="str">
        <f t="shared" si="11"/>
        <v/>
      </c>
      <c r="AI19" s="206" t="str">
        <f t="shared" si="7"/>
        <v/>
      </c>
      <c r="AJ19" s="205" t="str">
        <f t="shared" si="12"/>
        <v/>
      </c>
      <c r="AK19" s="205" t="str">
        <f>IF(AH19&lt;AI19,Übersetzungstexte!A$184,"")</f>
        <v/>
      </c>
      <c r="AL19" s="206" t="str">
        <f t="shared" si="8"/>
        <v/>
      </c>
      <c r="AM19" s="118"/>
    </row>
    <row r="20" spans="1:39" s="207" customFormat="1" ht="16.899999999999999" customHeight="1">
      <c r="A20" s="478"/>
      <c r="B20" s="492"/>
      <c r="C20" s="493"/>
      <c r="D20" s="494"/>
      <c r="E20" s="487"/>
      <c r="F20" s="175"/>
      <c r="G20" s="176"/>
      <c r="H20" s="372"/>
      <c r="I20" s="75"/>
      <c r="J20" s="270"/>
      <c r="K20" s="75"/>
      <c r="L20" s="271"/>
      <c r="M20" s="175" t="str">
        <f t="shared" si="13"/>
        <v/>
      </c>
      <c r="N20" s="176"/>
      <c r="O20" s="203"/>
      <c r="P20" s="176"/>
      <c r="Q20" s="203"/>
      <c r="R20" s="176"/>
      <c r="S20" s="75"/>
      <c r="T20" s="271"/>
      <c r="U20" s="373"/>
      <c r="V20" s="273"/>
      <c r="W20" s="274"/>
      <c r="X20" s="198"/>
      <c r="Y20" s="204">
        <f t="shared" si="1"/>
        <v>0</v>
      </c>
      <c r="Z20" s="204">
        <f>IF('1042Ei Conteggio'!D24="",0,1)</f>
        <v>0</v>
      </c>
      <c r="AA20" s="45" t="e">
        <f t="shared" si="2"/>
        <v>#VALUE!</v>
      </c>
      <c r="AB20" s="45">
        <f t="shared" si="3"/>
        <v>0</v>
      </c>
      <c r="AC20" s="56" t="str">
        <f t="shared" si="4"/>
        <v/>
      </c>
      <c r="AD20" s="45" t="str">
        <f t="shared" si="9"/>
        <v/>
      </c>
      <c r="AE20" s="45" t="str">
        <f t="shared" si="10"/>
        <v/>
      </c>
      <c r="AF20" s="45" t="str">
        <f t="shared" si="5"/>
        <v/>
      </c>
      <c r="AG20" s="45" t="str">
        <f t="shared" si="6"/>
        <v/>
      </c>
      <c r="AH20" s="205" t="str">
        <f t="shared" si="11"/>
        <v/>
      </c>
      <c r="AI20" s="206" t="str">
        <f t="shared" si="7"/>
        <v/>
      </c>
      <c r="AJ20" s="205" t="str">
        <f t="shared" si="12"/>
        <v/>
      </c>
      <c r="AK20" s="205" t="str">
        <f>IF(AH20&lt;AI20,Übersetzungstexte!A$184,"")</f>
        <v/>
      </c>
      <c r="AL20" s="206" t="str">
        <f t="shared" si="8"/>
        <v/>
      </c>
      <c r="AM20" s="118"/>
    </row>
    <row r="21" spans="1:39" s="207" customFormat="1" ht="16.899999999999999" customHeight="1">
      <c r="A21" s="478"/>
      <c r="B21" s="492"/>
      <c r="C21" s="493"/>
      <c r="D21" s="494"/>
      <c r="E21" s="487"/>
      <c r="F21" s="175"/>
      <c r="G21" s="176"/>
      <c r="H21" s="372"/>
      <c r="I21" s="75"/>
      <c r="J21" s="270"/>
      <c r="K21" s="75"/>
      <c r="L21" s="271"/>
      <c r="M21" s="175" t="str">
        <f t="shared" si="13"/>
        <v/>
      </c>
      <c r="N21" s="176"/>
      <c r="O21" s="203"/>
      <c r="P21" s="176"/>
      <c r="Q21" s="203"/>
      <c r="R21" s="176"/>
      <c r="S21" s="75"/>
      <c r="T21" s="271"/>
      <c r="U21" s="373"/>
      <c r="V21" s="273"/>
      <c r="W21" s="274"/>
      <c r="X21" s="198"/>
      <c r="Y21" s="204">
        <f t="shared" si="1"/>
        <v>0</v>
      </c>
      <c r="Z21" s="204">
        <f>IF('1042Ei Conteggio'!D25="",0,1)</f>
        <v>0</v>
      </c>
      <c r="AA21" s="45" t="e">
        <f t="shared" si="2"/>
        <v>#VALUE!</v>
      </c>
      <c r="AB21" s="45">
        <f t="shared" si="3"/>
        <v>0</v>
      </c>
      <c r="AC21" s="56" t="str">
        <f t="shared" si="4"/>
        <v/>
      </c>
      <c r="AD21" s="45" t="str">
        <f t="shared" si="9"/>
        <v/>
      </c>
      <c r="AE21" s="45" t="str">
        <f t="shared" si="10"/>
        <v/>
      </c>
      <c r="AF21" s="45" t="str">
        <f t="shared" si="5"/>
        <v/>
      </c>
      <c r="AG21" s="45" t="str">
        <f t="shared" si="6"/>
        <v/>
      </c>
      <c r="AH21" s="205" t="str">
        <f t="shared" si="11"/>
        <v/>
      </c>
      <c r="AI21" s="206" t="str">
        <f t="shared" si="7"/>
        <v/>
      </c>
      <c r="AJ21" s="205" t="str">
        <f t="shared" si="12"/>
        <v/>
      </c>
      <c r="AK21" s="205" t="str">
        <f>IF(AH21&lt;AI21,Übersetzungstexte!A$184,"")</f>
        <v/>
      </c>
      <c r="AL21" s="206" t="str">
        <f t="shared" si="8"/>
        <v/>
      </c>
      <c r="AM21" s="118"/>
    </row>
    <row r="22" spans="1:39" s="207" customFormat="1" ht="16.899999999999999" customHeight="1">
      <c r="A22" s="478"/>
      <c r="B22" s="492"/>
      <c r="C22" s="493"/>
      <c r="D22" s="494"/>
      <c r="E22" s="487"/>
      <c r="F22" s="175"/>
      <c r="G22" s="176"/>
      <c r="H22" s="372"/>
      <c r="I22" s="75"/>
      <c r="J22" s="270"/>
      <c r="K22" s="75"/>
      <c r="L22" s="271"/>
      <c r="M22" s="175" t="str">
        <f t="shared" si="13"/>
        <v/>
      </c>
      <c r="N22" s="176"/>
      <c r="O22" s="203"/>
      <c r="P22" s="176"/>
      <c r="Q22" s="203"/>
      <c r="R22" s="176"/>
      <c r="S22" s="75"/>
      <c r="T22" s="271"/>
      <c r="U22" s="373"/>
      <c r="V22" s="273"/>
      <c r="W22" s="274"/>
      <c r="X22" s="198"/>
      <c r="Y22" s="204">
        <f t="shared" si="1"/>
        <v>0</v>
      </c>
      <c r="Z22" s="204">
        <f>IF('1042Ei Conteggio'!D26="",0,1)</f>
        <v>0</v>
      </c>
      <c r="AA22" s="45" t="e">
        <f t="shared" si="2"/>
        <v>#VALUE!</v>
      </c>
      <c r="AB22" s="45">
        <f t="shared" si="3"/>
        <v>0</v>
      </c>
      <c r="AC22" s="56" t="str">
        <f t="shared" si="4"/>
        <v/>
      </c>
      <c r="AD22" s="45" t="str">
        <f t="shared" si="9"/>
        <v/>
      </c>
      <c r="AE22" s="45" t="str">
        <f t="shared" si="10"/>
        <v/>
      </c>
      <c r="AF22" s="45" t="str">
        <f t="shared" si="5"/>
        <v/>
      </c>
      <c r="AG22" s="45" t="str">
        <f t="shared" si="6"/>
        <v/>
      </c>
      <c r="AH22" s="205" t="str">
        <f t="shared" si="11"/>
        <v/>
      </c>
      <c r="AI22" s="206" t="str">
        <f t="shared" si="7"/>
        <v/>
      </c>
      <c r="AJ22" s="205" t="str">
        <f t="shared" si="12"/>
        <v/>
      </c>
      <c r="AK22" s="205" t="str">
        <f>IF(AH22&lt;AI22,Übersetzungstexte!A$184,"")</f>
        <v/>
      </c>
      <c r="AL22" s="206" t="str">
        <f t="shared" si="8"/>
        <v/>
      </c>
      <c r="AM22" s="118"/>
    </row>
    <row r="23" spans="1:39" s="207" customFormat="1" ht="16.899999999999999" customHeight="1">
      <c r="A23" s="478"/>
      <c r="B23" s="492"/>
      <c r="C23" s="493"/>
      <c r="D23" s="494"/>
      <c r="E23" s="487"/>
      <c r="F23" s="175"/>
      <c r="G23" s="176"/>
      <c r="H23" s="372"/>
      <c r="I23" s="75"/>
      <c r="J23" s="270"/>
      <c r="K23" s="75"/>
      <c r="L23" s="271"/>
      <c r="M23" s="175" t="str">
        <f t="shared" si="13"/>
        <v/>
      </c>
      <c r="N23" s="176"/>
      <c r="O23" s="203"/>
      <c r="P23" s="176"/>
      <c r="Q23" s="203"/>
      <c r="R23" s="176"/>
      <c r="S23" s="75"/>
      <c r="T23" s="271"/>
      <c r="U23" s="373"/>
      <c r="V23" s="273"/>
      <c r="W23" s="274"/>
      <c r="X23" s="198"/>
      <c r="Y23" s="204">
        <f t="shared" si="1"/>
        <v>0</v>
      </c>
      <c r="Z23" s="204">
        <f>IF('1042Ei Conteggio'!D27="",0,1)</f>
        <v>0</v>
      </c>
      <c r="AA23" s="45" t="e">
        <f t="shared" si="2"/>
        <v>#VALUE!</v>
      </c>
      <c r="AB23" s="45">
        <f t="shared" si="3"/>
        <v>0</v>
      </c>
      <c r="AC23" s="56" t="str">
        <f t="shared" si="4"/>
        <v/>
      </c>
      <c r="AD23" s="45" t="str">
        <f t="shared" si="9"/>
        <v/>
      </c>
      <c r="AE23" s="45" t="str">
        <f t="shared" si="10"/>
        <v/>
      </c>
      <c r="AF23" s="45" t="str">
        <f t="shared" si="5"/>
        <v/>
      </c>
      <c r="AG23" s="45" t="str">
        <f t="shared" si="6"/>
        <v/>
      </c>
      <c r="AH23" s="205" t="str">
        <f t="shared" si="11"/>
        <v/>
      </c>
      <c r="AI23" s="206" t="str">
        <f t="shared" si="7"/>
        <v/>
      </c>
      <c r="AJ23" s="205" t="str">
        <f t="shared" si="12"/>
        <v/>
      </c>
      <c r="AK23" s="205" t="str">
        <f>IF(AH23&lt;AI23,Übersetzungstexte!A$184,"")</f>
        <v/>
      </c>
      <c r="AL23" s="206" t="str">
        <f t="shared" si="8"/>
        <v/>
      </c>
      <c r="AM23" s="118"/>
    </row>
    <row r="24" spans="1:39" s="207" customFormat="1" ht="16.899999999999999" customHeight="1">
      <c r="A24" s="478"/>
      <c r="B24" s="492"/>
      <c r="C24" s="493"/>
      <c r="D24" s="494"/>
      <c r="E24" s="487"/>
      <c r="F24" s="175"/>
      <c r="G24" s="176"/>
      <c r="H24" s="372"/>
      <c r="I24" s="75"/>
      <c r="J24" s="270"/>
      <c r="K24" s="75"/>
      <c r="L24" s="271"/>
      <c r="M24" s="175" t="str">
        <f t="shared" si="13"/>
        <v/>
      </c>
      <c r="N24" s="176"/>
      <c r="O24" s="203"/>
      <c r="P24" s="176"/>
      <c r="Q24" s="203"/>
      <c r="R24" s="176"/>
      <c r="S24" s="75"/>
      <c r="T24" s="271"/>
      <c r="U24" s="373"/>
      <c r="V24" s="273"/>
      <c r="W24" s="274"/>
      <c r="X24" s="198"/>
      <c r="Y24" s="204">
        <f t="shared" si="1"/>
        <v>0</v>
      </c>
      <c r="Z24" s="204">
        <f>IF('1042Ei Conteggio'!D28="",0,1)</f>
        <v>0</v>
      </c>
      <c r="AA24" s="45" t="e">
        <f t="shared" si="2"/>
        <v>#VALUE!</v>
      </c>
      <c r="AB24" s="45">
        <f t="shared" si="3"/>
        <v>0</v>
      </c>
      <c r="AC24" s="56" t="str">
        <f t="shared" si="4"/>
        <v/>
      </c>
      <c r="AD24" s="45" t="str">
        <f t="shared" si="9"/>
        <v/>
      </c>
      <c r="AE24" s="45" t="str">
        <f t="shared" si="10"/>
        <v/>
      </c>
      <c r="AF24" s="45" t="str">
        <f t="shared" si="5"/>
        <v/>
      </c>
      <c r="AG24" s="45" t="str">
        <f t="shared" si="6"/>
        <v/>
      </c>
      <c r="AH24" s="205" t="str">
        <f t="shared" si="11"/>
        <v/>
      </c>
      <c r="AI24" s="206" t="str">
        <f t="shared" si="7"/>
        <v/>
      </c>
      <c r="AJ24" s="205" t="str">
        <f t="shared" si="12"/>
        <v/>
      </c>
      <c r="AK24" s="205" t="str">
        <f>IF(AH24&lt;AI24,Übersetzungstexte!A$184,"")</f>
        <v/>
      </c>
      <c r="AL24" s="206" t="str">
        <f t="shared" si="8"/>
        <v/>
      </c>
      <c r="AM24" s="118"/>
    </row>
    <row r="25" spans="1:39" s="207" customFormat="1" ht="16.899999999999999" customHeight="1">
      <c r="A25" s="478"/>
      <c r="B25" s="492"/>
      <c r="C25" s="493"/>
      <c r="D25" s="494"/>
      <c r="E25" s="487"/>
      <c r="F25" s="175"/>
      <c r="G25" s="176"/>
      <c r="H25" s="372"/>
      <c r="I25" s="75"/>
      <c r="J25" s="270"/>
      <c r="K25" s="75"/>
      <c r="L25" s="271"/>
      <c r="M25" s="175" t="str">
        <f t="shared" si="13"/>
        <v/>
      </c>
      <c r="N25" s="176"/>
      <c r="O25" s="203"/>
      <c r="P25" s="176"/>
      <c r="Q25" s="203"/>
      <c r="R25" s="176"/>
      <c r="S25" s="75"/>
      <c r="T25" s="271"/>
      <c r="U25" s="373"/>
      <c r="V25" s="273"/>
      <c r="W25" s="274"/>
      <c r="X25" s="198"/>
      <c r="Y25" s="204">
        <f t="shared" si="1"/>
        <v>0</v>
      </c>
      <c r="Z25" s="204">
        <f>IF('1042Ei Conteggio'!D29="",0,1)</f>
        <v>0</v>
      </c>
      <c r="AA25" s="45" t="e">
        <f t="shared" si="2"/>
        <v>#VALUE!</v>
      </c>
      <c r="AB25" s="45">
        <f t="shared" si="3"/>
        <v>0</v>
      </c>
      <c r="AC25" s="56" t="str">
        <f t="shared" si="4"/>
        <v/>
      </c>
      <c r="AD25" s="45" t="str">
        <f t="shared" si="9"/>
        <v/>
      </c>
      <c r="AE25" s="45" t="str">
        <f t="shared" si="10"/>
        <v/>
      </c>
      <c r="AF25" s="45" t="str">
        <f t="shared" si="5"/>
        <v/>
      </c>
      <c r="AG25" s="45" t="str">
        <f t="shared" si="6"/>
        <v/>
      </c>
      <c r="AH25" s="205" t="str">
        <f t="shared" si="11"/>
        <v/>
      </c>
      <c r="AI25" s="206" t="str">
        <f t="shared" si="7"/>
        <v/>
      </c>
      <c r="AJ25" s="205" t="str">
        <f t="shared" si="12"/>
        <v/>
      </c>
      <c r="AK25" s="205" t="str">
        <f>IF(AH25&lt;AI25,Übersetzungstexte!A$184,"")</f>
        <v/>
      </c>
      <c r="AL25" s="206" t="str">
        <f t="shared" si="8"/>
        <v/>
      </c>
      <c r="AM25" s="118"/>
    </row>
    <row r="26" spans="1:39" s="207" customFormat="1" ht="16.899999999999999" customHeight="1">
      <c r="A26" s="478"/>
      <c r="B26" s="492"/>
      <c r="C26" s="493"/>
      <c r="D26" s="494"/>
      <c r="E26" s="487"/>
      <c r="F26" s="175"/>
      <c r="G26" s="176"/>
      <c r="H26" s="372"/>
      <c r="I26" s="75"/>
      <c r="J26" s="270"/>
      <c r="K26" s="75"/>
      <c r="L26" s="271"/>
      <c r="M26" s="175" t="str">
        <f t="shared" si="13"/>
        <v/>
      </c>
      <c r="N26" s="176"/>
      <c r="O26" s="203"/>
      <c r="P26" s="176"/>
      <c r="Q26" s="203"/>
      <c r="R26" s="176"/>
      <c r="S26" s="75"/>
      <c r="T26" s="271"/>
      <c r="U26" s="373"/>
      <c r="V26" s="273"/>
      <c r="W26" s="274"/>
      <c r="X26" s="198"/>
      <c r="Y26" s="204">
        <f t="shared" si="1"/>
        <v>0</v>
      </c>
      <c r="Z26" s="204">
        <f>IF('1042Ei Conteggio'!D30="",0,1)</f>
        <v>0</v>
      </c>
      <c r="AA26" s="45" t="e">
        <f t="shared" si="2"/>
        <v>#VALUE!</v>
      </c>
      <c r="AB26" s="45">
        <f t="shared" si="3"/>
        <v>0</v>
      </c>
      <c r="AC26" s="56" t="str">
        <f t="shared" si="4"/>
        <v/>
      </c>
      <c r="AD26" s="45" t="str">
        <f t="shared" si="9"/>
        <v/>
      </c>
      <c r="AE26" s="45" t="str">
        <f t="shared" si="10"/>
        <v/>
      </c>
      <c r="AF26" s="45" t="str">
        <f t="shared" si="5"/>
        <v/>
      </c>
      <c r="AG26" s="45" t="str">
        <f t="shared" si="6"/>
        <v/>
      </c>
      <c r="AH26" s="205" t="str">
        <f t="shared" si="11"/>
        <v/>
      </c>
      <c r="AI26" s="206" t="str">
        <f t="shared" si="7"/>
        <v/>
      </c>
      <c r="AJ26" s="205" t="str">
        <f t="shared" si="12"/>
        <v/>
      </c>
      <c r="AK26" s="205" t="str">
        <f>IF(AH26&lt;AI26,Übersetzungstexte!A$184,"")</f>
        <v/>
      </c>
      <c r="AL26" s="206" t="str">
        <f t="shared" si="8"/>
        <v/>
      </c>
      <c r="AM26" s="118"/>
    </row>
    <row r="27" spans="1:39" s="207" customFormat="1" ht="16.899999999999999" customHeight="1">
      <c r="A27" s="478"/>
      <c r="B27" s="492"/>
      <c r="C27" s="493"/>
      <c r="D27" s="494"/>
      <c r="E27" s="487"/>
      <c r="F27" s="175"/>
      <c r="G27" s="176"/>
      <c r="H27" s="372"/>
      <c r="I27" s="75"/>
      <c r="J27" s="270"/>
      <c r="K27" s="75"/>
      <c r="L27" s="271"/>
      <c r="M27" s="175" t="str">
        <f t="shared" si="13"/>
        <v/>
      </c>
      <c r="N27" s="176"/>
      <c r="O27" s="203"/>
      <c r="P27" s="176"/>
      <c r="Q27" s="203"/>
      <c r="R27" s="176"/>
      <c r="S27" s="75"/>
      <c r="T27" s="271"/>
      <c r="U27" s="373"/>
      <c r="V27" s="273"/>
      <c r="W27" s="274"/>
      <c r="X27" s="198"/>
      <c r="Y27" s="204">
        <f t="shared" si="1"/>
        <v>0</v>
      </c>
      <c r="Z27" s="204">
        <f>IF('1042Ei Conteggio'!D31="",0,1)</f>
        <v>0</v>
      </c>
      <c r="AA27" s="45" t="e">
        <f t="shared" si="2"/>
        <v>#VALUE!</v>
      </c>
      <c r="AB27" s="45">
        <f t="shared" si="3"/>
        <v>0</v>
      </c>
      <c r="AC27" s="56" t="str">
        <f t="shared" si="4"/>
        <v/>
      </c>
      <c r="AD27" s="45" t="str">
        <f t="shared" si="9"/>
        <v/>
      </c>
      <c r="AE27" s="45" t="str">
        <f t="shared" si="10"/>
        <v/>
      </c>
      <c r="AF27" s="45" t="str">
        <f t="shared" si="5"/>
        <v/>
      </c>
      <c r="AG27" s="45" t="str">
        <f t="shared" si="6"/>
        <v/>
      </c>
      <c r="AH27" s="205" t="str">
        <f t="shared" si="11"/>
        <v/>
      </c>
      <c r="AI27" s="206" t="str">
        <f t="shared" si="7"/>
        <v/>
      </c>
      <c r="AJ27" s="205" t="str">
        <f t="shared" si="12"/>
        <v/>
      </c>
      <c r="AK27" s="205" t="str">
        <f>IF(AH27&lt;AI27,Übersetzungstexte!A$184,"")</f>
        <v/>
      </c>
      <c r="AL27" s="206" t="str">
        <f t="shared" si="8"/>
        <v/>
      </c>
      <c r="AM27" s="118"/>
    </row>
    <row r="28" spans="1:39" s="207" customFormat="1" ht="16.899999999999999" customHeight="1">
      <c r="A28" s="402"/>
      <c r="B28" s="495"/>
      <c r="C28" s="495"/>
      <c r="D28" s="494"/>
      <c r="E28" s="487"/>
      <c r="F28" s="175"/>
      <c r="G28" s="176"/>
      <c r="H28" s="372"/>
      <c r="I28" s="75"/>
      <c r="J28" s="270"/>
      <c r="K28" s="75"/>
      <c r="L28" s="271"/>
      <c r="M28" s="175" t="str">
        <f t="shared" si="13"/>
        <v/>
      </c>
      <c r="N28" s="176"/>
      <c r="O28" s="203"/>
      <c r="P28" s="176"/>
      <c r="Q28" s="203"/>
      <c r="R28" s="176"/>
      <c r="S28" s="75"/>
      <c r="T28" s="271"/>
      <c r="U28" s="373"/>
      <c r="V28" s="273"/>
      <c r="W28" s="274"/>
      <c r="X28" s="198"/>
      <c r="Y28" s="204">
        <f t="shared" si="1"/>
        <v>0</v>
      </c>
      <c r="Z28" s="204">
        <f>IF('1042Ei Conteggio'!D32="",0,1)</f>
        <v>0</v>
      </c>
      <c r="AA28" s="45" t="e">
        <f t="shared" si="2"/>
        <v>#VALUE!</v>
      </c>
      <c r="AB28" s="45">
        <f t="shared" si="3"/>
        <v>0</v>
      </c>
      <c r="AC28" s="56" t="str">
        <f t="shared" si="4"/>
        <v/>
      </c>
      <c r="AD28" s="45" t="str">
        <f t="shared" si="9"/>
        <v/>
      </c>
      <c r="AE28" s="45" t="str">
        <f t="shared" si="10"/>
        <v/>
      </c>
      <c r="AF28" s="45" t="str">
        <f t="shared" si="5"/>
        <v/>
      </c>
      <c r="AG28" s="45" t="str">
        <f t="shared" si="6"/>
        <v/>
      </c>
      <c r="AH28" s="205" t="str">
        <f t="shared" si="11"/>
        <v/>
      </c>
      <c r="AI28" s="206" t="str">
        <f t="shared" si="7"/>
        <v/>
      </c>
      <c r="AJ28" s="205" t="str">
        <f t="shared" si="12"/>
        <v/>
      </c>
      <c r="AK28" s="205" t="str">
        <f>IF(AH28&lt;AI28,Übersetzungstexte!A$184,"")</f>
        <v/>
      </c>
      <c r="AL28" s="206" t="str">
        <f t="shared" si="8"/>
        <v/>
      </c>
      <c r="AM28" s="118"/>
    </row>
    <row r="29" spans="1:39" s="207" customFormat="1" ht="16.899999999999999" customHeight="1">
      <c r="A29" s="402"/>
      <c r="B29" s="495"/>
      <c r="C29" s="495"/>
      <c r="D29" s="494"/>
      <c r="E29" s="487"/>
      <c r="F29" s="175"/>
      <c r="G29" s="176"/>
      <c r="H29" s="372"/>
      <c r="I29" s="75"/>
      <c r="J29" s="270"/>
      <c r="K29" s="75"/>
      <c r="L29" s="271"/>
      <c r="M29" s="175" t="str">
        <f t="shared" si="13"/>
        <v/>
      </c>
      <c r="N29" s="176"/>
      <c r="O29" s="203"/>
      <c r="P29" s="176"/>
      <c r="Q29" s="203"/>
      <c r="R29" s="176"/>
      <c r="S29" s="75"/>
      <c r="T29" s="271"/>
      <c r="U29" s="373"/>
      <c r="V29" s="273"/>
      <c r="W29" s="274"/>
      <c r="X29" s="198"/>
      <c r="Y29" s="204">
        <f t="shared" si="1"/>
        <v>0</v>
      </c>
      <c r="Z29" s="204">
        <f>IF('1042Ei Conteggio'!D33="",0,1)</f>
        <v>0</v>
      </c>
      <c r="AA29" s="45" t="e">
        <f t="shared" si="2"/>
        <v>#VALUE!</v>
      </c>
      <c r="AB29" s="45">
        <f t="shared" si="3"/>
        <v>0</v>
      </c>
      <c r="AC29" s="56" t="str">
        <f t="shared" si="4"/>
        <v/>
      </c>
      <c r="AD29" s="45" t="str">
        <f t="shared" si="9"/>
        <v/>
      </c>
      <c r="AE29" s="45" t="str">
        <f t="shared" si="10"/>
        <v/>
      </c>
      <c r="AF29" s="45" t="str">
        <f t="shared" si="5"/>
        <v/>
      </c>
      <c r="AG29" s="45" t="str">
        <f t="shared" si="6"/>
        <v/>
      </c>
      <c r="AH29" s="205" t="str">
        <f t="shared" si="11"/>
        <v/>
      </c>
      <c r="AI29" s="206" t="str">
        <f t="shared" si="7"/>
        <v/>
      </c>
      <c r="AJ29" s="205" t="str">
        <f t="shared" si="12"/>
        <v/>
      </c>
      <c r="AK29" s="205" t="str">
        <f>IF(AH29&lt;AI29,Übersetzungstexte!A$184,"")</f>
        <v/>
      </c>
      <c r="AL29" s="206" t="str">
        <f t="shared" si="8"/>
        <v/>
      </c>
      <c r="AM29" s="118"/>
    </row>
    <row r="30" spans="1:39" s="207" customFormat="1" ht="16.899999999999999" customHeight="1">
      <c r="A30" s="402"/>
      <c r="B30" s="495"/>
      <c r="C30" s="495"/>
      <c r="D30" s="494"/>
      <c r="E30" s="487"/>
      <c r="F30" s="175"/>
      <c r="G30" s="176"/>
      <c r="H30" s="372"/>
      <c r="I30" s="75"/>
      <c r="J30" s="270"/>
      <c r="K30" s="75"/>
      <c r="L30" s="271"/>
      <c r="M30" s="175" t="str">
        <f t="shared" si="13"/>
        <v/>
      </c>
      <c r="N30" s="176"/>
      <c r="O30" s="203"/>
      <c r="P30" s="176"/>
      <c r="Q30" s="203"/>
      <c r="R30" s="176"/>
      <c r="S30" s="75"/>
      <c r="T30" s="271"/>
      <c r="U30" s="373"/>
      <c r="V30" s="273"/>
      <c r="W30" s="274"/>
      <c r="X30" s="198"/>
      <c r="Y30" s="204">
        <f t="shared" si="1"/>
        <v>0</v>
      </c>
      <c r="Z30" s="204">
        <f>IF('1042Ei Conteggio'!D34="",0,1)</f>
        <v>0</v>
      </c>
      <c r="AA30" s="45" t="e">
        <f t="shared" si="2"/>
        <v>#VALUE!</v>
      </c>
      <c r="AB30" s="45">
        <f t="shared" si="3"/>
        <v>0</v>
      </c>
      <c r="AC30" s="56" t="str">
        <f t="shared" si="4"/>
        <v/>
      </c>
      <c r="AD30" s="45" t="str">
        <f t="shared" si="9"/>
        <v/>
      </c>
      <c r="AE30" s="45" t="str">
        <f t="shared" si="10"/>
        <v/>
      </c>
      <c r="AF30" s="45" t="str">
        <f t="shared" si="5"/>
        <v/>
      </c>
      <c r="AG30" s="45" t="str">
        <f t="shared" si="6"/>
        <v/>
      </c>
      <c r="AH30" s="205" t="str">
        <f t="shared" si="11"/>
        <v/>
      </c>
      <c r="AI30" s="206" t="str">
        <f t="shared" si="7"/>
        <v/>
      </c>
      <c r="AJ30" s="205" t="str">
        <f t="shared" si="12"/>
        <v/>
      </c>
      <c r="AK30" s="205" t="str">
        <f>IF(AH30&lt;AI30,Übersetzungstexte!A$184,"")</f>
        <v/>
      </c>
      <c r="AL30" s="206" t="str">
        <f t="shared" si="8"/>
        <v/>
      </c>
      <c r="AM30" s="118"/>
    </row>
    <row r="31" spans="1:39" s="207" customFormat="1" ht="16.899999999999999" customHeight="1">
      <c r="A31" s="402"/>
      <c r="B31" s="495"/>
      <c r="C31" s="495"/>
      <c r="D31" s="494"/>
      <c r="E31" s="487"/>
      <c r="F31" s="175"/>
      <c r="G31" s="176"/>
      <c r="H31" s="372"/>
      <c r="I31" s="75"/>
      <c r="J31" s="270"/>
      <c r="K31" s="75"/>
      <c r="L31" s="271"/>
      <c r="M31" s="175" t="str">
        <f t="shared" si="13"/>
        <v/>
      </c>
      <c r="N31" s="176"/>
      <c r="O31" s="203"/>
      <c r="P31" s="176"/>
      <c r="Q31" s="203"/>
      <c r="R31" s="176"/>
      <c r="S31" s="75"/>
      <c r="T31" s="271"/>
      <c r="U31" s="373"/>
      <c r="V31" s="273"/>
      <c r="W31" s="274"/>
      <c r="X31" s="198"/>
      <c r="Y31" s="204">
        <f t="shared" si="1"/>
        <v>0</v>
      </c>
      <c r="Z31" s="204">
        <f>IF('1042Ei Conteggio'!D35="",0,1)</f>
        <v>0</v>
      </c>
      <c r="AA31" s="45" t="e">
        <f t="shared" si="2"/>
        <v>#VALUE!</v>
      </c>
      <c r="AB31" s="45">
        <f t="shared" si="3"/>
        <v>0</v>
      </c>
      <c r="AC31" s="56" t="str">
        <f t="shared" si="4"/>
        <v/>
      </c>
      <c r="AD31" s="45" t="str">
        <f t="shared" si="9"/>
        <v/>
      </c>
      <c r="AE31" s="45" t="str">
        <f t="shared" si="10"/>
        <v/>
      </c>
      <c r="AF31" s="45" t="str">
        <f t="shared" si="5"/>
        <v/>
      </c>
      <c r="AG31" s="45" t="str">
        <f t="shared" si="6"/>
        <v/>
      </c>
      <c r="AH31" s="205" t="str">
        <f t="shared" si="11"/>
        <v/>
      </c>
      <c r="AI31" s="206" t="str">
        <f t="shared" si="7"/>
        <v/>
      </c>
      <c r="AJ31" s="205" t="str">
        <f t="shared" si="12"/>
        <v/>
      </c>
      <c r="AK31" s="205" t="str">
        <f>IF(AH31&lt;AI31,Übersetzungstexte!A$184,"")</f>
        <v/>
      </c>
      <c r="AL31" s="206" t="str">
        <f t="shared" si="8"/>
        <v/>
      </c>
      <c r="AM31" s="118"/>
    </row>
    <row r="32" spans="1:39" s="207" customFormat="1" ht="16.899999999999999" customHeight="1">
      <c r="A32" s="402"/>
      <c r="B32" s="495"/>
      <c r="C32" s="495"/>
      <c r="D32" s="494"/>
      <c r="E32" s="487"/>
      <c r="F32" s="175"/>
      <c r="G32" s="176"/>
      <c r="H32" s="372"/>
      <c r="I32" s="75"/>
      <c r="J32" s="270"/>
      <c r="K32" s="75"/>
      <c r="L32" s="271"/>
      <c r="M32" s="175" t="str">
        <f t="shared" si="13"/>
        <v/>
      </c>
      <c r="N32" s="176"/>
      <c r="O32" s="203"/>
      <c r="P32" s="176"/>
      <c r="Q32" s="203"/>
      <c r="R32" s="176"/>
      <c r="S32" s="75"/>
      <c r="T32" s="271"/>
      <c r="U32" s="373"/>
      <c r="V32" s="273"/>
      <c r="W32" s="274"/>
      <c r="X32" s="198"/>
      <c r="Y32" s="204">
        <f t="shared" si="1"/>
        <v>0</v>
      </c>
      <c r="Z32" s="204">
        <f>IF('1042Ei Conteggio'!D36="",0,1)</f>
        <v>0</v>
      </c>
      <c r="AA32" s="45" t="e">
        <f t="shared" si="2"/>
        <v>#VALUE!</v>
      </c>
      <c r="AB32" s="45">
        <f t="shared" si="3"/>
        <v>0</v>
      </c>
      <c r="AC32" s="56" t="str">
        <f t="shared" si="4"/>
        <v/>
      </c>
      <c r="AD32" s="45" t="str">
        <f t="shared" si="9"/>
        <v/>
      </c>
      <c r="AE32" s="45" t="str">
        <f t="shared" si="10"/>
        <v/>
      </c>
      <c r="AF32" s="45" t="str">
        <f t="shared" si="5"/>
        <v/>
      </c>
      <c r="AG32" s="45" t="str">
        <f t="shared" si="6"/>
        <v/>
      </c>
      <c r="AH32" s="205" t="str">
        <f t="shared" si="11"/>
        <v/>
      </c>
      <c r="AI32" s="206" t="str">
        <f t="shared" si="7"/>
        <v/>
      </c>
      <c r="AJ32" s="205" t="str">
        <f t="shared" si="12"/>
        <v/>
      </c>
      <c r="AK32" s="205" t="str">
        <f>IF(AH32&lt;AI32,Übersetzungstexte!A$184,"")</f>
        <v/>
      </c>
      <c r="AL32" s="206" t="str">
        <f t="shared" si="8"/>
        <v/>
      </c>
      <c r="AM32" s="118"/>
    </row>
    <row r="33" spans="1:39" s="207" customFormat="1" ht="16.899999999999999" customHeight="1">
      <c r="A33" s="402"/>
      <c r="B33" s="495"/>
      <c r="C33" s="495"/>
      <c r="D33" s="494"/>
      <c r="E33" s="487"/>
      <c r="F33" s="175"/>
      <c r="G33" s="176"/>
      <c r="H33" s="372"/>
      <c r="I33" s="75"/>
      <c r="J33" s="270"/>
      <c r="K33" s="75"/>
      <c r="L33" s="271"/>
      <c r="M33" s="175" t="str">
        <f t="shared" si="13"/>
        <v/>
      </c>
      <c r="N33" s="176"/>
      <c r="O33" s="203"/>
      <c r="P33" s="176"/>
      <c r="Q33" s="203"/>
      <c r="R33" s="176"/>
      <c r="S33" s="75"/>
      <c r="T33" s="271"/>
      <c r="U33" s="373"/>
      <c r="V33" s="273"/>
      <c r="W33" s="274"/>
      <c r="X33" s="198"/>
      <c r="Y33" s="204">
        <f t="shared" si="1"/>
        <v>0</v>
      </c>
      <c r="Z33" s="204">
        <f>IF('1042Ei Conteggio'!D37="",0,1)</f>
        <v>0</v>
      </c>
      <c r="AA33" s="45" t="e">
        <f t="shared" si="2"/>
        <v>#VALUE!</v>
      </c>
      <c r="AB33" s="45">
        <f t="shared" si="3"/>
        <v>0</v>
      </c>
      <c r="AC33" s="56" t="str">
        <f t="shared" si="4"/>
        <v/>
      </c>
      <c r="AD33" s="45" t="str">
        <f t="shared" si="9"/>
        <v/>
      </c>
      <c r="AE33" s="45" t="str">
        <f t="shared" si="10"/>
        <v/>
      </c>
      <c r="AF33" s="45" t="str">
        <f t="shared" si="5"/>
        <v/>
      </c>
      <c r="AG33" s="45" t="str">
        <f t="shared" si="6"/>
        <v/>
      </c>
      <c r="AH33" s="205" t="str">
        <f t="shared" si="11"/>
        <v/>
      </c>
      <c r="AI33" s="206" t="str">
        <f t="shared" si="7"/>
        <v/>
      </c>
      <c r="AJ33" s="205" t="str">
        <f t="shared" si="12"/>
        <v/>
      </c>
      <c r="AK33" s="205" t="str">
        <f>IF(AH33&lt;AI33,Übersetzungstexte!A$184,"")</f>
        <v/>
      </c>
      <c r="AL33" s="206" t="str">
        <f t="shared" si="8"/>
        <v/>
      </c>
      <c r="AM33" s="118"/>
    </row>
    <row r="34" spans="1:39" s="207" customFormat="1" ht="16.899999999999999" customHeight="1">
      <c r="A34" s="402"/>
      <c r="B34" s="495"/>
      <c r="C34" s="495"/>
      <c r="D34" s="494"/>
      <c r="E34" s="487"/>
      <c r="F34" s="175"/>
      <c r="G34" s="176"/>
      <c r="H34" s="372"/>
      <c r="I34" s="75"/>
      <c r="J34" s="270"/>
      <c r="K34" s="75"/>
      <c r="L34" s="271"/>
      <c r="M34" s="175" t="str">
        <f t="shared" si="13"/>
        <v/>
      </c>
      <c r="N34" s="176"/>
      <c r="O34" s="203"/>
      <c r="P34" s="176"/>
      <c r="Q34" s="203"/>
      <c r="R34" s="176"/>
      <c r="S34" s="75"/>
      <c r="T34" s="271"/>
      <c r="U34" s="373"/>
      <c r="V34" s="273"/>
      <c r="W34" s="274"/>
      <c r="X34" s="198"/>
      <c r="Y34" s="204">
        <f t="shared" si="1"/>
        <v>0</v>
      </c>
      <c r="Z34" s="204">
        <f>IF('1042Ei Conteggio'!D38="",0,1)</f>
        <v>0</v>
      </c>
      <c r="AA34" s="45" t="e">
        <f t="shared" si="2"/>
        <v>#VALUE!</v>
      </c>
      <c r="AB34" s="45">
        <f t="shared" si="3"/>
        <v>0</v>
      </c>
      <c r="AC34" s="56" t="str">
        <f t="shared" si="4"/>
        <v/>
      </c>
      <c r="AD34" s="45" t="str">
        <f t="shared" si="9"/>
        <v/>
      </c>
      <c r="AE34" s="45" t="str">
        <f t="shared" si="10"/>
        <v/>
      </c>
      <c r="AF34" s="45" t="str">
        <f t="shared" si="5"/>
        <v/>
      </c>
      <c r="AG34" s="45" t="str">
        <f t="shared" si="6"/>
        <v/>
      </c>
      <c r="AH34" s="205" t="str">
        <f t="shared" si="11"/>
        <v/>
      </c>
      <c r="AI34" s="206" t="str">
        <f t="shared" si="7"/>
        <v/>
      </c>
      <c r="AJ34" s="205" t="str">
        <f t="shared" si="12"/>
        <v/>
      </c>
      <c r="AK34" s="205" t="str">
        <f>IF(AH34&lt;AI34,Übersetzungstexte!A$184,"")</f>
        <v/>
      </c>
      <c r="AL34" s="206" t="str">
        <f t="shared" si="8"/>
        <v/>
      </c>
      <c r="AM34" s="118"/>
    </row>
    <row r="35" spans="1:39" s="207" customFormat="1" ht="16.899999999999999" customHeight="1">
      <c r="A35" s="402"/>
      <c r="B35" s="495"/>
      <c r="C35" s="495"/>
      <c r="D35" s="494"/>
      <c r="E35" s="487"/>
      <c r="F35" s="175"/>
      <c r="G35" s="176"/>
      <c r="H35" s="372"/>
      <c r="I35" s="75"/>
      <c r="J35" s="270"/>
      <c r="K35" s="75"/>
      <c r="L35" s="271"/>
      <c r="M35" s="175" t="str">
        <f t="shared" si="13"/>
        <v/>
      </c>
      <c r="N35" s="176"/>
      <c r="O35" s="203"/>
      <c r="P35" s="176"/>
      <c r="Q35" s="203"/>
      <c r="R35" s="176"/>
      <c r="S35" s="75"/>
      <c r="T35" s="271"/>
      <c r="U35" s="373"/>
      <c r="V35" s="273"/>
      <c r="W35" s="274"/>
      <c r="X35" s="198"/>
      <c r="Y35" s="204">
        <f t="shared" si="1"/>
        <v>0</v>
      </c>
      <c r="Z35" s="204">
        <f>IF('1042Ei Conteggio'!D39="",0,1)</f>
        <v>0</v>
      </c>
      <c r="AA35" s="45" t="e">
        <f t="shared" si="2"/>
        <v>#VALUE!</v>
      </c>
      <c r="AB35" s="45">
        <f t="shared" si="3"/>
        <v>0</v>
      </c>
      <c r="AC35" s="56" t="str">
        <f t="shared" si="4"/>
        <v/>
      </c>
      <c r="AD35" s="45" t="str">
        <f t="shared" si="9"/>
        <v/>
      </c>
      <c r="AE35" s="45" t="str">
        <f t="shared" si="10"/>
        <v/>
      </c>
      <c r="AF35" s="45" t="str">
        <f t="shared" si="5"/>
        <v/>
      </c>
      <c r="AG35" s="45" t="str">
        <f t="shared" si="6"/>
        <v/>
      </c>
      <c r="AH35" s="205" t="str">
        <f t="shared" si="11"/>
        <v/>
      </c>
      <c r="AI35" s="206" t="str">
        <f t="shared" si="7"/>
        <v/>
      </c>
      <c r="AJ35" s="205" t="str">
        <f t="shared" si="12"/>
        <v/>
      </c>
      <c r="AK35" s="205" t="str">
        <f>IF(AH35&lt;AI35,Übersetzungstexte!A$184,"")</f>
        <v/>
      </c>
      <c r="AL35" s="206" t="str">
        <f t="shared" si="8"/>
        <v/>
      </c>
      <c r="AM35" s="118"/>
    </row>
    <row r="36" spans="1:39" s="207" customFormat="1" ht="16.899999999999999" customHeight="1">
      <c r="A36" s="402"/>
      <c r="B36" s="495"/>
      <c r="C36" s="495"/>
      <c r="D36" s="494"/>
      <c r="E36" s="487"/>
      <c r="F36" s="175"/>
      <c r="G36" s="176"/>
      <c r="H36" s="372"/>
      <c r="I36" s="75"/>
      <c r="J36" s="270"/>
      <c r="K36" s="75"/>
      <c r="L36" s="271"/>
      <c r="M36" s="175" t="str">
        <f t="shared" si="13"/>
        <v/>
      </c>
      <c r="N36" s="176"/>
      <c r="O36" s="203"/>
      <c r="P36" s="176"/>
      <c r="Q36" s="203"/>
      <c r="R36" s="176"/>
      <c r="S36" s="75"/>
      <c r="T36" s="271"/>
      <c r="U36" s="373"/>
      <c r="V36" s="273"/>
      <c r="W36" s="274"/>
      <c r="X36" s="198"/>
      <c r="Y36" s="204">
        <f t="shared" si="1"/>
        <v>0</v>
      </c>
      <c r="Z36" s="204">
        <f>IF('1042Ei Conteggio'!D40="",0,1)</f>
        <v>0</v>
      </c>
      <c r="AA36" s="45" t="e">
        <f t="shared" si="2"/>
        <v>#VALUE!</v>
      </c>
      <c r="AB36" s="45">
        <f t="shared" si="3"/>
        <v>0</v>
      </c>
      <c r="AC36" s="56" t="str">
        <f t="shared" si="4"/>
        <v/>
      </c>
      <c r="AD36" s="45" t="str">
        <f t="shared" si="9"/>
        <v/>
      </c>
      <c r="AE36" s="45" t="str">
        <f t="shared" si="10"/>
        <v/>
      </c>
      <c r="AF36" s="45" t="str">
        <f t="shared" si="5"/>
        <v/>
      </c>
      <c r="AG36" s="45" t="str">
        <f t="shared" si="6"/>
        <v/>
      </c>
      <c r="AH36" s="205" t="str">
        <f t="shared" si="11"/>
        <v/>
      </c>
      <c r="AI36" s="206" t="str">
        <f t="shared" si="7"/>
        <v/>
      </c>
      <c r="AJ36" s="205" t="str">
        <f t="shared" si="12"/>
        <v/>
      </c>
      <c r="AK36" s="205" t="str">
        <f>IF(AH36&lt;AI36,Übersetzungstexte!A$184,"")</f>
        <v/>
      </c>
      <c r="AL36" s="206" t="str">
        <f t="shared" si="8"/>
        <v/>
      </c>
      <c r="AM36" s="118"/>
    </row>
    <row r="37" spans="1:39" s="207" customFormat="1" ht="16.899999999999999" customHeight="1">
      <c r="A37" s="402"/>
      <c r="B37" s="495"/>
      <c r="C37" s="495"/>
      <c r="D37" s="494"/>
      <c r="E37" s="487"/>
      <c r="F37" s="175"/>
      <c r="G37" s="176"/>
      <c r="H37" s="372"/>
      <c r="I37" s="75"/>
      <c r="J37" s="270"/>
      <c r="K37" s="75"/>
      <c r="L37" s="271"/>
      <c r="M37" s="175" t="str">
        <f t="shared" si="13"/>
        <v/>
      </c>
      <c r="N37" s="176"/>
      <c r="O37" s="203"/>
      <c r="P37" s="176"/>
      <c r="Q37" s="203"/>
      <c r="R37" s="176"/>
      <c r="S37" s="75"/>
      <c r="T37" s="271"/>
      <c r="U37" s="373"/>
      <c r="V37" s="273"/>
      <c r="W37" s="274"/>
      <c r="X37" s="198"/>
      <c r="Y37" s="204">
        <f t="shared" si="1"/>
        <v>0</v>
      </c>
      <c r="Z37" s="204">
        <f>IF('1042Ei Conteggio'!D41="",0,1)</f>
        <v>0</v>
      </c>
      <c r="AA37" s="45" t="e">
        <f t="shared" si="2"/>
        <v>#VALUE!</v>
      </c>
      <c r="AB37" s="45">
        <f t="shared" si="3"/>
        <v>0</v>
      </c>
      <c r="AC37" s="56" t="str">
        <f t="shared" si="4"/>
        <v/>
      </c>
      <c r="AD37" s="45" t="str">
        <f t="shared" si="9"/>
        <v/>
      </c>
      <c r="AE37" s="45" t="str">
        <f t="shared" si="10"/>
        <v/>
      </c>
      <c r="AF37" s="45" t="str">
        <f t="shared" si="5"/>
        <v/>
      </c>
      <c r="AG37" s="45" t="str">
        <f t="shared" si="6"/>
        <v/>
      </c>
      <c r="AH37" s="205" t="str">
        <f t="shared" si="11"/>
        <v/>
      </c>
      <c r="AI37" s="206" t="str">
        <f t="shared" si="7"/>
        <v/>
      </c>
      <c r="AJ37" s="205" t="str">
        <f t="shared" si="12"/>
        <v/>
      </c>
      <c r="AK37" s="205" t="str">
        <f>IF(AH37&lt;AI37,Übersetzungstexte!A$184,"")</f>
        <v/>
      </c>
      <c r="AL37" s="206" t="str">
        <f t="shared" si="8"/>
        <v/>
      </c>
      <c r="AM37" s="118"/>
    </row>
    <row r="38" spans="1:39" s="207" customFormat="1" ht="16.899999999999999" customHeight="1">
      <c r="A38" s="402"/>
      <c r="B38" s="495"/>
      <c r="C38" s="495"/>
      <c r="D38" s="494"/>
      <c r="E38" s="487"/>
      <c r="F38" s="175"/>
      <c r="G38" s="176"/>
      <c r="H38" s="372"/>
      <c r="I38" s="75"/>
      <c r="J38" s="270"/>
      <c r="K38" s="75"/>
      <c r="L38" s="271"/>
      <c r="M38" s="175" t="str">
        <f t="shared" si="13"/>
        <v/>
      </c>
      <c r="N38" s="176"/>
      <c r="O38" s="203"/>
      <c r="P38" s="176"/>
      <c r="Q38" s="203"/>
      <c r="R38" s="176"/>
      <c r="S38" s="75"/>
      <c r="T38" s="271"/>
      <c r="U38" s="373"/>
      <c r="V38" s="273"/>
      <c r="W38" s="274"/>
      <c r="X38" s="198"/>
      <c r="Y38" s="204">
        <f t="shared" si="1"/>
        <v>0</v>
      </c>
      <c r="Z38" s="204">
        <f>IF('1042Ei Conteggio'!D42="",0,1)</f>
        <v>0</v>
      </c>
      <c r="AA38" s="45" t="e">
        <f t="shared" si="2"/>
        <v>#VALUE!</v>
      </c>
      <c r="AB38" s="45">
        <f t="shared" si="3"/>
        <v>0</v>
      </c>
      <c r="AC38" s="56" t="str">
        <f t="shared" si="4"/>
        <v/>
      </c>
      <c r="AD38" s="45" t="str">
        <f t="shared" si="9"/>
        <v/>
      </c>
      <c r="AE38" s="45" t="str">
        <f t="shared" si="10"/>
        <v/>
      </c>
      <c r="AF38" s="45" t="str">
        <f t="shared" si="5"/>
        <v/>
      </c>
      <c r="AG38" s="45" t="str">
        <f t="shared" si="6"/>
        <v/>
      </c>
      <c r="AH38" s="205" t="str">
        <f t="shared" si="11"/>
        <v/>
      </c>
      <c r="AI38" s="206" t="str">
        <f t="shared" si="7"/>
        <v/>
      </c>
      <c r="AJ38" s="205" t="str">
        <f t="shared" si="12"/>
        <v/>
      </c>
      <c r="AK38" s="205" t="str">
        <f>IF(AH38&lt;AI38,Übersetzungstexte!A$184,"")</f>
        <v/>
      </c>
      <c r="AL38" s="206" t="str">
        <f t="shared" si="8"/>
        <v/>
      </c>
      <c r="AM38" s="118"/>
    </row>
    <row r="39" spans="1:39" s="207" customFormat="1" ht="16.899999999999999" customHeight="1">
      <c r="A39" s="402"/>
      <c r="B39" s="495"/>
      <c r="C39" s="495"/>
      <c r="D39" s="494"/>
      <c r="E39" s="487"/>
      <c r="F39" s="175"/>
      <c r="G39" s="176"/>
      <c r="H39" s="372"/>
      <c r="I39" s="75"/>
      <c r="J39" s="270"/>
      <c r="K39" s="75"/>
      <c r="L39" s="271"/>
      <c r="M39" s="175" t="str">
        <f t="shared" si="13"/>
        <v/>
      </c>
      <c r="N39" s="176"/>
      <c r="O39" s="203"/>
      <c r="P39" s="176"/>
      <c r="Q39" s="203"/>
      <c r="R39" s="176"/>
      <c r="S39" s="75"/>
      <c r="T39" s="271"/>
      <c r="U39" s="373"/>
      <c r="V39" s="273"/>
      <c r="W39" s="274"/>
      <c r="X39" s="198"/>
      <c r="Y39" s="204">
        <f t="shared" si="1"/>
        <v>0</v>
      </c>
      <c r="Z39" s="204">
        <f>IF('1042Ei Conteggio'!D43="",0,1)</f>
        <v>0</v>
      </c>
      <c r="AA39" s="45" t="e">
        <f t="shared" si="2"/>
        <v>#VALUE!</v>
      </c>
      <c r="AB39" s="45">
        <f t="shared" si="3"/>
        <v>0</v>
      </c>
      <c r="AC39" s="56" t="str">
        <f t="shared" si="4"/>
        <v/>
      </c>
      <c r="AD39" s="45" t="str">
        <f t="shared" si="9"/>
        <v/>
      </c>
      <c r="AE39" s="45" t="str">
        <f t="shared" si="10"/>
        <v/>
      </c>
      <c r="AF39" s="45" t="str">
        <f t="shared" si="5"/>
        <v/>
      </c>
      <c r="AG39" s="45" t="str">
        <f t="shared" si="6"/>
        <v/>
      </c>
      <c r="AH39" s="205" t="str">
        <f t="shared" si="11"/>
        <v/>
      </c>
      <c r="AI39" s="206" t="str">
        <f t="shared" si="7"/>
        <v/>
      </c>
      <c r="AJ39" s="205" t="str">
        <f t="shared" si="12"/>
        <v/>
      </c>
      <c r="AK39" s="205" t="str">
        <f>IF(AH39&lt;AI39,Übersetzungstexte!A$184,"")</f>
        <v/>
      </c>
      <c r="AL39" s="206" t="str">
        <f t="shared" si="8"/>
        <v/>
      </c>
      <c r="AM39" s="118"/>
    </row>
    <row r="40" spans="1:39" s="207" customFormat="1" ht="16.899999999999999" customHeight="1">
      <c r="A40" s="402"/>
      <c r="B40" s="495"/>
      <c r="C40" s="495"/>
      <c r="D40" s="494"/>
      <c r="E40" s="487"/>
      <c r="F40" s="175"/>
      <c r="G40" s="176"/>
      <c r="H40" s="372"/>
      <c r="I40" s="75"/>
      <c r="J40" s="270"/>
      <c r="K40" s="75"/>
      <c r="L40" s="271"/>
      <c r="M40" s="175" t="str">
        <f t="shared" si="13"/>
        <v/>
      </c>
      <c r="N40" s="176"/>
      <c r="O40" s="203"/>
      <c r="P40" s="176"/>
      <c r="Q40" s="203"/>
      <c r="R40" s="176"/>
      <c r="S40" s="75"/>
      <c r="T40" s="271"/>
      <c r="U40" s="373"/>
      <c r="V40" s="273"/>
      <c r="W40" s="274"/>
      <c r="X40" s="198"/>
      <c r="Y40" s="204">
        <f t="shared" ref="Y40:Y71" si="14">IF(Y$2-YEAR(D40)&lt;Y$3,0,1)</f>
        <v>0</v>
      </c>
      <c r="Z40" s="204">
        <f>IF('1042Ei Conteggio'!D44="",0,1)</f>
        <v>0</v>
      </c>
      <c r="AA40" s="45" t="e">
        <f t="shared" ref="AA40:AA71" si="15">ROUND((K40+J40)/(Y$4-(K40+J40))*100,2)</f>
        <v>#VALUE!</v>
      </c>
      <c r="AB40" s="45">
        <f t="shared" ref="AB40:AB71" si="16">ROUND(H40,0)/12</f>
        <v>0</v>
      </c>
      <c r="AC40" s="56" t="str">
        <f t="shared" ref="AC40:AC71" si="17">IF(AND(A40="",B40="",C40=""),"",ROUND((Y$4-(K40+J40))*L40/60,1))</f>
        <v/>
      </c>
      <c r="AD40" s="45" t="str">
        <f t="shared" si="9"/>
        <v/>
      </c>
      <c r="AE40" s="45" t="str">
        <f t="shared" si="10"/>
        <v/>
      </c>
      <c r="AF40" s="45" t="str">
        <f t="shared" ref="AF40:AF71" si="18">IF(OR(AND(A40="",B40="",C40=""),F40=0,F40="",AC40=0,AC40=""),"",ROUND((AB40*F40/AC40),2))</f>
        <v/>
      </c>
      <c r="AG40" s="45" t="str">
        <f t="shared" ref="AG40:AG71" si="19">IF(OR(AND(A40="",B40="",C40=""),F40=0,F40="",AC40=0,AC40=""),"",ROUND((I40/(12*AB40*F40)+1)*AB40*F40/AC40,2))</f>
        <v/>
      </c>
      <c r="AH40" s="205" t="str">
        <f t="shared" si="11"/>
        <v/>
      </c>
      <c r="AI40" s="206" t="str">
        <f t="shared" ref="AI40:AI71" si="20">IF(OR(AND(A40="",B40="",C40=""),Y$4=""),"",IF(AND(G40&gt;0,I40&gt;0),AE40, IF(G40&gt;0,AD40, IF(AND(F40&gt;0,I40&gt;0),AG40,AF40))))</f>
        <v/>
      </c>
      <c r="AJ40" s="205" t="str">
        <f t="shared" si="12"/>
        <v/>
      </c>
      <c r="AK40" s="205" t="str">
        <f>IF(AH40&lt;AI40,Übersetzungstexte!A$184,"")</f>
        <v/>
      </c>
      <c r="AL40" s="206" t="str">
        <f t="shared" ref="AL40:AL71" si="21">IF(AND(B40="",C40=""),"",CONCATENATE(B40,", ",C40))</f>
        <v/>
      </c>
      <c r="AM40" s="118"/>
    </row>
    <row r="41" spans="1:39" s="207" customFormat="1" ht="16.899999999999999" customHeight="1">
      <c r="A41" s="402"/>
      <c r="B41" s="495"/>
      <c r="C41" s="495"/>
      <c r="D41" s="494"/>
      <c r="E41" s="487"/>
      <c r="F41" s="175"/>
      <c r="G41" s="176"/>
      <c r="H41" s="372"/>
      <c r="I41" s="75"/>
      <c r="J41" s="270"/>
      <c r="K41" s="75"/>
      <c r="L41" s="271"/>
      <c r="M41" s="175" t="str">
        <f t="shared" si="13"/>
        <v/>
      </c>
      <c r="N41" s="176"/>
      <c r="O41" s="203"/>
      <c r="P41" s="176"/>
      <c r="Q41" s="203"/>
      <c r="R41" s="176"/>
      <c r="S41" s="75"/>
      <c r="T41" s="271"/>
      <c r="U41" s="373"/>
      <c r="V41" s="273"/>
      <c r="W41" s="274"/>
      <c r="X41" s="198"/>
      <c r="Y41" s="204">
        <f t="shared" si="14"/>
        <v>0</v>
      </c>
      <c r="Z41" s="204">
        <f>IF('1042Ei Conteggio'!D45="",0,1)</f>
        <v>0</v>
      </c>
      <c r="AA41" s="45" t="e">
        <f t="shared" si="15"/>
        <v>#VALUE!</v>
      </c>
      <c r="AB41" s="45">
        <f t="shared" si="16"/>
        <v>0</v>
      </c>
      <c r="AC41" s="56" t="str">
        <f t="shared" si="17"/>
        <v/>
      </c>
      <c r="AD41" s="45" t="str">
        <f t="shared" si="9"/>
        <v/>
      </c>
      <c r="AE41" s="45" t="str">
        <f t="shared" si="10"/>
        <v/>
      </c>
      <c r="AF41" s="45" t="str">
        <f t="shared" si="18"/>
        <v/>
      </c>
      <c r="AG41" s="45" t="str">
        <f t="shared" si="19"/>
        <v/>
      </c>
      <c r="AH41" s="205" t="str">
        <f t="shared" ref="AH41:AH72" si="22">IF(OR(AND(A41="",B41="",C41=""),AC41=0,AC41=""),"",ROUND(AH$4 / AC41,1))</f>
        <v/>
      </c>
      <c r="AI41" s="206" t="str">
        <f t="shared" si="20"/>
        <v/>
      </c>
      <c r="AJ41" s="205" t="str">
        <f t="shared" si="12"/>
        <v/>
      </c>
      <c r="AK41" s="205" t="str">
        <f>IF(AH41&lt;AI41,Übersetzungstexte!A$184,"")</f>
        <v/>
      </c>
      <c r="AL41" s="206" t="str">
        <f t="shared" si="21"/>
        <v/>
      </c>
      <c r="AM41" s="118"/>
    </row>
    <row r="42" spans="1:39" s="207" customFormat="1" ht="16.899999999999999" customHeight="1">
      <c r="A42" s="402"/>
      <c r="B42" s="495"/>
      <c r="C42" s="495"/>
      <c r="D42" s="494"/>
      <c r="E42" s="487"/>
      <c r="F42" s="175"/>
      <c r="G42" s="176"/>
      <c r="H42" s="372"/>
      <c r="I42" s="75"/>
      <c r="J42" s="270"/>
      <c r="K42" s="75"/>
      <c r="L42" s="271"/>
      <c r="M42" s="175" t="str">
        <f t="shared" si="13"/>
        <v/>
      </c>
      <c r="N42" s="176"/>
      <c r="O42" s="203"/>
      <c r="P42" s="176"/>
      <c r="Q42" s="203"/>
      <c r="R42" s="176"/>
      <c r="S42" s="75"/>
      <c r="T42" s="271"/>
      <c r="U42" s="373"/>
      <c r="V42" s="273"/>
      <c r="W42" s="274"/>
      <c r="X42" s="198"/>
      <c r="Y42" s="204">
        <f t="shared" si="14"/>
        <v>0</v>
      </c>
      <c r="Z42" s="204">
        <f>IF('1042Ei Conteggio'!D46="",0,1)</f>
        <v>0</v>
      </c>
      <c r="AA42" s="45" t="e">
        <f t="shared" si="15"/>
        <v>#VALUE!</v>
      </c>
      <c r="AB42" s="45">
        <f t="shared" si="16"/>
        <v>0</v>
      </c>
      <c r="AC42" s="56" t="str">
        <f t="shared" si="17"/>
        <v/>
      </c>
      <c r="AD42" s="45" t="str">
        <f t="shared" si="9"/>
        <v/>
      </c>
      <c r="AE42" s="45" t="str">
        <f t="shared" si="10"/>
        <v/>
      </c>
      <c r="AF42" s="45" t="str">
        <f t="shared" si="18"/>
        <v/>
      </c>
      <c r="AG42" s="45" t="str">
        <f t="shared" si="19"/>
        <v/>
      </c>
      <c r="AH42" s="205" t="str">
        <f t="shared" si="22"/>
        <v/>
      </c>
      <c r="AI42" s="206" t="str">
        <f t="shared" si="20"/>
        <v/>
      </c>
      <c r="AJ42" s="205" t="str">
        <f t="shared" si="12"/>
        <v/>
      </c>
      <c r="AK42" s="205" t="str">
        <f>IF(AH42&lt;AI42,Übersetzungstexte!A$184,"")</f>
        <v/>
      </c>
      <c r="AL42" s="206" t="str">
        <f t="shared" si="21"/>
        <v/>
      </c>
      <c r="AM42" s="118"/>
    </row>
    <row r="43" spans="1:39" s="207" customFormat="1" ht="16.899999999999999" customHeight="1">
      <c r="A43" s="402"/>
      <c r="B43" s="495"/>
      <c r="C43" s="495"/>
      <c r="D43" s="494"/>
      <c r="E43" s="487"/>
      <c r="F43" s="175"/>
      <c r="G43" s="176"/>
      <c r="H43" s="372"/>
      <c r="I43" s="75"/>
      <c r="J43" s="270"/>
      <c r="K43" s="75"/>
      <c r="L43" s="271"/>
      <c r="M43" s="175" t="str">
        <f t="shared" si="13"/>
        <v/>
      </c>
      <c r="N43" s="176"/>
      <c r="O43" s="203"/>
      <c r="P43" s="176"/>
      <c r="Q43" s="203"/>
      <c r="R43" s="176"/>
      <c r="S43" s="75"/>
      <c r="T43" s="271"/>
      <c r="U43" s="373"/>
      <c r="V43" s="273"/>
      <c r="W43" s="274"/>
      <c r="X43" s="198"/>
      <c r="Y43" s="204">
        <f t="shared" si="14"/>
        <v>0</v>
      </c>
      <c r="Z43" s="204">
        <f>IF('1042Ei Conteggio'!D47="",0,1)</f>
        <v>0</v>
      </c>
      <c r="AA43" s="45" t="e">
        <f t="shared" si="15"/>
        <v>#VALUE!</v>
      </c>
      <c r="AB43" s="45">
        <f t="shared" si="16"/>
        <v>0</v>
      </c>
      <c r="AC43" s="56" t="str">
        <f t="shared" si="17"/>
        <v/>
      </c>
      <c r="AD43" s="45" t="str">
        <f t="shared" si="9"/>
        <v/>
      </c>
      <c r="AE43" s="45" t="str">
        <f t="shared" si="10"/>
        <v/>
      </c>
      <c r="AF43" s="45" t="str">
        <f t="shared" si="18"/>
        <v/>
      </c>
      <c r="AG43" s="45" t="str">
        <f t="shared" si="19"/>
        <v/>
      </c>
      <c r="AH43" s="205" t="str">
        <f t="shared" si="22"/>
        <v/>
      </c>
      <c r="AI43" s="206" t="str">
        <f t="shared" si="20"/>
        <v/>
      </c>
      <c r="AJ43" s="205" t="str">
        <f t="shared" si="12"/>
        <v/>
      </c>
      <c r="AK43" s="205" t="str">
        <f>IF(AH43&lt;AI43,Übersetzungstexte!A$184,"")</f>
        <v/>
      </c>
      <c r="AL43" s="206" t="str">
        <f t="shared" si="21"/>
        <v/>
      </c>
      <c r="AM43" s="118"/>
    </row>
    <row r="44" spans="1:39" s="207" customFormat="1" ht="16.899999999999999" customHeight="1">
      <c r="A44" s="402"/>
      <c r="B44" s="495"/>
      <c r="C44" s="495"/>
      <c r="D44" s="494"/>
      <c r="E44" s="487"/>
      <c r="F44" s="175"/>
      <c r="G44" s="176"/>
      <c r="H44" s="372"/>
      <c r="I44" s="75"/>
      <c r="J44" s="270"/>
      <c r="K44" s="75"/>
      <c r="L44" s="271"/>
      <c r="M44" s="175" t="str">
        <f t="shared" si="13"/>
        <v/>
      </c>
      <c r="N44" s="176"/>
      <c r="O44" s="203"/>
      <c r="P44" s="176"/>
      <c r="Q44" s="203"/>
      <c r="R44" s="176"/>
      <c r="S44" s="75"/>
      <c r="T44" s="271"/>
      <c r="U44" s="373"/>
      <c r="V44" s="273"/>
      <c r="W44" s="274"/>
      <c r="X44" s="198"/>
      <c r="Y44" s="204">
        <f t="shared" si="14"/>
        <v>0</v>
      </c>
      <c r="Z44" s="204">
        <f>IF('1042Ei Conteggio'!D48="",0,1)</f>
        <v>0</v>
      </c>
      <c r="AA44" s="45" t="e">
        <f t="shared" si="15"/>
        <v>#VALUE!</v>
      </c>
      <c r="AB44" s="45">
        <f t="shared" si="16"/>
        <v>0</v>
      </c>
      <c r="AC44" s="56" t="str">
        <f t="shared" si="17"/>
        <v/>
      </c>
      <c r="AD44" s="45" t="str">
        <f t="shared" si="9"/>
        <v/>
      </c>
      <c r="AE44" s="45" t="str">
        <f t="shared" si="10"/>
        <v/>
      </c>
      <c r="AF44" s="45" t="str">
        <f t="shared" si="18"/>
        <v/>
      </c>
      <c r="AG44" s="45" t="str">
        <f t="shared" si="19"/>
        <v/>
      </c>
      <c r="AH44" s="205" t="str">
        <f t="shared" si="22"/>
        <v/>
      </c>
      <c r="AI44" s="206" t="str">
        <f t="shared" si="20"/>
        <v/>
      </c>
      <c r="AJ44" s="205" t="str">
        <f t="shared" si="12"/>
        <v/>
      </c>
      <c r="AK44" s="205" t="str">
        <f>IF(AH44&lt;AI44,Übersetzungstexte!A$184,"")</f>
        <v/>
      </c>
      <c r="AL44" s="206" t="str">
        <f t="shared" si="21"/>
        <v/>
      </c>
      <c r="AM44" s="118"/>
    </row>
    <row r="45" spans="1:39" s="207" customFormat="1" ht="16.899999999999999" customHeight="1">
      <c r="A45" s="402"/>
      <c r="B45" s="495"/>
      <c r="C45" s="495"/>
      <c r="D45" s="494"/>
      <c r="E45" s="487"/>
      <c r="F45" s="175"/>
      <c r="G45" s="176"/>
      <c r="H45" s="372"/>
      <c r="I45" s="75"/>
      <c r="J45" s="270"/>
      <c r="K45" s="75"/>
      <c r="L45" s="271"/>
      <c r="M45" s="175" t="str">
        <f t="shared" si="13"/>
        <v/>
      </c>
      <c r="N45" s="176"/>
      <c r="O45" s="203"/>
      <c r="P45" s="176"/>
      <c r="Q45" s="203"/>
      <c r="R45" s="176"/>
      <c r="S45" s="75"/>
      <c r="T45" s="271"/>
      <c r="U45" s="373"/>
      <c r="V45" s="273"/>
      <c r="W45" s="274"/>
      <c r="X45" s="198"/>
      <c r="Y45" s="204">
        <f t="shared" si="14"/>
        <v>0</v>
      </c>
      <c r="Z45" s="204">
        <f>IF('1042Ei Conteggio'!D49="",0,1)</f>
        <v>0</v>
      </c>
      <c r="AA45" s="45" t="e">
        <f t="shared" si="15"/>
        <v>#VALUE!</v>
      </c>
      <c r="AB45" s="45">
        <f t="shared" si="16"/>
        <v>0</v>
      </c>
      <c r="AC45" s="56" t="str">
        <f t="shared" si="17"/>
        <v/>
      </c>
      <c r="AD45" s="45" t="str">
        <f t="shared" si="9"/>
        <v/>
      </c>
      <c r="AE45" s="45" t="str">
        <f t="shared" si="10"/>
        <v/>
      </c>
      <c r="AF45" s="45" t="str">
        <f t="shared" si="18"/>
        <v/>
      </c>
      <c r="AG45" s="45" t="str">
        <f t="shared" si="19"/>
        <v/>
      </c>
      <c r="AH45" s="205" t="str">
        <f t="shared" si="22"/>
        <v/>
      </c>
      <c r="AI45" s="206" t="str">
        <f t="shared" si="20"/>
        <v/>
      </c>
      <c r="AJ45" s="205" t="str">
        <f t="shared" si="12"/>
        <v/>
      </c>
      <c r="AK45" s="205" t="str">
        <f>IF(AH45&lt;AI45,Übersetzungstexte!A$184,"")</f>
        <v/>
      </c>
      <c r="AL45" s="206" t="str">
        <f t="shared" si="21"/>
        <v/>
      </c>
      <c r="AM45" s="118"/>
    </row>
    <row r="46" spans="1:39" s="207" customFormat="1" ht="16.899999999999999" customHeight="1">
      <c r="A46" s="402"/>
      <c r="B46" s="495"/>
      <c r="C46" s="495"/>
      <c r="D46" s="494"/>
      <c r="E46" s="487"/>
      <c r="F46" s="175"/>
      <c r="G46" s="176"/>
      <c r="H46" s="372"/>
      <c r="I46" s="75"/>
      <c r="J46" s="270"/>
      <c r="K46" s="75"/>
      <c r="L46" s="271"/>
      <c r="M46" s="175" t="str">
        <f t="shared" si="13"/>
        <v/>
      </c>
      <c r="N46" s="176"/>
      <c r="O46" s="203"/>
      <c r="P46" s="176"/>
      <c r="Q46" s="203"/>
      <c r="R46" s="176"/>
      <c r="S46" s="75"/>
      <c r="T46" s="271"/>
      <c r="U46" s="373"/>
      <c r="V46" s="273"/>
      <c r="W46" s="274"/>
      <c r="X46" s="198"/>
      <c r="Y46" s="204">
        <f t="shared" si="14"/>
        <v>0</v>
      </c>
      <c r="Z46" s="204">
        <f>IF('1042Ei Conteggio'!D50="",0,1)</f>
        <v>0</v>
      </c>
      <c r="AA46" s="45" t="e">
        <f t="shared" si="15"/>
        <v>#VALUE!</v>
      </c>
      <c r="AB46" s="45">
        <f t="shared" si="16"/>
        <v>0</v>
      </c>
      <c r="AC46" s="56" t="str">
        <f t="shared" si="17"/>
        <v/>
      </c>
      <c r="AD46" s="45" t="str">
        <f t="shared" si="9"/>
        <v/>
      </c>
      <c r="AE46" s="45" t="str">
        <f t="shared" si="10"/>
        <v/>
      </c>
      <c r="AF46" s="45" t="str">
        <f t="shared" si="18"/>
        <v/>
      </c>
      <c r="AG46" s="45" t="str">
        <f t="shared" si="19"/>
        <v/>
      </c>
      <c r="AH46" s="205" t="str">
        <f t="shared" si="22"/>
        <v/>
      </c>
      <c r="AI46" s="206" t="str">
        <f t="shared" si="20"/>
        <v/>
      </c>
      <c r="AJ46" s="205" t="str">
        <f t="shared" si="12"/>
        <v/>
      </c>
      <c r="AK46" s="205" t="str">
        <f>IF(AH46&lt;AI46,Übersetzungstexte!A$184,"")</f>
        <v/>
      </c>
      <c r="AL46" s="206" t="str">
        <f t="shared" si="21"/>
        <v/>
      </c>
      <c r="AM46" s="118"/>
    </row>
    <row r="47" spans="1:39" s="207" customFormat="1" ht="16.899999999999999" customHeight="1">
      <c r="A47" s="402"/>
      <c r="B47" s="495"/>
      <c r="C47" s="495"/>
      <c r="D47" s="494"/>
      <c r="E47" s="487"/>
      <c r="F47" s="175"/>
      <c r="G47" s="176"/>
      <c r="H47" s="372"/>
      <c r="I47" s="75"/>
      <c r="J47" s="270"/>
      <c r="K47" s="75"/>
      <c r="L47" s="271"/>
      <c r="M47" s="175" t="str">
        <f t="shared" si="13"/>
        <v/>
      </c>
      <c r="N47" s="176"/>
      <c r="O47" s="203"/>
      <c r="P47" s="176"/>
      <c r="Q47" s="203"/>
      <c r="R47" s="176"/>
      <c r="S47" s="75"/>
      <c r="T47" s="271"/>
      <c r="U47" s="373"/>
      <c r="V47" s="273"/>
      <c r="W47" s="274"/>
      <c r="X47" s="198"/>
      <c r="Y47" s="204">
        <f t="shared" si="14"/>
        <v>0</v>
      </c>
      <c r="Z47" s="204">
        <f>IF('1042Ei Conteggio'!D51="",0,1)</f>
        <v>0</v>
      </c>
      <c r="AA47" s="45" t="e">
        <f t="shared" si="15"/>
        <v>#VALUE!</v>
      </c>
      <c r="AB47" s="45">
        <f t="shared" si="16"/>
        <v>0</v>
      </c>
      <c r="AC47" s="56" t="str">
        <f t="shared" si="17"/>
        <v/>
      </c>
      <c r="AD47" s="45" t="str">
        <f t="shared" si="9"/>
        <v/>
      </c>
      <c r="AE47" s="45" t="str">
        <f t="shared" si="10"/>
        <v/>
      </c>
      <c r="AF47" s="45" t="str">
        <f t="shared" si="18"/>
        <v/>
      </c>
      <c r="AG47" s="45" t="str">
        <f t="shared" si="19"/>
        <v/>
      </c>
      <c r="AH47" s="205" t="str">
        <f t="shared" si="22"/>
        <v/>
      </c>
      <c r="AI47" s="206" t="str">
        <f t="shared" si="20"/>
        <v/>
      </c>
      <c r="AJ47" s="205" t="str">
        <f t="shared" si="12"/>
        <v/>
      </c>
      <c r="AK47" s="205" t="str">
        <f>IF(AH47&lt;AI47,Übersetzungstexte!A$184,"")</f>
        <v/>
      </c>
      <c r="AL47" s="206" t="str">
        <f t="shared" si="21"/>
        <v/>
      </c>
      <c r="AM47" s="118"/>
    </row>
    <row r="48" spans="1:39" s="207" customFormat="1" ht="16.899999999999999" customHeight="1">
      <c r="A48" s="402"/>
      <c r="B48" s="495"/>
      <c r="C48" s="495"/>
      <c r="D48" s="494"/>
      <c r="E48" s="487"/>
      <c r="F48" s="175"/>
      <c r="G48" s="176"/>
      <c r="H48" s="372"/>
      <c r="I48" s="75"/>
      <c r="J48" s="270"/>
      <c r="K48" s="75"/>
      <c r="L48" s="271"/>
      <c r="M48" s="175" t="str">
        <f t="shared" si="13"/>
        <v/>
      </c>
      <c r="N48" s="176"/>
      <c r="O48" s="203"/>
      <c r="P48" s="176"/>
      <c r="Q48" s="203"/>
      <c r="R48" s="176"/>
      <c r="S48" s="75"/>
      <c r="T48" s="271"/>
      <c r="U48" s="373"/>
      <c r="V48" s="273"/>
      <c r="W48" s="274"/>
      <c r="X48" s="198"/>
      <c r="Y48" s="204">
        <f t="shared" si="14"/>
        <v>0</v>
      </c>
      <c r="Z48" s="204">
        <f>IF('1042Ei Conteggio'!D52="",0,1)</f>
        <v>0</v>
      </c>
      <c r="AA48" s="45" t="e">
        <f t="shared" si="15"/>
        <v>#VALUE!</v>
      </c>
      <c r="AB48" s="45">
        <f t="shared" si="16"/>
        <v>0</v>
      </c>
      <c r="AC48" s="56" t="str">
        <f t="shared" si="17"/>
        <v/>
      </c>
      <c r="AD48" s="45" t="str">
        <f t="shared" si="9"/>
        <v/>
      </c>
      <c r="AE48" s="45" t="str">
        <f t="shared" si="10"/>
        <v/>
      </c>
      <c r="AF48" s="45" t="str">
        <f t="shared" si="18"/>
        <v/>
      </c>
      <c r="AG48" s="45" t="str">
        <f t="shared" si="19"/>
        <v/>
      </c>
      <c r="AH48" s="205" t="str">
        <f t="shared" si="22"/>
        <v/>
      </c>
      <c r="AI48" s="206" t="str">
        <f t="shared" si="20"/>
        <v/>
      </c>
      <c r="AJ48" s="205" t="str">
        <f t="shared" si="12"/>
        <v/>
      </c>
      <c r="AK48" s="205" t="str">
        <f>IF(AH48&lt;AI48,Übersetzungstexte!A$184,"")</f>
        <v/>
      </c>
      <c r="AL48" s="206" t="str">
        <f t="shared" si="21"/>
        <v/>
      </c>
      <c r="AM48" s="118"/>
    </row>
    <row r="49" spans="1:39" s="207" customFormat="1" ht="16.899999999999999" customHeight="1">
      <c r="A49" s="402"/>
      <c r="B49" s="495"/>
      <c r="C49" s="495"/>
      <c r="D49" s="494"/>
      <c r="E49" s="487"/>
      <c r="F49" s="175"/>
      <c r="G49" s="176"/>
      <c r="H49" s="372"/>
      <c r="I49" s="75"/>
      <c r="J49" s="270"/>
      <c r="K49" s="75"/>
      <c r="L49" s="271"/>
      <c r="M49" s="175" t="str">
        <f t="shared" si="13"/>
        <v/>
      </c>
      <c r="N49" s="176"/>
      <c r="O49" s="203"/>
      <c r="P49" s="176"/>
      <c r="Q49" s="203"/>
      <c r="R49" s="176"/>
      <c r="S49" s="75"/>
      <c r="T49" s="271"/>
      <c r="U49" s="373"/>
      <c r="V49" s="273"/>
      <c r="W49" s="274"/>
      <c r="X49" s="198"/>
      <c r="Y49" s="204">
        <f t="shared" si="14"/>
        <v>0</v>
      </c>
      <c r="Z49" s="204">
        <f>IF('1042Ei Conteggio'!D53="",0,1)</f>
        <v>0</v>
      </c>
      <c r="AA49" s="45" t="e">
        <f t="shared" si="15"/>
        <v>#VALUE!</v>
      </c>
      <c r="AB49" s="45">
        <f t="shared" si="16"/>
        <v>0</v>
      </c>
      <c r="AC49" s="56" t="str">
        <f t="shared" si="17"/>
        <v/>
      </c>
      <c r="AD49" s="45" t="str">
        <f t="shared" si="9"/>
        <v/>
      </c>
      <c r="AE49" s="45" t="str">
        <f t="shared" si="10"/>
        <v/>
      </c>
      <c r="AF49" s="45" t="str">
        <f t="shared" si="18"/>
        <v/>
      </c>
      <c r="AG49" s="45" t="str">
        <f t="shared" si="19"/>
        <v/>
      </c>
      <c r="AH49" s="205" t="str">
        <f t="shared" si="22"/>
        <v/>
      </c>
      <c r="AI49" s="206" t="str">
        <f t="shared" si="20"/>
        <v/>
      </c>
      <c r="AJ49" s="205" t="str">
        <f t="shared" si="12"/>
        <v/>
      </c>
      <c r="AK49" s="205" t="str">
        <f>IF(AH49&lt;AI49,Übersetzungstexte!A$184,"")</f>
        <v/>
      </c>
      <c r="AL49" s="206" t="str">
        <f t="shared" si="21"/>
        <v/>
      </c>
      <c r="AM49" s="118"/>
    </row>
    <row r="50" spans="1:39" s="207" customFormat="1" ht="16.899999999999999" customHeight="1">
      <c r="A50" s="402"/>
      <c r="B50" s="495"/>
      <c r="C50" s="495"/>
      <c r="D50" s="494"/>
      <c r="E50" s="487"/>
      <c r="F50" s="175"/>
      <c r="G50" s="176"/>
      <c r="H50" s="372"/>
      <c r="I50" s="75"/>
      <c r="J50" s="270"/>
      <c r="K50" s="75"/>
      <c r="L50" s="271"/>
      <c r="M50" s="175" t="str">
        <f t="shared" si="13"/>
        <v/>
      </c>
      <c r="N50" s="176"/>
      <c r="O50" s="203"/>
      <c r="P50" s="176"/>
      <c r="Q50" s="203"/>
      <c r="R50" s="176"/>
      <c r="S50" s="75"/>
      <c r="T50" s="271"/>
      <c r="U50" s="373"/>
      <c r="V50" s="273"/>
      <c r="W50" s="274"/>
      <c r="X50" s="198"/>
      <c r="Y50" s="204">
        <f t="shared" si="14"/>
        <v>0</v>
      </c>
      <c r="Z50" s="204">
        <f>IF('1042Ei Conteggio'!D54="",0,1)</f>
        <v>0</v>
      </c>
      <c r="AA50" s="45" t="e">
        <f t="shared" si="15"/>
        <v>#VALUE!</v>
      </c>
      <c r="AB50" s="45">
        <f t="shared" si="16"/>
        <v>0</v>
      </c>
      <c r="AC50" s="56" t="str">
        <f t="shared" si="17"/>
        <v/>
      </c>
      <c r="AD50" s="45" t="str">
        <f t="shared" si="9"/>
        <v/>
      </c>
      <c r="AE50" s="45" t="str">
        <f t="shared" si="10"/>
        <v/>
      </c>
      <c r="AF50" s="45" t="str">
        <f t="shared" si="18"/>
        <v/>
      </c>
      <c r="AG50" s="45" t="str">
        <f t="shared" si="19"/>
        <v/>
      </c>
      <c r="AH50" s="205" t="str">
        <f t="shared" si="22"/>
        <v/>
      </c>
      <c r="AI50" s="206" t="str">
        <f t="shared" si="20"/>
        <v/>
      </c>
      <c r="AJ50" s="205" t="str">
        <f t="shared" si="12"/>
        <v/>
      </c>
      <c r="AK50" s="205" t="str">
        <f>IF(AH50&lt;AI50,Übersetzungstexte!A$184,"")</f>
        <v/>
      </c>
      <c r="AL50" s="206" t="str">
        <f t="shared" si="21"/>
        <v/>
      </c>
      <c r="AM50" s="118"/>
    </row>
    <row r="51" spans="1:39" s="207" customFormat="1" ht="16.899999999999999" customHeight="1">
      <c r="A51" s="402"/>
      <c r="B51" s="495"/>
      <c r="C51" s="495"/>
      <c r="D51" s="494"/>
      <c r="E51" s="487"/>
      <c r="F51" s="175"/>
      <c r="G51" s="176"/>
      <c r="H51" s="372"/>
      <c r="I51" s="75"/>
      <c r="J51" s="270"/>
      <c r="K51" s="75"/>
      <c r="L51" s="271"/>
      <c r="M51" s="175" t="str">
        <f t="shared" si="13"/>
        <v/>
      </c>
      <c r="N51" s="176"/>
      <c r="O51" s="203"/>
      <c r="P51" s="176"/>
      <c r="Q51" s="203"/>
      <c r="R51" s="176"/>
      <c r="S51" s="75"/>
      <c r="T51" s="271"/>
      <c r="U51" s="373"/>
      <c r="V51" s="273"/>
      <c r="W51" s="274"/>
      <c r="X51" s="198"/>
      <c r="Y51" s="204">
        <f t="shared" si="14"/>
        <v>0</v>
      </c>
      <c r="Z51" s="204">
        <f>IF('1042Ei Conteggio'!D55="",0,1)</f>
        <v>0</v>
      </c>
      <c r="AA51" s="45" t="e">
        <f t="shared" si="15"/>
        <v>#VALUE!</v>
      </c>
      <c r="AB51" s="45">
        <f t="shared" si="16"/>
        <v>0</v>
      </c>
      <c r="AC51" s="56" t="str">
        <f t="shared" si="17"/>
        <v/>
      </c>
      <c r="AD51" s="45" t="str">
        <f t="shared" si="9"/>
        <v/>
      </c>
      <c r="AE51" s="45" t="str">
        <f t="shared" si="10"/>
        <v/>
      </c>
      <c r="AF51" s="45" t="str">
        <f t="shared" si="18"/>
        <v/>
      </c>
      <c r="AG51" s="45" t="str">
        <f t="shared" si="19"/>
        <v/>
      </c>
      <c r="AH51" s="205" t="str">
        <f t="shared" si="22"/>
        <v/>
      </c>
      <c r="AI51" s="206" t="str">
        <f t="shared" si="20"/>
        <v/>
      </c>
      <c r="AJ51" s="205" t="str">
        <f t="shared" si="12"/>
        <v/>
      </c>
      <c r="AK51" s="205" t="str">
        <f>IF(AH51&lt;AI51,Übersetzungstexte!A$184,"")</f>
        <v/>
      </c>
      <c r="AL51" s="206" t="str">
        <f t="shared" si="21"/>
        <v/>
      </c>
      <c r="AM51" s="118"/>
    </row>
    <row r="52" spans="1:39" s="207" customFormat="1" ht="16.899999999999999" customHeight="1">
      <c r="A52" s="402"/>
      <c r="B52" s="495"/>
      <c r="C52" s="495"/>
      <c r="D52" s="494"/>
      <c r="E52" s="487"/>
      <c r="F52" s="175"/>
      <c r="G52" s="176"/>
      <c r="H52" s="372"/>
      <c r="I52" s="75"/>
      <c r="J52" s="270"/>
      <c r="K52" s="75"/>
      <c r="L52" s="271"/>
      <c r="M52" s="175" t="str">
        <f t="shared" si="13"/>
        <v/>
      </c>
      <c r="N52" s="176"/>
      <c r="O52" s="203"/>
      <c r="P52" s="176"/>
      <c r="Q52" s="203"/>
      <c r="R52" s="176"/>
      <c r="S52" s="75"/>
      <c r="T52" s="271"/>
      <c r="U52" s="373"/>
      <c r="V52" s="273"/>
      <c r="W52" s="274"/>
      <c r="X52" s="198"/>
      <c r="Y52" s="204">
        <f t="shared" si="14"/>
        <v>0</v>
      </c>
      <c r="Z52" s="204">
        <f>IF('1042Ei Conteggio'!D56="",0,1)</f>
        <v>0</v>
      </c>
      <c r="AA52" s="45" t="e">
        <f t="shared" si="15"/>
        <v>#VALUE!</v>
      </c>
      <c r="AB52" s="45">
        <f t="shared" si="16"/>
        <v>0</v>
      </c>
      <c r="AC52" s="56" t="str">
        <f t="shared" si="17"/>
        <v/>
      </c>
      <c r="AD52" s="45" t="str">
        <f t="shared" si="9"/>
        <v/>
      </c>
      <c r="AE52" s="45" t="str">
        <f t="shared" si="10"/>
        <v/>
      </c>
      <c r="AF52" s="45" t="str">
        <f t="shared" si="18"/>
        <v/>
      </c>
      <c r="AG52" s="45" t="str">
        <f t="shared" si="19"/>
        <v/>
      </c>
      <c r="AH52" s="205" t="str">
        <f t="shared" si="22"/>
        <v/>
      </c>
      <c r="AI52" s="206" t="str">
        <f t="shared" si="20"/>
        <v/>
      </c>
      <c r="AJ52" s="205" t="str">
        <f t="shared" si="12"/>
        <v/>
      </c>
      <c r="AK52" s="205" t="str">
        <f>IF(AH52&lt;AI52,Übersetzungstexte!A$184,"")</f>
        <v/>
      </c>
      <c r="AL52" s="206" t="str">
        <f t="shared" si="21"/>
        <v/>
      </c>
      <c r="AM52" s="118"/>
    </row>
    <row r="53" spans="1:39" s="207" customFormat="1" ht="16.899999999999999" customHeight="1">
      <c r="A53" s="402"/>
      <c r="B53" s="495"/>
      <c r="C53" s="495"/>
      <c r="D53" s="494"/>
      <c r="E53" s="487"/>
      <c r="F53" s="175"/>
      <c r="G53" s="176"/>
      <c r="H53" s="372"/>
      <c r="I53" s="75"/>
      <c r="J53" s="270"/>
      <c r="K53" s="75"/>
      <c r="L53" s="271"/>
      <c r="M53" s="175" t="str">
        <f t="shared" si="13"/>
        <v/>
      </c>
      <c r="N53" s="176"/>
      <c r="O53" s="203"/>
      <c r="P53" s="176"/>
      <c r="Q53" s="203"/>
      <c r="R53" s="176"/>
      <c r="S53" s="75"/>
      <c r="T53" s="271"/>
      <c r="U53" s="373"/>
      <c r="V53" s="273"/>
      <c r="W53" s="274"/>
      <c r="X53" s="198"/>
      <c r="Y53" s="204">
        <f t="shared" si="14"/>
        <v>0</v>
      </c>
      <c r="Z53" s="204">
        <f>IF('1042Ei Conteggio'!D57="",0,1)</f>
        <v>0</v>
      </c>
      <c r="AA53" s="45" t="e">
        <f t="shared" si="15"/>
        <v>#VALUE!</v>
      </c>
      <c r="AB53" s="45">
        <f t="shared" si="16"/>
        <v>0</v>
      </c>
      <c r="AC53" s="56" t="str">
        <f t="shared" si="17"/>
        <v/>
      </c>
      <c r="AD53" s="45" t="str">
        <f t="shared" si="9"/>
        <v/>
      </c>
      <c r="AE53" s="45" t="str">
        <f t="shared" si="10"/>
        <v/>
      </c>
      <c r="AF53" s="45" t="str">
        <f t="shared" si="18"/>
        <v/>
      </c>
      <c r="AG53" s="45" t="str">
        <f t="shared" si="19"/>
        <v/>
      </c>
      <c r="AH53" s="205" t="str">
        <f t="shared" si="22"/>
        <v/>
      </c>
      <c r="AI53" s="206" t="str">
        <f t="shared" si="20"/>
        <v/>
      </c>
      <c r="AJ53" s="205" t="str">
        <f t="shared" si="12"/>
        <v/>
      </c>
      <c r="AK53" s="205" t="str">
        <f>IF(AH53&lt;AI53,Übersetzungstexte!A$184,"")</f>
        <v/>
      </c>
      <c r="AL53" s="206" t="str">
        <f t="shared" si="21"/>
        <v/>
      </c>
      <c r="AM53" s="118"/>
    </row>
    <row r="54" spans="1:39" s="207" customFormat="1" ht="16.899999999999999" customHeight="1">
      <c r="A54" s="402"/>
      <c r="B54" s="495"/>
      <c r="C54" s="495"/>
      <c r="D54" s="494"/>
      <c r="E54" s="487"/>
      <c r="F54" s="175"/>
      <c r="G54" s="176"/>
      <c r="H54" s="372"/>
      <c r="I54" s="75"/>
      <c r="J54" s="270"/>
      <c r="K54" s="75"/>
      <c r="L54" s="271"/>
      <c r="M54" s="175" t="str">
        <f t="shared" si="13"/>
        <v/>
      </c>
      <c r="N54" s="176"/>
      <c r="O54" s="203"/>
      <c r="P54" s="176"/>
      <c r="Q54" s="203"/>
      <c r="R54" s="176"/>
      <c r="S54" s="75"/>
      <c r="T54" s="271"/>
      <c r="U54" s="373"/>
      <c r="V54" s="273"/>
      <c r="W54" s="274"/>
      <c r="X54" s="198"/>
      <c r="Y54" s="204">
        <f t="shared" si="14"/>
        <v>0</v>
      </c>
      <c r="Z54" s="204">
        <f>IF('1042Ei Conteggio'!D58="",0,1)</f>
        <v>0</v>
      </c>
      <c r="AA54" s="45" t="e">
        <f t="shared" si="15"/>
        <v>#VALUE!</v>
      </c>
      <c r="AB54" s="45">
        <f t="shared" si="16"/>
        <v>0</v>
      </c>
      <c r="AC54" s="56" t="str">
        <f t="shared" si="17"/>
        <v/>
      </c>
      <c r="AD54" s="45" t="str">
        <f t="shared" si="9"/>
        <v/>
      </c>
      <c r="AE54" s="45" t="str">
        <f t="shared" si="10"/>
        <v/>
      </c>
      <c r="AF54" s="45" t="str">
        <f t="shared" si="18"/>
        <v/>
      </c>
      <c r="AG54" s="45" t="str">
        <f t="shared" si="19"/>
        <v/>
      </c>
      <c r="AH54" s="205" t="str">
        <f t="shared" si="22"/>
        <v/>
      </c>
      <c r="AI54" s="206" t="str">
        <f t="shared" si="20"/>
        <v/>
      </c>
      <c r="AJ54" s="205" t="str">
        <f t="shared" si="12"/>
        <v/>
      </c>
      <c r="AK54" s="205" t="str">
        <f>IF(AH54&lt;AI54,Übersetzungstexte!A$184,"")</f>
        <v/>
      </c>
      <c r="AL54" s="206" t="str">
        <f t="shared" si="21"/>
        <v/>
      </c>
      <c r="AM54" s="118"/>
    </row>
    <row r="55" spans="1:39" s="207" customFormat="1" ht="16.899999999999999" customHeight="1">
      <c r="A55" s="402"/>
      <c r="B55" s="495"/>
      <c r="C55" s="495"/>
      <c r="D55" s="494"/>
      <c r="E55" s="487"/>
      <c r="F55" s="175"/>
      <c r="G55" s="176"/>
      <c r="H55" s="372"/>
      <c r="I55" s="75"/>
      <c r="J55" s="270"/>
      <c r="K55" s="75"/>
      <c r="L55" s="271"/>
      <c r="M55" s="175" t="str">
        <f t="shared" si="13"/>
        <v/>
      </c>
      <c r="N55" s="176"/>
      <c r="O55" s="203"/>
      <c r="P55" s="176"/>
      <c r="Q55" s="203"/>
      <c r="R55" s="176"/>
      <c r="S55" s="75"/>
      <c r="T55" s="271"/>
      <c r="U55" s="373"/>
      <c r="V55" s="273"/>
      <c r="W55" s="274"/>
      <c r="X55" s="198"/>
      <c r="Y55" s="204">
        <f t="shared" si="14"/>
        <v>0</v>
      </c>
      <c r="Z55" s="204">
        <f>IF('1042Ei Conteggio'!D59="",0,1)</f>
        <v>0</v>
      </c>
      <c r="AA55" s="45" t="e">
        <f t="shared" si="15"/>
        <v>#VALUE!</v>
      </c>
      <c r="AB55" s="45">
        <f t="shared" si="16"/>
        <v>0</v>
      </c>
      <c r="AC55" s="56" t="str">
        <f t="shared" si="17"/>
        <v/>
      </c>
      <c r="AD55" s="45" t="str">
        <f t="shared" si="9"/>
        <v/>
      </c>
      <c r="AE55" s="45" t="str">
        <f t="shared" si="10"/>
        <v/>
      </c>
      <c r="AF55" s="45" t="str">
        <f t="shared" si="18"/>
        <v/>
      </c>
      <c r="AG55" s="45" t="str">
        <f t="shared" si="19"/>
        <v/>
      </c>
      <c r="AH55" s="205" t="str">
        <f t="shared" si="22"/>
        <v/>
      </c>
      <c r="AI55" s="206" t="str">
        <f t="shared" si="20"/>
        <v/>
      </c>
      <c r="AJ55" s="205" t="str">
        <f t="shared" si="12"/>
        <v/>
      </c>
      <c r="AK55" s="205" t="str">
        <f>IF(AH55&lt;AI55,Übersetzungstexte!A$184,"")</f>
        <v/>
      </c>
      <c r="AL55" s="206" t="str">
        <f t="shared" si="21"/>
        <v/>
      </c>
      <c r="AM55" s="118"/>
    </row>
    <row r="56" spans="1:39" s="207" customFormat="1" ht="16.899999999999999" customHeight="1">
      <c r="A56" s="402"/>
      <c r="B56" s="495"/>
      <c r="C56" s="495"/>
      <c r="D56" s="494"/>
      <c r="E56" s="487"/>
      <c r="F56" s="175"/>
      <c r="G56" s="176"/>
      <c r="H56" s="372"/>
      <c r="I56" s="75"/>
      <c r="J56" s="270"/>
      <c r="K56" s="75"/>
      <c r="L56" s="271"/>
      <c r="M56" s="175" t="str">
        <f t="shared" si="13"/>
        <v/>
      </c>
      <c r="N56" s="176"/>
      <c r="O56" s="203"/>
      <c r="P56" s="176"/>
      <c r="Q56" s="203"/>
      <c r="R56" s="176"/>
      <c r="S56" s="75"/>
      <c r="T56" s="271"/>
      <c r="U56" s="373"/>
      <c r="V56" s="273"/>
      <c r="W56" s="274"/>
      <c r="X56" s="198"/>
      <c r="Y56" s="204">
        <f t="shared" si="14"/>
        <v>0</v>
      </c>
      <c r="Z56" s="204">
        <f>IF('1042Ei Conteggio'!D60="",0,1)</f>
        <v>0</v>
      </c>
      <c r="AA56" s="45" t="e">
        <f t="shared" si="15"/>
        <v>#VALUE!</v>
      </c>
      <c r="AB56" s="45">
        <f t="shared" si="16"/>
        <v>0</v>
      </c>
      <c r="AC56" s="56" t="str">
        <f t="shared" si="17"/>
        <v/>
      </c>
      <c r="AD56" s="45" t="str">
        <f t="shared" si="9"/>
        <v/>
      </c>
      <c r="AE56" s="45" t="str">
        <f t="shared" si="10"/>
        <v/>
      </c>
      <c r="AF56" s="45" t="str">
        <f t="shared" si="18"/>
        <v/>
      </c>
      <c r="AG56" s="45" t="str">
        <f t="shared" si="19"/>
        <v/>
      </c>
      <c r="AH56" s="205" t="str">
        <f t="shared" si="22"/>
        <v/>
      </c>
      <c r="AI56" s="206" t="str">
        <f t="shared" si="20"/>
        <v/>
      </c>
      <c r="AJ56" s="205" t="str">
        <f t="shared" si="12"/>
        <v/>
      </c>
      <c r="AK56" s="205" t="str">
        <f>IF(AH56&lt;AI56,Übersetzungstexte!A$184,"")</f>
        <v/>
      </c>
      <c r="AL56" s="206" t="str">
        <f t="shared" si="21"/>
        <v/>
      </c>
      <c r="AM56" s="118"/>
    </row>
    <row r="57" spans="1:39" s="207" customFormat="1" ht="16.899999999999999" customHeight="1">
      <c r="A57" s="402"/>
      <c r="B57" s="495"/>
      <c r="C57" s="495"/>
      <c r="D57" s="494"/>
      <c r="E57" s="487"/>
      <c r="F57" s="175"/>
      <c r="G57" s="176"/>
      <c r="H57" s="372"/>
      <c r="I57" s="75"/>
      <c r="J57" s="270"/>
      <c r="K57" s="75"/>
      <c r="L57" s="271"/>
      <c r="M57" s="175" t="str">
        <f t="shared" si="13"/>
        <v/>
      </c>
      <c r="N57" s="176"/>
      <c r="O57" s="203"/>
      <c r="P57" s="176"/>
      <c r="Q57" s="203"/>
      <c r="R57" s="176"/>
      <c r="S57" s="75"/>
      <c r="T57" s="271"/>
      <c r="U57" s="373"/>
      <c r="V57" s="273"/>
      <c r="W57" s="274"/>
      <c r="X57" s="198"/>
      <c r="Y57" s="204">
        <f t="shared" si="14"/>
        <v>0</v>
      </c>
      <c r="Z57" s="204">
        <f>IF('1042Ei Conteggio'!D61="",0,1)</f>
        <v>0</v>
      </c>
      <c r="AA57" s="45" t="e">
        <f t="shared" si="15"/>
        <v>#VALUE!</v>
      </c>
      <c r="AB57" s="45">
        <f t="shared" si="16"/>
        <v>0</v>
      </c>
      <c r="AC57" s="56" t="str">
        <f t="shared" si="17"/>
        <v/>
      </c>
      <c r="AD57" s="45" t="str">
        <f t="shared" si="9"/>
        <v/>
      </c>
      <c r="AE57" s="45" t="str">
        <f t="shared" si="10"/>
        <v/>
      </c>
      <c r="AF57" s="45" t="str">
        <f t="shared" si="18"/>
        <v/>
      </c>
      <c r="AG57" s="45" t="str">
        <f t="shared" si="19"/>
        <v/>
      </c>
      <c r="AH57" s="205" t="str">
        <f t="shared" si="22"/>
        <v/>
      </c>
      <c r="AI57" s="206" t="str">
        <f t="shared" si="20"/>
        <v/>
      </c>
      <c r="AJ57" s="205" t="str">
        <f t="shared" si="12"/>
        <v/>
      </c>
      <c r="AK57" s="205" t="str">
        <f>IF(AH57&lt;AI57,Übersetzungstexte!A$184,"")</f>
        <v/>
      </c>
      <c r="AL57" s="206" t="str">
        <f t="shared" si="21"/>
        <v/>
      </c>
      <c r="AM57" s="118"/>
    </row>
    <row r="58" spans="1:39" s="207" customFormat="1" ht="16.899999999999999" customHeight="1">
      <c r="A58" s="402"/>
      <c r="B58" s="495"/>
      <c r="C58" s="495"/>
      <c r="D58" s="494"/>
      <c r="E58" s="487"/>
      <c r="F58" s="175"/>
      <c r="G58" s="176"/>
      <c r="H58" s="372"/>
      <c r="I58" s="75"/>
      <c r="J58" s="270"/>
      <c r="K58" s="75"/>
      <c r="L58" s="271"/>
      <c r="M58" s="175" t="str">
        <f t="shared" si="13"/>
        <v/>
      </c>
      <c r="N58" s="176"/>
      <c r="O58" s="203"/>
      <c r="P58" s="176"/>
      <c r="Q58" s="203"/>
      <c r="R58" s="176"/>
      <c r="S58" s="75"/>
      <c r="T58" s="271"/>
      <c r="U58" s="373"/>
      <c r="V58" s="273"/>
      <c r="W58" s="274"/>
      <c r="X58" s="198"/>
      <c r="Y58" s="204">
        <f t="shared" si="14"/>
        <v>0</v>
      </c>
      <c r="Z58" s="204">
        <f>IF('1042Ei Conteggio'!D62="",0,1)</f>
        <v>0</v>
      </c>
      <c r="AA58" s="45" t="e">
        <f t="shared" si="15"/>
        <v>#VALUE!</v>
      </c>
      <c r="AB58" s="45">
        <f t="shared" si="16"/>
        <v>0</v>
      </c>
      <c r="AC58" s="56" t="str">
        <f t="shared" si="17"/>
        <v/>
      </c>
      <c r="AD58" s="45" t="str">
        <f t="shared" si="9"/>
        <v/>
      </c>
      <c r="AE58" s="45" t="str">
        <f t="shared" si="10"/>
        <v/>
      </c>
      <c r="AF58" s="45" t="str">
        <f t="shared" si="18"/>
        <v/>
      </c>
      <c r="AG58" s="45" t="str">
        <f t="shared" si="19"/>
        <v/>
      </c>
      <c r="AH58" s="205" t="str">
        <f t="shared" si="22"/>
        <v/>
      </c>
      <c r="AI58" s="206" t="str">
        <f t="shared" si="20"/>
        <v/>
      </c>
      <c r="AJ58" s="205" t="str">
        <f t="shared" si="12"/>
        <v/>
      </c>
      <c r="AK58" s="205" t="str">
        <f>IF(AH58&lt;AI58,Übersetzungstexte!A$184,"")</f>
        <v/>
      </c>
      <c r="AL58" s="206" t="str">
        <f t="shared" si="21"/>
        <v/>
      </c>
      <c r="AM58" s="118"/>
    </row>
    <row r="59" spans="1:39" s="207" customFormat="1" ht="16.899999999999999" customHeight="1">
      <c r="A59" s="402"/>
      <c r="B59" s="495"/>
      <c r="C59" s="495"/>
      <c r="D59" s="494"/>
      <c r="E59" s="487"/>
      <c r="F59" s="175"/>
      <c r="G59" s="176"/>
      <c r="H59" s="372"/>
      <c r="I59" s="75"/>
      <c r="J59" s="270"/>
      <c r="K59" s="75"/>
      <c r="L59" s="271"/>
      <c r="M59" s="175" t="str">
        <f t="shared" si="13"/>
        <v/>
      </c>
      <c r="N59" s="176"/>
      <c r="O59" s="203"/>
      <c r="P59" s="176"/>
      <c r="Q59" s="203"/>
      <c r="R59" s="176"/>
      <c r="S59" s="75"/>
      <c r="T59" s="271"/>
      <c r="U59" s="373"/>
      <c r="V59" s="273"/>
      <c r="W59" s="274"/>
      <c r="X59" s="198"/>
      <c r="Y59" s="204">
        <f t="shared" si="14"/>
        <v>0</v>
      </c>
      <c r="Z59" s="204">
        <f>IF('1042Ei Conteggio'!D63="",0,1)</f>
        <v>0</v>
      </c>
      <c r="AA59" s="45" t="e">
        <f t="shared" si="15"/>
        <v>#VALUE!</v>
      </c>
      <c r="AB59" s="45">
        <f t="shared" si="16"/>
        <v>0</v>
      </c>
      <c r="AC59" s="56" t="str">
        <f t="shared" si="17"/>
        <v/>
      </c>
      <c r="AD59" s="45" t="str">
        <f t="shared" si="9"/>
        <v/>
      </c>
      <c r="AE59" s="45" t="str">
        <f t="shared" si="10"/>
        <v/>
      </c>
      <c r="AF59" s="45" t="str">
        <f t="shared" si="18"/>
        <v/>
      </c>
      <c r="AG59" s="45" t="str">
        <f t="shared" si="19"/>
        <v/>
      </c>
      <c r="AH59" s="205" t="str">
        <f t="shared" si="22"/>
        <v/>
      </c>
      <c r="AI59" s="206" t="str">
        <f t="shared" si="20"/>
        <v/>
      </c>
      <c r="AJ59" s="205" t="str">
        <f t="shared" si="12"/>
        <v/>
      </c>
      <c r="AK59" s="205" t="str">
        <f>IF(AH59&lt;AI59,Übersetzungstexte!A$184,"")</f>
        <v/>
      </c>
      <c r="AL59" s="206" t="str">
        <f t="shared" si="21"/>
        <v/>
      </c>
      <c r="AM59" s="118"/>
    </row>
    <row r="60" spans="1:39" s="207" customFormat="1" ht="16.899999999999999" customHeight="1">
      <c r="A60" s="402"/>
      <c r="B60" s="495"/>
      <c r="C60" s="495"/>
      <c r="D60" s="494"/>
      <c r="E60" s="487"/>
      <c r="F60" s="175"/>
      <c r="G60" s="176"/>
      <c r="H60" s="372"/>
      <c r="I60" s="75"/>
      <c r="J60" s="270"/>
      <c r="K60" s="75"/>
      <c r="L60" s="271"/>
      <c r="M60" s="175" t="str">
        <f t="shared" si="13"/>
        <v/>
      </c>
      <c r="N60" s="176"/>
      <c r="O60" s="203"/>
      <c r="P60" s="176"/>
      <c r="Q60" s="203"/>
      <c r="R60" s="176"/>
      <c r="S60" s="75"/>
      <c r="T60" s="271"/>
      <c r="U60" s="373"/>
      <c r="V60" s="273"/>
      <c r="W60" s="274"/>
      <c r="X60" s="198"/>
      <c r="Y60" s="204">
        <f t="shared" si="14"/>
        <v>0</v>
      </c>
      <c r="Z60" s="204">
        <f>IF('1042Ei Conteggio'!D64="",0,1)</f>
        <v>0</v>
      </c>
      <c r="AA60" s="45" t="e">
        <f t="shared" si="15"/>
        <v>#VALUE!</v>
      </c>
      <c r="AB60" s="45">
        <f t="shared" si="16"/>
        <v>0</v>
      </c>
      <c r="AC60" s="56" t="str">
        <f t="shared" si="17"/>
        <v/>
      </c>
      <c r="AD60" s="45" t="str">
        <f t="shared" si="9"/>
        <v/>
      </c>
      <c r="AE60" s="45" t="str">
        <f t="shared" si="10"/>
        <v/>
      </c>
      <c r="AF60" s="45" t="str">
        <f t="shared" si="18"/>
        <v/>
      </c>
      <c r="AG60" s="45" t="str">
        <f t="shared" si="19"/>
        <v/>
      </c>
      <c r="AH60" s="205" t="str">
        <f t="shared" si="22"/>
        <v/>
      </c>
      <c r="AI60" s="206" t="str">
        <f t="shared" si="20"/>
        <v/>
      </c>
      <c r="AJ60" s="205" t="str">
        <f t="shared" si="12"/>
        <v/>
      </c>
      <c r="AK60" s="205" t="str">
        <f>IF(AH60&lt;AI60,Übersetzungstexte!A$184,"")</f>
        <v/>
      </c>
      <c r="AL60" s="206" t="str">
        <f t="shared" si="21"/>
        <v/>
      </c>
      <c r="AM60" s="118"/>
    </row>
    <row r="61" spans="1:39" s="207" customFormat="1" ht="16.899999999999999" customHeight="1">
      <c r="A61" s="402"/>
      <c r="B61" s="495"/>
      <c r="C61" s="495"/>
      <c r="D61" s="494"/>
      <c r="E61" s="487"/>
      <c r="F61" s="175"/>
      <c r="G61" s="176"/>
      <c r="H61" s="372"/>
      <c r="I61" s="75"/>
      <c r="J61" s="270"/>
      <c r="K61" s="75"/>
      <c r="L61" s="271"/>
      <c r="M61" s="175" t="str">
        <f t="shared" si="13"/>
        <v/>
      </c>
      <c r="N61" s="176"/>
      <c r="O61" s="203"/>
      <c r="P61" s="176"/>
      <c r="Q61" s="203"/>
      <c r="R61" s="176"/>
      <c r="S61" s="75"/>
      <c r="T61" s="271"/>
      <c r="U61" s="373"/>
      <c r="V61" s="273"/>
      <c r="W61" s="274"/>
      <c r="X61" s="198"/>
      <c r="Y61" s="204">
        <f t="shared" si="14"/>
        <v>0</v>
      </c>
      <c r="Z61" s="204">
        <f>IF('1042Ei Conteggio'!D65="",0,1)</f>
        <v>0</v>
      </c>
      <c r="AA61" s="45" t="e">
        <f t="shared" si="15"/>
        <v>#VALUE!</v>
      </c>
      <c r="AB61" s="45">
        <f t="shared" si="16"/>
        <v>0</v>
      </c>
      <c r="AC61" s="56" t="str">
        <f t="shared" si="17"/>
        <v/>
      </c>
      <c r="AD61" s="45" t="str">
        <f t="shared" si="9"/>
        <v/>
      </c>
      <c r="AE61" s="45" t="str">
        <f t="shared" si="10"/>
        <v/>
      </c>
      <c r="AF61" s="45" t="str">
        <f t="shared" si="18"/>
        <v/>
      </c>
      <c r="AG61" s="45" t="str">
        <f t="shared" si="19"/>
        <v/>
      </c>
      <c r="AH61" s="205" t="str">
        <f t="shared" si="22"/>
        <v/>
      </c>
      <c r="AI61" s="206" t="str">
        <f t="shared" si="20"/>
        <v/>
      </c>
      <c r="AJ61" s="205" t="str">
        <f t="shared" si="12"/>
        <v/>
      </c>
      <c r="AK61" s="205" t="str">
        <f>IF(AH61&lt;AI61,Übersetzungstexte!A$184,"")</f>
        <v/>
      </c>
      <c r="AL61" s="206" t="str">
        <f t="shared" si="21"/>
        <v/>
      </c>
      <c r="AM61" s="118"/>
    </row>
    <row r="62" spans="1:39" s="207" customFormat="1" ht="16.899999999999999" customHeight="1">
      <c r="A62" s="402"/>
      <c r="B62" s="495"/>
      <c r="C62" s="495"/>
      <c r="D62" s="494"/>
      <c r="E62" s="487"/>
      <c r="F62" s="175"/>
      <c r="G62" s="176"/>
      <c r="H62" s="372"/>
      <c r="I62" s="75"/>
      <c r="J62" s="270"/>
      <c r="K62" s="75"/>
      <c r="L62" s="271"/>
      <c r="M62" s="175" t="str">
        <f t="shared" si="13"/>
        <v/>
      </c>
      <c r="N62" s="176"/>
      <c r="O62" s="203"/>
      <c r="P62" s="176"/>
      <c r="Q62" s="203"/>
      <c r="R62" s="176"/>
      <c r="S62" s="75"/>
      <c r="T62" s="271"/>
      <c r="U62" s="373"/>
      <c r="V62" s="273"/>
      <c r="W62" s="274"/>
      <c r="X62" s="198"/>
      <c r="Y62" s="204">
        <f t="shared" si="14"/>
        <v>0</v>
      </c>
      <c r="Z62" s="204">
        <f>IF('1042Ei Conteggio'!D66="",0,1)</f>
        <v>0</v>
      </c>
      <c r="AA62" s="45" t="e">
        <f t="shared" si="15"/>
        <v>#VALUE!</v>
      </c>
      <c r="AB62" s="45">
        <f t="shared" si="16"/>
        <v>0</v>
      </c>
      <c r="AC62" s="56" t="str">
        <f t="shared" si="17"/>
        <v/>
      </c>
      <c r="AD62" s="45" t="str">
        <f t="shared" si="9"/>
        <v/>
      </c>
      <c r="AE62" s="45" t="str">
        <f t="shared" si="10"/>
        <v/>
      </c>
      <c r="AF62" s="45" t="str">
        <f t="shared" si="18"/>
        <v/>
      </c>
      <c r="AG62" s="45" t="str">
        <f t="shared" si="19"/>
        <v/>
      </c>
      <c r="AH62" s="205" t="str">
        <f t="shared" si="22"/>
        <v/>
      </c>
      <c r="AI62" s="206" t="str">
        <f t="shared" si="20"/>
        <v/>
      </c>
      <c r="AJ62" s="205" t="str">
        <f t="shared" si="12"/>
        <v/>
      </c>
      <c r="AK62" s="205" t="str">
        <f>IF(AH62&lt;AI62,Übersetzungstexte!A$184,"")</f>
        <v/>
      </c>
      <c r="AL62" s="206" t="str">
        <f t="shared" si="21"/>
        <v/>
      </c>
      <c r="AM62" s="118"/>
    </row>
    <row r="63" spans="1:39" s="207" customFormat="1" ht="16.899999999999999" customHeight="1">
      <c r="A63" s="402"/>
      <c r="B63" s="495"/>
      <c r="C63" s="495"/>
      <c r="D63" s="494"/>
      <c r="E63" s="487"/>
      <c r="F63" s="175"/>
      <c r="G63" s="176"/>
      <c r="H63" s="372"/>
      <c r="I63" s="75"/>
      <c r="J63" s="270"/>
      <c r="K63" s="75"/>
      <c r="L63" s="271"/>
      <c r="M63" s="175" t="str">
        <f t="shared" si="13"/>
        <v/>
      </c>
      <c r="N63" s="176"/>
      <c r="O63" s="203"/>
      <c r="P63" s="176"/>
      <c r="Q63" s="203"/>
      <c r="R63" s="176"/>
      <c r="S63" s="75"/>
      <c r="T63" s="271"/>
      <c r="U63" s="373"/>
      <c r="V63" s="273"/>
      <c r="W63" s="274"/>
      <c r="X63" s="198"/>
      <c r="Y63" s="204">
        <f t="shared" si="14"/>
        <v>0</v>
      </c>
      <c r="Z63" s="204">
        <f>IF('1042Ei Conteggio'!D67="",0,1)</f>
        <v>0</v>
      </c>
      <c r="AA63" s="45" t="e">
        <f t="shared" si="15"/>
        <v>#VALUE!</v>
      </c>
      <c r="AB63" s="45">
        <f t="shared" si="16"/>
        <v>0</v>
      </c>
      <c r="AC63" s="56" t="str">
        <f t="shared" si="17"/>
        <v/>
      </c>
      <c r="AD63" s="45" t="str">
        <f t="shared" si="9"/>
        <v/>
      </c>
      <c r="AE63" s="45" t="str">
        <f t="shared" si="10"/>
        <v/>
      </c>
      <c r="AF63" s="45" t="str">
        <f t="shared" si="18"/>
        <v/>
      </c>
      <c r="AG63" s="45" t="str">
        <f t="shared" si="19"/>
        <v/>
      </c>
      <c r="AH63" s="205" t="str">
        <f t="shared" si="22"/>
        <v/>
      </c>
      <c r="AI63" s="206" t="str">
        <f t="shared" si="20"/>
        <v/>
      </c>
      <c r="AJ63" s="205" t="str">
        <f t="shared" si="12"/>
        <v/>
      </c>
      <c r="AK63" s="205" t="str">
        <f>IF(AH63&lt;AI63,Übersetzungstexte!A$184,"")</f>
        <v/>
      </c>
      <c r="AL63" s="206" t="str">
        <f t="shared" si="21"/>
        <v/>
      </c>
      <c r="AM63" s="118"/>
    </row>
    <row r="64" spans="1:39" s="207" customFormat="1" ht="16.899999999999999" customHeight="1">
      <c r="A64" s="402"/>
      <c r="B64" s="495"/>
      <c r="C64" s="495"/>
      <c r="D64" s="494"/>
      <c r="E64" s="487"/>
      <c r="F64" s="175"/>
      <c r="G64" s="176"/>
      <c r="H64" s="372"/>
      <c r="I64" s="75"/>
      <c r="J64" s="270"/>
      <c r="K64" s="75"/>
      <c r="L64" s="271"/>
      <c r="M64" s="175" t="str">
        <f t="shared" si="13"/>
        <v/>
      </c>
      <c r="N64" s="176"/>
      <c r="O64" s="203"/>
      <c r="P64" s="176"/>
      <c r="Q64" s="203"/>
      <c r="R64" s="176"/>
      <c r="S64" s="75"/>
      <c r="T64" s="271"/>
      <c r="U64" s="373"/>
      <c r="V64" s="273"/>
      <c r="W64" s="274"/>
      <c r="X64" s="198"/>
      <c r="Y64" s="204">
        <f t="shared" si="14"/>
        <v>0</v>
      </c>
      <c r="Z64" s="204">
        <f>IF('1042Ei Conteggio'!D68="",0,1)</f>
        <v>0</v>
      </c>
      <c r="AA64" s="45" t="e">
        <f t="shared" si="15"/>
        <v>#VALUE!</v>
      </c>
      <c r="AB64" s="45">
        <f t="shared" si="16"/>
        <v>0</v>
      </c>
      <c r="AC64" s="56" t="str">
        <f t="shared" si="17"/>
        <v/>
      </c>
      <c r="AD64" s="45" t="str">
        <f t="shared" si="9"/>
        <v/>
      </c>
      <c r="AE64" s="45" t="str">
        <f t="shared" si="10"/>
        <v/>
      </c>
      <c r="AF64" s="45" t="str">
        <f t="shared" si="18"/>
        <v/>
      </c>
      <c r="AG64" s="45" t="str">
        <f t="shared" si="19"/>
        <v/>
      </c>
      <c r="AH64" s="205" t="str">
        <f t="shared" si="22"/>
        <v/>
      </c>
      <c r="AI64" s="206" t="str">
        <f t="shared" si="20"/>
        <v/>
      </c>
      <c r="AJ64" s="205" t="str">
        <f t="shared" si="12"/>
        <v/>
      </c>
      <c r="AK64" s="205" t="str">
        <f>IF(AH64&lt;AI64,Übersetzungstexte!A$184,"")</f>
        <v/>
      </c>
      <c r="AL64" s="206" t="str">
        <f t="shared" si="21"/>
        <v/>
      </c>
      <c r="AM64" s="118"/>
    </row>
    <row r="65" spans="1:39" s="207" customFormat="1" ht="16.899999999999999" customHeight="1">
      <c r="A65" s="402"/>
      <c r="B65" s="495"/>
      <c r="C65" s="495"/>
      <c r="D65" s="494"/>
      <c r="E65" s="487"/>
      <c r="F65" s="175"/>
      <c r="G65" s="176"/>
      <c r="H65" s="372"/>
      <c r="I65" s="75"/>
      <c r="J65" s="270"/>
      <c r="K65" s="75"/>
      <c r="L65" s="271"/>
      <c r="M65" s="175" t="str">
        <f t="shared" si="13"/>
        <v/>
      </c>
      <c r="N65" s="176"/>
      <c r="O65" s="203"/>
      <c r="P65" s="176"/>
      <c r="Q65" s="203"/>
      <c r="R65" s="176"/>
      <c r="S65" s="75"/>
      <c r="T65" s="271"/>
      <c r="U65" s="373"/>
      <c r="V65" s="273"/>
      <c r="W65" s="274"/>
      <c r="X65" s="198"/>
      <c r="Y65" s="204">
        <f t="shared" si="14"/>
        <v>0</v>
      </c>
      <c r="Z65" s="204">
        <f>IF('1042Ei Conteggio'!D69="",0,1)</f>
        <v>0</v>
      </c>
      <c r="AA65" s="45" t="e">
        <f t="shared" si="15"/>
        <v>#VALUE!</v>
      </c>
      <c r="AB65" s="45">
        <f t="shared" si="16"/>
        <v>0</v>
      </c>
      <c r="AC65" s="56" t="str">
        <f t="shared" si="17"/>
        <v/>
      </c>
      <c r="AD65" s="45" t="str">
        <f t="shared" si="9"/>
        <v/>
      </c>
      <c r="AE65" s="45" t="str">
        <f t="shared" si="10"/>
        <v/>
      </c>
      <c r="AF65" s="45" t="str">
        <f t="shared" si="18"/>
        <v/>
      </c>
      <c r="AG65" s="45" t="str">
        <f t="shared" si="19"/>
        <v/>
      </c>
      <c r="AH65" s="205" t="str">
        <f t="shared" si="22"/>
        <v/>
      </c>
      <c r="AI65" s="206" t="str">
        <f t="shared" si="20"/>
        <v/>
      </c>
      <c r="AJ65" s="205" t="str">
        <f t="shared" si="12"/>
        <v/>
      </c>
      <c r="AK65" s="205" t="str">
        <f>IF(AH65&lt;AI65,Übersetzungstexte!A$184,"")</f>
        <v/>
      </c>
      <c r="AL65" s="206" t="str">
        <f t="shared" si="21"/>
        <v/>
      </c>
      <c r="AM65" s="118"/>
    </row>
    <row r="66" spans="1:39" s="207" customFormat="1" ht="16.899999999999999" customHeight="1">
      <c r="A66" s="402"/>
      <c r="B66" s="495"/>
      <c r="C66" s="495"/>
      <c r="D66" s="494"/>
      <c r="E66" s="487"/>
      <c r="F66" s="175"/>
      <c r="G66" s="176"/>
      <c r="H66" s="372"/>
      <c r="I66" s="75"/>
      <c r="J66" s="270"/>
      <c r="K66" s="75"/>
      <c r="L66" s="271"/>
      <c r="M66" s="175" t="str">
        <f t="shared" si="13"/>
        <v/>
      </c>
      <c r="N66" s="176"/>
      <c r="O66" s="203"/>
      <c r="P66" s="176"/>
      <c r="Q66" s="203"/>
      <c r="R66" s="176"/>
      <c r="S66" s="75"/>
      <c r="T66" s="271"/>
      <c r="U66" s="373"/>
      <c r="V66" s="273"/>
      <c r="W66" s="274"/>
      <c r="X66" s="198"/>
      <c r="Y66" s="204">
        <f t="shared" si="14"/>
        <v>0</v>
      </c>
      <c r="Z66" s="204">
        <f>IF('1042Ei Conteggio'!D70="",0,1)</f>
        <v>0</v>
      </c>
      <c r="AA66" s="45" t="e">
        <f t="shared" si="15"/>
        <v>#VALUE!</v>
      </c>
      <c r="AB66" s="45">
        <f t="shared" si="16"/>
        <v>0</v>
      </c>
      <c r="AC66" s="56" t="str">
        <f t="shared" si="17"/>
        <v/>
      </c>
      <c r="AD66" s="45" t="str">
        <f t="shared" si="9"/>
        <v/>
      </c>
      <c r="AE66" s="45" t="str">
        <f t="shared" si="10"/>
        <v/>
      </c>
      <c r="AF66" s="45" t="str">
        <f t="shared" si="18"/>
        <v/>
      </c>
      <c r="AG66" s="45" t="str">
        <f t="shared" si="19"/>
        <v/>
      </c>
      <c r="AH66" s="205" t="str">
        <f t="shared" si="22"/>
        <v/>
      </c>
      <c r="AI66" s="206" t="str">
        <f t="shared" si="20"/>
        <v/>
      </c>
      <c r="AJ66" s="205" t="str">
        <f t="shared" si="12"/>
        <v/>
      </c>
      <c r="AK66" s="205" t="str">
        <f>IF(AH66&lt;AI66,Übersetzungstexte!A$184,"")</f>
        <v/>
      </c>
      <c r="AL66" s="206" t="str">
        <f t="shared" si="21"/>
        <v/>
      </c>
      <c r="AM66" s="118"/>
    </row>
    <row r="67" spans="1:39" s="207" customFormat="1" ht="16.899999999999999" customHeight="1">
      <c r="A67" s="402"/>
      <c r="B67" s="495"/>
      <c r="C67" s="495"/>
      <c r="D67" s="494"/>
      <c r="E67" s="487"/>
      <c r="F67" s="175"/>
      <c r="G67" s="176"/>
      <c r="H67" s="372"/>
      <c r="I67" s="75"/>
      <c r="J67" s="270"/>
      <c r="K67" s="75"/>
      <c r="L67" s="271"/>
      <c r="M67" s="175" t="str">
        <f t="shared" si="13"/>
        <v/>
      </c>
      <c r="N67" s="176"/>
      <c r="O67" s="203"/>
      <c r="P67" s="176"/>
      <c r="Q67" s="203"/>
      <c r="R67" s="176"/>
      <c r="S67" s="75"/>
      <c r="T67" s="271"/>
      <c r="U67" s="373"/>
      <c r="V67" s="273"/>
      <c r="W67" s="274"/>
      <c r="X67" s="198"/>
      <c r="Y67" s="204">
        <f t="shared" si="14"/>
        <v>0</v>
      </c>
      <c r="Z67" s="204">
        <f>IF('1042Ei Conteggio'!D71="",0,1)</f>
        <v>0</v>
      </c>
      <c r="AA67" s="45" t="e">
        <f t="shared" si="15"/>
        <v>#VALUE!</v>
      </c>
      <c r="AB67" s="45">
        <f t="shared" si="16"/>
        <v>0</v>
      </c>
      <c r="AC67" s="56" t="str">
        <f t="shared" si="17"/>
        <v/>
      </c>
      <c r="AD67" s="45" t="str">
        <f t="shared" si="9"/>
        <v/>
      </c>
      <c r="AE67" s="45" t="str">
        <f t="shared" si="10"/>
        <v/>
      </c>
      <c r="AF67" s="45" t="str">
        <f t="shared" si="18"/>
        <v/>
      </c>
      <c r="AG67" s="45" t="str">
        <f t="shared" si="19"/>
        <v/>
      </c>
      <c r="AH67" s="205" t="str">
        <f t="shared" si="22"/>
        <v/>
      </c>
      <c r="AI67" s="206" t="str">
        <f t="shared" si="20"/>
        <v/>
      </c>
      <c r="AJ67" s="205" t="str">
        <f t="shared" si="12"/>
        <v/>
      </c>
      <c r="AK67" s="205" t="str">
        <f>IF(AH67&lt;AI67,Übersetzungstexte!A$184,"")</f>
        <v/>
      </c>
      <c r="AL67" s="206" t="str">
        <f t="shared" si="21"/>
        <v/>
      </c>
      <c r="AM67" s="118"/>
    </row>
    <row r="68" spans="1:39" s="207" customFormat="1" ht="16.899999999999999" customHeight="1">
      <c r="A68" s="402"/>
      <c r="B68" s="495"/>
      <c r="C68" s="495"/>
      <c r="D68" s="494"/>
      <c r="E68" s="487"/>
      <c r="F68" s="175"/>
      <c r="G68" s="176"/>
      <c r="H68" s="372"/>
      <c r="I68" s="75"/>
      <c r="J68" s="270"/>
      <c r="K68" s="75"/>
      <c r="L68" s="271"/>
      <c r="M68" s="175" t="str">
        <f t="shared" si="13"/>
        <v/>
      </c>
      <c r="N68" s="176"/>
      <c r="O68" s="203"/>
      <c r="P68" s="176"/>
      <c r="Q68" s="203"/>
      <c r="R68" s="176"/>
      <c r="S68" s="75"/>
      <c r="T68" s="271"/>
      <c r="U68" s="373"/>
      <c r="V68" s="273"/>
      <c r="W68" s="274"/>
      <c r="X68" s="198"/>
      <c r="Y68" s="204">
        <f t="shared" si="14"/>
        <v>0</v>
      </c>
      <c r="Z68" s="204">
        <f>IF('1042Ei Conteggio'!D72="",0,1)</f>
        <v>0</v>
      </c>
      <c r="AA68" s="45" t="e">
        <f t="shared" si="15"/>
        <v>#VALUE!</v>
      </c>
      <c r="AB68" s="45">
        <f t="shared" si="16"/>
        <v>0</v>
      </c>
      <c r="AC68" s="56" t="str">
        <f t="shared" si="17"/>
        <v/>
      </c>
      <c r="AD68" s="45" t="str">
        <f t="shared" si="9"/>
        <v/>
      </c>
      <c r="AE68" s="45" t="str">
        <f t="shared" si="10"/>
        <v/>
      </c>
      <c r="AF68" s="45" t="str">
        <f t="shared" si="18"/>
        <v/>
      </c>
      <c r="AG68" s="45" t="str">
        <f t="shared" si="19"/>
        <v/>
      </c>
      <c r="AH68" s="205" t="str">
        <f t="shared" si="22"/>
        <v/>
      </c>
      <c r="AI68" s="206" t="str">
        <f t="shared" si="20"/>
        <v/>
      </c>
      <c r="AJ68" s="205" t="str">
        <f t="shared" si="12"/>
        <v/>
      </c>
      <c r="AK68" s="205" t="str">
        <f>IF(AH68&lt;AI68,Übersetzungstexte!A$184,"")</f>
        <v/>
      </c>
      <c r="AL68" s="206" t="str">
        <f t="shared" si="21"/>
        <v/>
      </c>
      <c r="AM68" s="118"/>
    </row>
    <row r="69" spans="1:39" s="207" customFormat="1" ht="16.899999999999999" customHeight="1">
      <c r="A69" s="402"/>
      <c r="B69" s="495"/>
      <c r="C69" s="495"/>
      <c r="D69" s="494"/>
      <c r="E69" s="487"/>
      <c r="F69" s="175"/>
      <c r="G69" s="176"/>
      <c r="H69" s="372"/>
      <c r="I69" s="75"/>
      <c r="J69" s="270"/>
      <c r="K69" s="75"/>
      <c r="L69" s="271"/>
      <c r="M69" s="175" t="str">
        <f t="shared" si="13"/>
        <v/>
      </c>
      <c r="N69" s="176"/>
      <c r="O69" s="203"/>
      <c r="P69" s="176"/>
      <c r="Q69" s="203"/>
      <c r="R69" s="176"/>
      <c r="S69" s="75"/>
      <c r="T69" s="271"/>
      <c r="U69" s="373"/>
      <c r="V69" s="273"/>
      <c r="W69" s="274"/>
      <c r="X69" s="198"/>
      <c r="Y69" s="204">
        <f t="shared" si="14"/>
        <v>0</v>
      </c>
      <c r="Z69" s="204">
        <f>IF('1042Ei Conteggio'!D73="",0,1)</f>
        <v>0</v>
      </c>
      <c r="AA69" s="45" t="e">
        <f t="shared" si="15"/>
        <v>#VALUE!</v>
      </c>
      <c r="AB69" s="45">
        <f t="shared" si="16"/>
        <v>0</v>
      </c>
      <c r="AC69" s="56" t="str">
        <f t="shared" si="17"/>
        <v/>
      </c>
      <c r="AD69" s="45" t="str">
        <f t="shared" si="9"/>
        <v/>
      </c>
      <c r="AE69" s="45" t="str">
        <f t="shared" si="10"/>
        <v/>
      </c>
      <c r="AF69" s="45" t="str">
        <f t="shared" si="18"/>
        <v/>
      </c>
      <c r="AG69" s="45" t="str">
        <f t="shared" si="19"/>
        <v/>
      </c>
      <c r="AH69" s="205" t="str">
        <f t="shared" si="22"/>
        <v/>
      </c>
      <c r="AI69" s="206" t="str">
        <f t="shared" si="20"/>
        <v/>
      </c>
      <c r="AJ69" s="205" t="str">
        <f t="shared" si="12"/>
        <v/>
      </c>
      <c r="AK69" s="205" t="str">
        <f>IF(AH69&lt;AI69,Übersetzungstexte!A$184,"")</f>
        <v/>
      </c>
      <c r="AL69" s="206" t="str">
        <f t="shared" si="21"/>
        <v/>
      </c>
      <c r="AM69" s="118"/>
    </row>
    <row r="70" spans="1:39" s="207" customFormat="1" ht="16.899999999999999" customHeight="1">
      <c r="A70" s="402"/>
      <c r="B70" s="495"/>
      <c r="C70" s="495"/>
      <c r="D70" s="494"/>
      <c r="E70" s="487"/>
      <c r="F70" s="175"/>
      <c r="G70" s="176"/>
      <c r="H70" s="372"/>
      <c r="I70" s="75"/>
      <c r="J70" s="270"/>
      <c r="K70" s="75"/>
      <c r="L70" s="271"/>
      <c r="M70" s="175" t="str">
        <f t="shared" si="13"/>
        <v/>
      </c>
      <c r="N70" s="176"/>
      <c r="O70" s="203"/>
      <c r="P70" s="176"/>
      <c r="Q70" s="203"/>
      <c r="R70" s="176"/>
      <c r="S70" s="75"/>
      <c r="T70" s="271"/>
      <c r="U70" s="373"/>
      <c r="V70" s="273"/>
      <c r="W70" s="274"/>
      <c r="X70" s="198"/>
      <c r="Y70" s="204">
        <f t="shared" si="14"/>
        <v>0</v>
      </c>
      <c r="Z70" s="204">
        <f>IF('1042Ei Conteggio'!D74="",0,1)</f>
        <v>0</v>
      </c>
      <c r="AA70" s="45" t="e">
        <f t="shared" si="15"/>
        <v>#VALUE!</v>
      </c>
      <c r="AB70" s="45">
        <f t="shared" si="16"/>
        <v>0</v>
      </c>
      <c r="AC70" s="56" t="str">
        <f t="shared" si="17"/>
        <v/>
      </c>
      <c r="AD70" s="45" t="str">
        <f t="shared" si="9"/>
        <v/>
      </c>
      <c r="AE70" s="45" t="str">
        <f t="shared" si="10"/>
        <v/>
      </c>
      <c r="AF70" s="45" t="str">
        <f t="shared" si="18"/>
        <v/>
      </c>
      <c r="AG70" s="45" t="str">
        <f t="shared" si="19"/>
        <v/>
      </c>
      <c r="AH70" s="205" t="str">
        <f t="shared" si="22"/>
        <v/>
      </c>
      <c r="AI70" s="206" t="str">
        <f t="shared" si="20"/>
        <v/>
      </c>
      <c r="AJ70" s="205" t="str">
        <f t="shared" si="12"/>
        <v/>
      </c>
      <c r="AK70" s="205" t="str">
        <f>IF(AH70&lt;AI70,Übersetzungstexte!A$184,"")</f>
        <v/>
      </c>
      <c r="AL70" s="206" t="str">
        <f t="shared" si="21"/>
        <v/>
      </c>
      <c r="AM70" s="118"/>
    </row>
    <row r="71" spans="1:39" s="207" customFormat="1" ht="16.899999999999999" customHeight="1">
      <c r="A71" s="402"/>
      <c r="B71" s="495"/>
      <c r="C71" s="495"/>
      <c r="D71" s="494"/>
      <c r="E71" s="487"/>
      <c r="F71" s="175"/>
      <c r="G71" s="176"/>
      <c r="H71" s="372"/>
      <c r="I71" s="75"/>
      <c r="J71" s="270"/>
      <c r="K71" s="75"/>
      <c r="L71" s="271"/>
      <c r="M71" s="175" t="str">
        <f t="shared" si="13"/>
        <v/>
      </c>
      <c r="N71" s="176"/>
      <c r="O71" s="203"/>
      <c r="P71" s="176"/>
      <c r="Q71" s="203"/>
      <c r="R71" s="176"/>
      <c r="S71" s="75"/>
      <c r="T71" s="271"/>
      <c r="U71" s="373"/>
      <c r="V71" s="273"/>
      <c r="W71" s="274"/>
      <c r="X71" s="198"/>
      <c r="Y71" s="204">
        <f t="shared" si="14"/>
        <v>0</v>
      </c>
      <c r="Z71" s="204">
        <f>IF('1042Ei Conteggio'!D75="",0,1)</f>
        <v>0</v>
      </c>
      <c r="AA71" s="45" t="e">
        <f t="shared" si="15"/>
        <v>#VALUE!</v>
      </c>
      <c r="AB71" s="45">
        <f t="shared" si="16"/>
        <v>0</v>
      </c>
      <c r="AC71" s="56" t="str">
        <f t="shared" si="17"/>
        <v/>
      </c>
      <c r="AD71" s="45" t="str">
        <f t="shared" si="9"/>
        <v/>
      </c>
      <c r="AE71" s="45" t="str">
        <f t="shared" si="10"/>
        <v/>
      </c>
      <c r="AF71" s="45" t="str">
        <f t="shared" si="18"/>
        <v/>
      </c>
      <c r="AG71" s="45" t="str">
        <f t="shared" si="19"/>
        <v/>
      </c>
      <c r="AH71" s="205" t="str">
        <f t="shared" si="22"/>
        <v/>
      </c>
      <c r="AI71" s="206" t="str">
        <f t="shared" si="20"/>
        <v/>
      </c>
      <c r="AJ71" s="205" t="str">
        <f t="shared" si="12"/>
        <v/>
      </c>
      <c r="AK71" s="205" t="str">
        <f>IF(AH71&lt;AI71,Übersetzungstexte!A$184,"")</f>
        <v/>
      </c>
      <c r="AL71" s="206" t="str">
        <f t="shared" si="21"/>
        <v/>
      </c>
      <c r="AM71" s="118"/>
    </row>
    <row r="72" spans="1:39" s="207" customFormat="1" ht="16.899999999999999" customHeight="1">
      <c r="A72" s="402"/>
      <c r="B72" s="495"/>
      <c r="C72" s="495"/>
      <c r="D72" s="494"/>
      <c r="E72" s="487"/>
      <c r="F72" s="175"/>
      <c r="G72" s="176"/>
      <c r="H72" s="372"/>
      <c r="I72" s="75"/>
      <c r="J72" s="270"/>
      <c r="K72" s="75"/>
      <c r="L72" s="271"/>
      <c r="M72" s="175" t="str">
        <f t="shared" si="13"/>
        <v/>
      </c>
      <c r="N72" s="176"/>
      <c r="O72" s="203"/>
      <c r="P72" s="176"/>
      <c r="Q72" s="203"/>
      <c r="R72" s="176"/>
      <c r="S72" s="75"/>
      <c r="T72" s="271"/>
      <c r="U72" s="373"/>
      <c r="V72" s="273"/>
      <c r="W72" s="274"/>
      <c r="X72" s="198"/>
      <c r="Y72" s="204">
        <f t="shared" ref="Y72:Y135" si="23">IF(Y$2-YEAR(D72)&lt;Y$3,0,1)</f>
        <v>0</v>
      </c>
      <c r="Z72" s="204">
        <f>IF('1042Ei Conteggio'!D76="",0,1)</f>
        <v>0</v>
      </c>
      <c r="AA72" s="45" t="e">
        <f t="shared" ref="AA72:AA135" si="24">ROUND((K72+J72)/(Y$4-(K72+J72))*100,2)</f>
        <v>#VALUE!</v>
      </c>
      <c r="AB72" s="45">
        <f t="shared" ref="AB72:AB135" si="25">ROUND(H72,0)/12</f>
        <v>0</v>
      </c>
      <c r="AC72" s="56" t="str">
        <f t="shared" ref="AC72:AC135" si="26">IF(AND(A72="",B72="",C72=""),"",ROUND((Y$4-(K72+J72))*L72/60,1))</f>
        <v/>
      </c>
      <c r="AD72" s="45" t="str">
        <f t="shared" si="9"/>
        <v/>
      </c>
      <c r="AE72" s="45" t="str">
        <f t="shared" si="10"/>
        <v/>
      </c>
      <c r="AF72" s="45" t="str">
        <f t="shared" ref="AF72:AF135" si="27">IF(OR(AND(A72="",B72="",C72=""),F72=0,F72="",AC72=0,AC72=""),"",ROUND((AB72*F72/AC72),2))</f>
        <v/>
      </c>
      <c r="AG72" s="45" t="str">
        <f t="shared" ref="AG72:AG135" si="28">IF(OR(AND(A72="",B72="",C72=""),F72=0,F72="",AC72=0,AC72=""),"",ROUND((I72/(12*AB72*F72)+1)*AB72*F72/AC72,2))</f>
        <v/>
      </c>
      <c r="AH72" s="205" t="str">
        <f t="shared" si="22"/>
        <v/>
      </c>
      <c r="AI72" s="206" t="str">
        <f t="shared" ref="AI72:AI135" si="29">IF(OR(AND(A72="",B72="",C72=""),Y$4=""),"",IF(AND(G72&gt;0,I72&gt;0),AE72, IF(G72&gt;0,AD72, IF(AND(F72&gt;0,I72&gt;0),AG72,AF72))))</f>
        <v/>
      </c>
      <c r="AJ72" s="205" t="str">
        <f t="shared" si="12"/>
        <v/>
      </c>
      <c r="AK72" s="205" t="str">
        <f>IF(AH72&lt;AI72,Übersetzungstexte!A$184,"")</f>
        <v/>
      </c>
      <c r="AL72" s="206" t="str">
        <f t="shared" ref="AL72:AL135" si="30">IF(AND(B72="",C72=""),"",CONCATENATE(B72,", ",C72))</f>
        <v/>
      </c>
      <c r="AM72" s="118"/>
    </row>
    <row r="73" spans="1:39" s="207" customFormat="1" ht="16.899999999999999" customHeight="1">
      <c r="A73" s="402"/>
      <c r="B73" s="495"/>
      <c r="C73" s="495"/>
      <c r="D73" s="494"/>
      <c r="E73" s="487"/>
      <c r="F73" s="175"/>
      <c r="G73" s="176"/>
      <c r="H73" s="372"/>
      <c r="I73" s="75"/>
      <c r="J73" s="270"/>
      <c r="K73" s="75"/>
      <c r="L73" s="271"/>
      <c r="M73" s="175" t="str">
        <f t="shared" ref="M73:M136" si="31">IF(A73="","",L73)</f>
        <v/>
      </c>
      <c r="N73" s="176"/>
      <c r="O73" s="203"/>
      <c r="P73" s="176"/>
      <c r="Q73" s="203"/>
      <c r="R73" s="176"/>
      <c r="S73" s="75"/>
      <c r="T73" s="271"/>
      <c r="U73" s="373"/>
      <c r="V73" s="273"/>
      <c r="W73" s="274"/>
      <c r="X73" s="198"/>
      <c r="Y73" s="204">
        <f t="shared" si="23"/>
        <v>0</v>
      </c>
      <c r="Z73" s="204">
        <f>IF('1042Ei Conteggio'!D77="",0,1)</f>
        <v>0</v>
      </c>
      <c r="AA73" s="45" t="e">
        <f t="shared" si="24"/>
        <v>#VALUE!</v>
      </c>
      <c r="AB73" s="45">
        <f t="shared" si="25"/>
        <v>0</v>
      </c>
      <c r="AC73" s="56" t="str">
        <f t="shared" si="26"/>
        <v/>
      </c>
      <c r="AD73" s="45" t="str">
        <f t="shared" ref="AD73:AD136" si="32">IF(OR(AND(A73="",B73="",C73=""),G73=0,G73=""),"",ROUND((1+AA73/100)*AB73*G73,2))</f>
        <v/>
      </c>
      <c r="AE73" s="45" t="str">
        <f t="shared" ref="AE73:AE136" si="33">IF(OR(AND(A73="",B73="",C73=""),G73=0,G73="",M73=0,M73=""),"",ROUND((1+AA73/100)*(I73/(Y$4*L73/5)+AB73*G73),2))</f>
        <v/>
      </c>
      <c r="AF73" s="45" t="str">
        <f t="shared" si="27"/>
        <v/>
      </c>
      <c r="AG73" s="45" t="str">
        <f t="shared" si="28"/>
        <v/>
      </c>
      <c r="AH73" s="205" t="str">
        <f t="shared" ref="AH73:AH136" si="34">IF(OR(AND(A73="",B73="",C73=""),AC73=0,AC73=""),"",ROUND(AH$4 / AC73,1))</f>
        <v/>
      </c>
      <c r="AI73" s="206" t="str">
        <f t="shared" si="29"/>
        <v/>
      </c>
      <c r="AJ73" s="205" t="str">
        <f t="shared" ref="AJ73:AJ136" si="35">IF(AH73&lt;AI73,AH73,AI73)</f>
        <v/>
      </c>
      <c r="AK73" s="205" t="str">
        <f>IF(AH73&lt;AI73,Übersetzungstexte!A$184,"")</f>
        <v/>
      </c>
      <c r="AL73" s="206" t="str">
        <f t="shared" si="30"/>
        <v/>
      </c>
      <c r="AM73" s="118"/>
    </row>
    <row r="74" spans="1:39" s="207" customFormat="1" ht="16.899999999999999" customHeight="1">
      <c r="A74" s="402"/>
      <c r="B74" s="495"/>
      <c r="C74" s="495"/>
      <c r="D74" s="494"/>
      <c r="E74" s="487"/>
      <c r="F74" s="175"/>
      <c r="G74" s="176"/>
      <c r="H74" s="372"/>
      <c r="I74" s="75"/>
      <c r="J74" s="270"/>
      <c r="K74" s="75"/>
      <c r="L74" s="271"/>
      <c r="M74" s="175" t="str">
        <f t="shared" si="31"/>
        <v/>
      </c>
      <c r="N74" s="176"/>
      <c r="O74" s="203"/>
      <c r="P74" s="176"/>
      <c r="Q74" s="203"/>
      <c r="R74" s="176"/>
      <c r="S74" s="75"/>
      <c r="T74" s="271"/>
      <c r="U74" s="373"/>
      <c r="V74" s="273"/>
      <c r="W74" s="274"/>
      <c r="X74" s="198"/>
      <c r="Y74" s="204">
        <f t="shared" si="23"/>
        <v>0</v>
      </c>
      <c r="Z74" s="204">
        <f>IF('1042Ei Conteggio'!D78="",0,1)</f>
        <v>0</v>
      </c>
      <c r="AA74" s="45" t="e">
        <f t="shared" si="24"/>
        <v>#VALUE!</v>
      </c>
      <c r="AB74" s="45">
        <f t="shared" si="25"/>
        <v>0</v>
      </c>
      <c r="AC74" s="56" t="str">
        <f t="shared" si="26"/>
        <v/>
      </c>
      <c r="AD74" s="45" t="str">
        <f t="shared" si="32"/>
        <v/>
      </c>
      <c r="AE74" s="45" t="str">
        <f t="shared" si="33"/>
        <v/>
      </c>
      <c r="AF74" s="45" t="str">
        <f t="shared" si="27"/>
        <v/>
      </c>
      <c r="AG74" s="45" t="str">
        <f t="shared" si="28"/>
        <v/>
      </c>
      <c r="AH74" s="205" t="str">
        <f t="shared" si="34"/>
        <v/>
      </c>
      <c r="AI74" s="206" t="str">
        <f t="shared" si="29"/>
        <v/>
      </c>
      <c r="AJ74" s="205" t="str">
        <f t="shared" si="35"/>
        <v/>
      </c>
      <c r="AK74" s="205" t="str">
        <f>IF(AH74&lt;AI74,Übersetzungstexte!A$184,"")</f>
        <v/>
      </c>
      <c r="AL74" s="206" t="str">
        <f t="shared" si="30"/>
        <v/>
      </c>
      <c r="AM74" s="118"/>
    </row>
    <row r="75" spans="1:39" s="207" customFormat="1" ht="16.899999999999999" customHeight="1">
      <c r="A75" s="402"/>
      <c r="B75" s="495"/>
      <c r="C75" s="495"/>
      <c r="D75" s="494"/>
      <c r="E75" s="487"/>
      <c r="F75" s="175"/>
      <c r="G75" s="176"/>
      <c r="H75" s="372"/>
      <c r="I75" s="75"/>
      <c r="J75" s="270"/>
      <c r="K75" s="75"/>
      <c r="L75" s="271"/>
      <c r="M75" s="175" t="str">
        <f t="shared" si="31"/>
        <v/>
      </c>
      <c r="N75" s="176"/>
      <c r="O75" s="203"/>
      <c r="P75" s="176"/>
      <c r="Q75" s="203"/>
      <c r="R75" s="176"/>
      <c r="S75" s="75"/>
      <c r="T75" s="271"/>
      <c r="U75" s="373"/>
      <c r="V75" s="273"/>
      <c r="W75" s="274"/>
      <c r="X75" s="198"/>
      <c r="Y75" s="204">
        <f t="shared" si="23"/>
        <v>0</v>
      </c>
      <c r="Z75" s="204">
        <f>IF('1042Ei Conteggio'!D79="",0,1)</f>
        <v>0</v>
      </c>
      <c r="AA75" s="45" t="e">
        <f t="shared" si="24"/>
        <v>#VALUE!</v>
      </c>
      <c r="AB75" s="45">
        <f t="shared" si="25"/>
        <v>0</v>
      </c>
      <c r="AC75" s="56" t="str">
        <f t="shared" si="26"/>
        <v/>
      </c>
      <c r="AD75" s="45" t="str">
        <f t="shared" si="32"/>
        <v/>
      </c>
      <c r="AE75" s="45" t="str">
        <f t="shared" si="33"/>
        <v/>
      </c>
      <c r="AF75" s="45" t="str">
        <f t="shared" si="27"/>
        <v/>
      </c>
      <c r="AG75" s="45" t="str">
        <f t="shared" si="28"/>
        <v/>
      </c>
      <c r="AH75" s="205" t="str">
        <f t="shared" si="34"/>
        <v/>
      </c>
      <c r="AI75" s="206" t="str">
        <f t="shared" si="29"/>
        <v/>
      </c>
      <c r="AJ75" s="205" t="str">
        <f t="shared" si="35"/>
        <v/>
      </c>
      <c r="AK75" s="205" t="str">
        <f>IF(AH75&lt;AI75,Übersetzungstexte!A$184,"")</f>
        <v/>
      </c>
      <c r="AL75" s="206" t="str">
        <f t="shared" si="30"/>
        <v/>
      </c>
      <c r="AM75" s="118"/>
    </row>
    <row r="76" spans="1:39" s="207" customFormat="1" ht="16.899999999999999" customHeight="1">
      <c r="A76" s="402"/>
      <c r="B76" s="495"/>
      <c r="C76" s="495"/>
      <c r="D76" s="494"/>
      <c r="E76" s="487"/>
      <c r="F76" s="175"/>
      <c r="G76" s="176"/>
      <c r="H76" s="372"/>
      <c r="I76" s="75"/>
      <c r="J76" s="270"/>
      <c r="K76" s="75"/>
      <c r="L76" s="271"/>
      <c r="M76" s="175" t="str">
        <f t="shared" si="31"/>
        <v/>
      </c>
      <c r="N76" s="176"/>
      <c r="O76" s="203"/>
      <c r="P76" s="176"/>
      <c r="Q76" s="203"/>
      <c r="R76" s="176"/>
      <c r="S76" s="75"/>
      <c r="T76" s="271"/>
      <c r="U76" s="373"/>
      <c r="V76" s="273"/>
      <c r="W76" s="274"/>
      <c r="X76" s="198"/>
      <c r="Y76" s="204">
        <f t="shared" si="23"/>
        <v>0</v>
      </c>
      <c r="Z76" s="204">
        <f>IF('1042Ei Conteggio'!D80="",0,1)</f>
        <v>0</v>
      </c>
      <c r="AA76" s="45" t="e">
        <f t="shared" si="24"/>
        <v>#VALUE!</v>
      </c>
      <c r="AB76" s="45">
        <f t="shared" si="25"/>
        <v>0</v>
      </c>
      <c r="AC76" s="56" t="str">
        <f t="shared" si="26"/>
        <v/>
      </c>
      <c r="AD76" s="45" t="str">
        <f t="shared" si="32"/>
        <v/>
      </c>
      <c r="AE76" s="45" t="str">
        <f t="shared" si="33"/>
        <v/>
      </c>
      <c r="AF76" s="45" t="str">
        <f t="shared" si="27"/>
        <v/>
      </c>
      <c r="AG76" s="45" t="str">
        <f t="shared" si="28"/>
        <v/>
      </c>
      <c r="AH76" s="205" t="str">
        <f t="shared" si="34"/>
        <v/>
      </c>
      <c r="AI76" s="206" t="str">
        <f t="shared" si="29"/>
        <v/>
      </c>
      <c r="AJ76" s="205" t="str">
        <f t="shared" si="35"/>
        <v/>
      </c>
      <c r="AK76" s="205" t="str">
        <f>IF(AH76&lt;AI76,Übersetzungstexte!A$184,"")</f>
        <v/>
      </c>
      <c r="AL76" s="206" t="str">
        <f t="shared" si="30"/>
        <v/>
      </c>
      <c r="AM76" s="118"/>
    </row>
    <row r="77" spans="1:39" s="207" customFormat="1" ht="16.899999999999999" customHeight="1">
      <c r="A77" s="402"/>
      <c r="B77" s="495"/>
      <c r="C77" s="495"/>
      <c r="D77" s="494"/>
      <c r="E77" s="487"/>
      <c r="F77" s="175"/>
      <c r="G77" s="176"/>
      <c r="H77" s="372"/>
      <c r="I77" s="75"/>
      <c r="J77" s="270"/>
      <c r="K77" s="75"/>
      <c r="L77" s="271"/>
      <c r="M77" s="175" t="str">
        <f t="shared" si="31"/>
        <v/>
      </c>
      <c r="N77" s="176"/>
      <c r="O77" s="203"/>
      <c r="P77" s="176"/>
      <c r="Q77" s="203"/>
      <c r="R77" s="176"/>
      <c r="S77" s="75"/>
      <c r="T77" s="271"/>
      <c r="U77" s="373"/>
      <c r="V77" s="273"/>
      <c r="W77" s="274"/>
      <c r="X77" s="198"/>
      <c r="Y77" s="204">
        <f t="shared" si="23"/>
        <v>0</v>
      </c>
      <c r="Z77" s="204">
        <f>IF('1042Ei Conteggio'!D81="",0,1)</f>
        <v>0</v>
      </c>
      <c r="AA77" s="45" t="e">
        <f t="shared" si="24"/>
        <v>#VALUE!</v>
      </c>
      <c r="AB77" s="45">
        <f t="shared" si="25"/>
        <v>0</v>
      </c>
      <c r="AC77" s="56" t="str">
        <f t="shared" si="26"/>
        <v/>
      </c>
      <c r="AD77" s="45" t="str">
        <f t="shared" si="32"/>
        <v/>
      </c>
      <c r="AE77" s="45" t="str">
        <f t="shared" si="33"/>
        <v/>
      </c>
      <c r="AF77" s="45" t="str">
        <f t="shared" si="27"/>
        <v/>
      </c>
      <c r="AG77" s="45" t="str">
        <f t="shared" si="28"/>
        <v/>
      </c>
      <c r="AH77" s="205" t="str">
        <f t="shared" si="34"/>
        <v/>
      </c>
      <c r="AI77" s="206" t="str">
        <f t="shared" si="29"/>
        <v/>
      </c>
      <c r="AJ77" s="205" t="str">
        <f t="shared" si="35"/>
        <v/>
      </c>
      <c r="AK77" s="205" t="str">
        <f>IF(AH77&lt;AI77,Übersetzungstexte!A$184,"")</f>
        <v/>
      </c>
      <c r="AL77" s="206" t="str">
        <f t="shared" si="30"/>
        <v/>
      </c>
      <c r="AM77" s="118"/>
    </row>
    <row r="78" spans="1:39" s="207" customFormat="1" ht="16.899999999999999" customHeight="1">
      <c r="A78" s="402"/>
      <c r="B78" s="495"/>
      <c r="C78" s="495"/>
      <c r="D78" s="494"/>
      <c r="E78" s="487"/>
      <c r="F78" s="175"/>
      <c r="G78" s="176"/>
      <c r="H78" s="372"/>
      <c r="I78" s="75"/>
      <c r="J78" s="270"/>
      <c r="K78" s="75"/>
      <c r="L78" s="271"/>
      <c r="M78" s="175" t="str">
        <f t="shared" si="31"/>
        <v/>
      </c>
      <c r="N78" s="176"/>
      <c r="O78" s="203"/>
      <c r="P78" s="176"/>
      <c r="Q78" s="203"/>
      <c r="R78" s="176"/>
      <c r="S78" s="75"/>
      <c r="T78" s="271"/>
      <c r="U78" s="373"/>
      <c r="V78" s="273"/>
      <c r="W78" s="274"/>
      <c r="X78" s="198"/>
      <c r="Y78" s="204">
        <f t="shared" si="23"/>
        <v>0</v>
      </c>
      <c r="Z78" s="204">
        <f>IF('1042Ei Conteggio'!D82="",0,1)</f>
        <v>0</v>
      </c>
      <c r="AA78" s="45" t="e">
        <f t="shared" si="24"/>
        <v>#VALUE!</v>
      </c>
      <c r="AB78" s="45">
        <f t="shared" si="25"/>
        <v>0</v>
      </c>
      <c r="AC78" s="56" t="str">
        <f t="shared" si="26"/>
        <v/>
      </c>
      <c r="AD78" s="45" t="str">
        <f t="shared" si="32"/>
        <v/>
      </c>
      <c r="AE78" s="45" t="str">
        <f t="shared" si="33"/>
        <v/>
      </c>
      <c r="AF78" s="45" t="str">
        <f t="shared" si="27"/>
        <v/>
      </c>
      <c r="AG78" s="45" t="str">
        <f t="shared" si="28"/>
        <v/>
      </c>
      <c r="AH78" s="205" t="str">
        <f t="shared" si="34"/>
        <v/>
      </c>
      <c r="AI78" s="206" t="str">
        <f t="shared" si="29"/>
        <v/>
      </c>
      <c r="AJ78" s="205" t="str">
        <f t="shared" si="35"/>
        <v/>
      </c>
      <c r="AK78" s="205" t="str">
        <f>IF(AH78&lt;AI78,Übersetzungstexte!A$184,"")</f>
        <v/>
      </c>
      <c r="AL78" s="206" t="str">
        <f t="shared" si="30"/>
        <v/>
      </c>
      <c r="AM78" s="118"/>
    </row>
    <row r="79" spans="1:39" s="207" customFormat="1" ht="16.899999999999999" customHeight="1">
      <c r="A79" s="402"/>
      <c r="B79" s="495"/>
      <c r="C79" s="495"/>
      <c r="D79" s="494"/>
      <c r="E79" s="487"/>
      <c r="F79" s="175"/>
      <c r="G79" s="176"/>
      <c r="H79" s="372"/>
      <c r="I79" s="75"/>
      <c r="J79" s="270"/>
      <c r="K79" s="75"/>
      <c r="L79" s="271"/>
      <c r="M79" s="175" t="str">
        <f t="shared" si="31"/>
        <v/>
      </c>
      <c r="N79" s="176"/>
      <c r="O79" s="203"/>
      <c r="P79" s="176"/>
      <c r="Q79" s="203"/>
      <c r="R79" s="176"/>
      <c r="S79" s="75"/>
      <c r="T79" s="271"/>
      <c r="U79" s="373"/>
      <c r="V79" s="273"/>
      <c r="W79" s="274"/>
      <c r="X79" s="198"/>
      <c r="Y79" s="204">
        <f t="shared" si="23"/>
        <v>0</v>
      </c>
      <c r="Z79" s="204">
        <f>IF('1042Ei Conteggio'!D83="",0,1)</f>
        <v>0</v>
      </c>
      <c r="AA79" s="45" t="e">
        <f t="shared" si="24"/>
        <v>#VALUE!</v>
      </c>
      <c r="AB79" s="45">
        <f t="shared" si="25"/>
        <v>0</v>
      </c>
      <c r="AC79" s="56" t="str">
        <f t="shared" si="26"/>
        <v/>
      </c>
      <c r="AD79" s="45" t="str">
        <f t="shared" si="32"/>
        <v/>
      </c>
      <c r="AE79" s="45" t="str">
        <f t="shared" si="33"/>
        <v/>
      </c>
      <c r="AF79" s="45" t="str">
        <f t="shared" si="27"/>
        <v/>
      </c>
      <c r="AG79" s="45" t="str">
        <f t="shared" si="28"/>
        <v/>
      </c>
      <c r="AH79" s="205" t="str">
        <f t="shared" si="34"/>
        <v/>
      </c>
      <c r="AI79" s="206" t="str">
        <f t="shared" si="29"/>
        <v/>
      </c>
      <c r="AJ79" s="205" t="str">
        <f t="shared" si="35"/>
        <v/>
      </c>
      <c r="AK79" s="205" t="str">
        <f>IF(AH79&lt;AI79,Übersetzungstexte!A$184,"")</f>
        <v/>
      </c>
      <c r="AL79" s="206" t="str">
        <f t="shared" si="30"/>
        <v/>
      </c>
      <c r="AM79" s="118"/>
    </row>
    <row r="80" spans="1:39" s="207" customFormat="1" ht="16.899999999999999" customHeight="1">
      <c r="A80" s="402"/>
      <c r="B80" s="495"/>
      <c r="C80" s="495"/>
      <c r="D80" s="494"/>
      <c r="E80" s="487"/>
      <c r="F80" s="175"/>
      <c r="G80" s="176"/>
      <c r="H80" s="372"/>
      <c r="I80" s="75"/>
      <c r="J80" s="270"/>
      <c r="K80" s="75"/>
      <c r="L80" s="271"/>
      <c r="M80" s="175" t="str">
        <f t="shared" si="31"/>
        <v/>
      </c>
      <c r="N80" s="176"/>
      <c r="O80" s="203"/>
      <c r="P80" s="176"/>
      <c r="Q80" s="203"/>
      <c r="R80" s="176"/>
      <c r="S80" s="75"/>
      <c r="T80" s="271"/>
      <c r="U80" s="373"/>
      <c r="V80" s="273"/>
      <c r="W80" s="274"/>
      <c r="X80" s="198"/>
      <c r="Y80" s="204">
        <f t="shared" si="23"/>
        <v>0</v>
      </c>
      <c r="Z80" s="204">
        <f>IF('1042Ei Conteggio'!D84="",0,1)</f>
        <v>0</v>
      </c>
      <c r="AA80" s="45" t="e">
        <f t="shared" si="24"/>
        <v>#VALUE!</v>
      </c>
      <c r="AB80" s="45">
        <f t="shared" si="25"/>
        <v>0</v>
      </c>
      <c r="AC80" s="56" t="str">
        <f t="shared" si="26"/>
        <v/>
      </c>
      <c r="AD80" s="45" t="str">
        <f t="shared" si="32"/>
        <v/>
      </c>
      <c r="AE80" s="45" t="str">
        <f t="shared" si="33"/>
        <v/>
      </c>
      <c r="AF80" s="45" t="str">
        <f t="shared" si="27"/>
        <v/>
      </c>
      <c r="AG80" s="45" t="str">
        <f t="shared" si="28"/>
        <v/>
      </c>
      <c r="AH80" s="205" t="str">
        <f t="shared" si="34"/>
        <v/>
      </c>
      <c r="AI80" s="206" t="str">
        <f t="shared" si="29"/>
        <v/>
      </c>
      <c r="AJ80" s="205" t="str">
        <f t="shared" si="35"/>
        <v/>
      </c>
      <c r="AK80" s="205" t="str">
        <f>IF(AH80&lt;AI80,Übersetzungstexte!A$184,"")</f>
        <v/>
      </c>
      <c r="AL80" s="206" t="str">
        <f t="shared" si="30"/>
        <v/>
      </c>
      <c r="AM80" s="118"/>
    </row>
    <row r="81" spans="1:39" s="207" customFormat="1" ht="16.899999999999999" customHeight="1">
      <c r="A81" s="402"/>
      <c r="B81" s="495"/>
      <c r="C81" s="495"/>
      <c r="D81" s="494"/>
      <c r="E81" s="487"/>
      <c r="F81" s="175"/>
      <c r="G81" s="176"/>
      <c r="H81" s="372"/>
      <c r="I81" s="75"/>
      <c r="J81" s="270"/>
      <c r="K81" s="75"/>
      <c r="L81" s="271"/>
      <c r="M81" s="175" t="str">
        <f t="shared" si="31"/>
        <v/>
      </c>
      <c r="N81" s="176"/>
      <c r="O81" s="203"/>
      <c r="P81" s="176"/>
      <c r="Q81" s="203"/>
      <c r="R81" s="176"/>
      <c r="S81" s="75"/>
      <c r="T81" s="271"/>
      <c r="U81" s="373"/>
      <c r="V81" s="273"/>
      <c r="W81" s="274"/>
      <c r="X81" s="198"/>
      <c r="Y81" s="204">
        <f t="shared" si="23"/>
        <v>0</v>
      </c>
      <c r="Z81" s="204">
        <f>IF('1042Ei Conteggio'!D85="",0,1)</f>
        <v>0</v>
      </c>
      <c r="AA81" s="45" t="e">
        <f t="shared" si="24"/>
        <v>#VALUE!</v>
      </c>
      <c r="AB81" s="45">
        <f t="shared" si="25"/>
        <v>0</v>
      </c>
      <c r="AC81" s="56" t="str">
        <f t="shared" si="26"/>
        <v/>
      </c>
      <c r="AD81" s="45" t="str">
        <f t="shared" si="32"/>
        <v/>
      </c>
      <c r="AE81" s="45" t="str">
        <f t="shared" si="33"/>
        <v/>
      </c>
      <c r="AF81" s="45" t="str">
        <f t="shared" si="27"/>
        <v/>
      </c>
      <c r="AG81" s="45" t="str">
        <f t="shared" si="28"/>
        <v/>
      </c>
      <c r="AH81" s="205" t="str">
        <f t="shared" si="34"/>
        <v/>
      </c>
      <c r="AI81" s="206" t="str">
        <f t="shared" si="29"/>
        <v/>
      </c>
      <c r="AJ81" s="205" t="str">
        <f t="shared" si="35"/>
        <v/>
      </c>
      <c r="AK81" s="205" t="str">
        <f>IF(AH81&lt;AI81,Übersetzungstexte!A$184,"")</f>
        <v/>
      </c>
      <c r="AL81" s="206" t="str">
        <f t="shared" si="30"/>
        <v/>
      </c>
      <c r="AM81" s="118"/>
    </row>
    <row r="82" spans="1:39" s="207" customFormat="1" ht="16.899999999999999" customHeight="1">
      <c r="A82" s="402"/>
      <c r="B82" s="495"/>
      <c r="C82" s="495"/>
      <c r="D82" s="494"/>
      <c r="E82" s="487"/>
      <c r="F82" s="175"/>
      <c r="G82" s="176"/>
      <c r="H82" s="372"/>
      <c r="I82" s="75"/>
      <c r="J82" s="270"/>
      <c r="K82" s="75"/>
      <c r="L82" s="271"/>
      <c r="M82" s="175" t="str">
        <f t="shared" si="31"/>
        <v/>
      </c>
      <c r="N82" s="176"/>
      <c r="O82" s="203"/>
      <c r="P82" s="176"/>
      <c r="Q82" s="203"/>
      <c r="R82" s="176"/>
      <c r="S82" s="75"/>
      <c r="T82" s="271"/>
      <c r="U82" s="373"/>
      <c r="V82" s="273"/>
      <c r="W82" s="274"/>
      <c r="X82" s="198"/>
      <c r="Y82" s="204">
        <f t="shared" si="23"/>
        <v>0</v>
      </c>
      <c r="Z82" s="204">
        <f>IF('1042Ei Conteggio'!D86="",0,1)</f>
        <v>0</v>
      </c>
      <c r="AA82" s="45" t="e">
        <f t="shared" si="24"/>
        <v>#VALUE!</v>
      </c>
      <c r="AB82" s="45">
        <f t="shared" si="25"/>
        <v>0</v>
      </c>
      <c r="AC82" s="56" t="str">
        <f t="shared" si="26"/>
        <v/>
      </c>
      <c r="AD82" s="45" t="str">
        <f t="shared" si="32"/>
        <v/>
      </c>
      <c r="AE82" s="45" t="str">
        <f t="shared" si="33"/>
        <v/>
      </c>
      <c r="AF82" s="45" t="str">
        <f t="shared" si="27"/>
        <v/>
      </c>
      <c r="AG82" s="45" t="str">
        <f t="shared" si="28"/>
        <v/>
      </c>
      <c r="AH82" s="205" t="str">
        <f t="shared" si="34"/>
        <v/>
      </c>
      <c r="AI82" s="206" t="str">
        <f t="shared" si="29"/>
        <v/>
      </c>
      <c r="AJ82" s="205" t="str">
        <f t="shared" si="35"/>
        <v/>
      </c>
      <c r="AK82" s="205" t="str">
        <f>IF(AH82&lt;AI82,Übersetzungstexte!A$184,"")</f>
        <v/>
      </c>
      <c r="AL82" s="206" t="str">
        <f t="shared" si="30"/>
        <v/>
      </c>
      <c r="AM82" s="118"/>
    </row>
    <row r="83" spans="1:39" s="207" customFormat="1" ht="16.899999999999999" customHeight="1">
      <c r="A83" s="402"/>
      <c r="B83" s="495"/>
      <c r="C83" s="495"/>
      <c r="D83" s="494"/>
      <c r="E83" s="487"/>
      <c r="F83" s="175"/>
      <c r="G83" s="176"/>
      <c r="H83" s="372"/>
      <c r="I83" s="75"/>
      <c r="J83" s="270"/>
      <c r="K83" s="75"/>
      <c r="L83" s="271"/>
      <c r="M83" s="175" t="str">
        <f t="shared" si="31"/>
        <v/>
      </c>
      <c r="N83" s="176"/>
      <c r="O83" s="203"/>
      <c r="P83" s="176"/>
      <c r="Q83" s="203"/>
      <c r="R83" s="176"/>
      <c r="S83" s="75"/>
      <c r="T83" s="271"/>
      <c r="U83" s="373"/>
      <c r="V83" s="273"/>
      <c r="W83" s="274"/>
      <c r="X83" s="198"/>
      <c r="Y83" s="204">
        <f t="shared" si="23"/>
        <v>0</v>
      </c>
      <c r="Z83" s="204">
        <f>IF('1042Ei Conteggio'!D87="",0,1)</f>
        <v>0</v>
      </c>
      <c r="AA83" s="45" t="e">
        <f t="shared" si="24"/>
        <v>#VALUE!</v>
      </c>
      <c r="AB83" s="45">
        <f t="shared" si="25"/>
        <v>0</v>
      </c>
      <c r="AC83" s="56" t="str">
        <f t="shared" si="26"/>
        <v/>
      </c>
      <c r="AD83" s="45" t="str">
        <f t="shared" si="32"/>
        <v/>
      </c>
      <c r="AE83" s="45" t="str">
        <f t="shared" si="33"/>
        <v/>
      </c>
      <c r="AF83" s="45" t="str">
        <f t="shared" si="27"/>
        <v/>
      </c>
      <c r="AG83" s="45" t="str">
        <f t="shared" si="28"/>
        <v/>
      </c>
      <c r="AH83" s="205" t="str">
        <f t="shared" si="34"/>
        <v/>
      </c>
      <c r="AI83" s="206" t="str">
        <f t="shared" si="29"/>
        <v/>
      </c>
      <c r="AJ83" s="205" t="str">
        <f t="shared" si="35"/>
        <v/>
      </c>
      <c r="AK83" s="205" t="str">
        <f>IF(AH83&lt;AI83,Übersetzungstexte!A$184,"")</f>
        <v/>
      </c>
      <c r="AL83" s="206" t="str">
        <f t="shared" si="30"/>
        <v/>
      </c>
      <c r="AM83" s="118"/>
    </row>
    <row r="84" spans="1:39" s="207" customFormat="1" ht="16.899999999999999" customHeight="1">
      <c r="A84" s="402"/>
      <c r="B84" s="495"/>
      <c r="C84" s="495"/>
      <c r="D84" s="494"/>
      <c r="E84" s="487"/>
      <c r="F84" s="175"/>
      <c r="G84" s="176"/>
      <c r="H84" s="372"/>
      <c r="I84" s="75"/>
      <c r="J84" s="270"/>
      <c r="K84" s="75"/>
      <c r="L84" s="271"/>
      <c r="M84" s="175" t="str">
        <f t="shared" si="31"/>
        <v/>
      </c>
      <c r="N84" s="176"/>
      <c r="O84" s="203"/>
      <c r="P84" s="176"/>
      <c r="Q84" s="203"/>
      <c r="R84" s="176"/>
      <c r="S84" s="75"/>
      <c r="T84" s="271"/>
      <c r="U84" s="373"/>
      <c r="V84" s="273"/>
      <c r="W84" s="274"/>
      <c r="X84" s="198"/>
      <c r="Y84" s="204">
        <f t="shared" si="23"/>
        <v>0</v>
      </c>
      <c r="Z84" s="204">
        <f>IF('1042Ei Conteggio'!D88="",0,1)</f>
        <v>0</v>
      </c>
      <c r="AA84" s="45" t="e">
        <f t="shared" si="24"/>
        <v>#VALUE!</v>
      </c>
      <c r="AB84" s="45">
        <f t="shared" si="25"/>
        <v>0</v>
      </c>
      <c r="AC84" s="56" t="str">
        <f t="shared" si="26"/>
        <v/>
      </c>
      <c r="AD84" s="45" t="str">
        <f t="shared" si="32"/>
        <v/>
      </c>
      <c r="AE84" s="45" t="str">
        <f t="shared" si="33"/>
        <v/>
      </c>
      <c r="AF84" s="45" t="str">
        <f t="shared" si="27"/>
        <v/>
      </c>
      <c r="AG84" s="45" t="str">
        <f t="shared" si="28"/>
        <v/>
      </c>
      <c r="AH84" s="205" t="str">
        <f t="shared" si="34"/>
        <v/>
      </c>
      <c r="AI84" s="206" t="str">
        <f t="shared" si="29"/>
        <v/>
      </c>
      <c r="AJ84" s="205" t="str">
        <f t="shared" si="35"/>
        <v/>
      </c>
      <c r="AK84" s="205" t="str">
        <f>IF(AH84&lt;AI84,Übersetzungstexte!A$184,"")</f>
        <v/>
      </c>
      <c r="AL84" s="206" t="str">
        <f t="shared" si="30"/>
        <v/>
      </c>
      <c r="AM84" s="118"/>
    </row>
    <row r="85" spans="1:39" s="207" customFormat="1" ht="16.899999999999999" customHeight="1">
      <c r="A85" s="402"/>
      <c r="B85" s="495"/>
      <c r="C85" s="495"/>
      <c r="D85" s="494"/>
      <c r="E85" s="487"/>
      <c r="F85" s="175"/>
      <c r="G85" s="176"/>
      <c r="H85" s="372"/>
      <c r="I85" s="75"/>
      <c r="J85" s="270"/>
      <c r="K85" s="75"/>
      <c r="L85" s="271"/>
      <c r="M85" s="175" t="str">
        <f t="shared" si="31"/>
        <v/>
      </c>
      <c r="N85" s="176"/>
      <c r="O85" s="203"/>
      <c r="P85" s="176"/>
      <c r="Q85" s="203"/>
      <c r="R85" s="176"/>
      <c r="S85" s="75"/>
      <c r="T85" s="271"/>
      <c r="U85" s="373"/>
      <c r="V85" s="273"/>
      <c r="W85" s="274"/>
      <c r="X85" s="198"/>
      <c r="Y85" s="204">
        <f t="shared" si="23"/>
        <v>0</v>
      </c>
      <c r="Z85" s="204">
        <f>IF('1042Ei Conteggio'!D89="",0,1)</f>
        <v>0</v>
      </c>
      <c r="AA85" s="45" t="e">
        <f t="shared" si="24"/>
        <v>#VALUE!</v>
      </c>
      <c r="AB85" s="45">
        <f t="shared" si="25"/>
        <v>0</v>
      </c>
      <c r="AC85" s="56" t="str">
        <f t="shared" si="26"/>
        <v/>
      </c>
      <c r="AD85" s="45" t="str">
        <f t="shared" si="32"/>
        <v/>
      </c>
      <c r="AE85" s="45" t="str">
        <f t="shared" si="33"/>
        <v/>
      </c>
      <c r="AF85" s="45" t="str">
        <f t="shared" si="27"/>
        <v/>
      </c>
      <c r="AG85" s="45" t="str">
        <f t="shared" si="28"/>
        <v/>
      </c>
      <c r="AH85" s="205" t="str">
        <f t="shared" si="34"/>
        <v/>
      </c>
      <c r="AI85" s="206" t="str">
        <f t="shared" si="29"/>
        <v/>
      </c>
      <c r="AJ85" s="205" t="str">
        <f t="shared" si="35"/>
        <v/>
      </c>
      <c r="AK85" s="205" t="str">
        <f>IF(AH85&lt;AI85,Übersetzungstexte!A$184,"")</f>
        <v/>
      </c>
      <c r="AL85" s="206" t="str">
        <f t="shared" si="30"/>
        <v/>
      </c>
      <c r="AM85" s="118"/>
    </row>
    <row r="86" spans="1:39" s="207" customFormat="1" ht="16.899999999999999" customHeight="1">
      <c r="A86" s="402"/>
      <c r="B86" s="495"/>
      <c r="C86" s="495"/>
      <c r="D86" s="494"/>
      <c r="E86" s="487"/>
      <c r="F86" s="175"/>
      <c r="G86" s="176"/>
      <c r="H86" s="372"/>
      <c r="I86" s="75"/>
      <c r="J86" s="270"/>
      <c r="K86" s="75"/>
      <c r="L86" s="271"/>
      <c r="M86" s="175" t="str">
        <f t="shared" si="31"/>
        <v/>
      </c>
      <c r="N86" s="176"/>
      <c r="O86" s="203"/>
      <c r="P86" s="176"/>
      <c r="Q86" s="203"/>
      <c r="R86" s="176"/>
      <c r="S86" s="75"/>
      <c r="T86" s="271"/>
      <c r="U86" s="373"/>
      <c r="V86" s="273"/>
      <c r="W86" s="274"/>
      <c r="X86" s="198"/>
      <c r="Y86" s="204">
        <f t="shared" si="23"/>
        <v>0</v>
      </c>
      <c r="Z86" s="204">
        <f>IF('1042Ei Conteggio'!D90="",0,1)</f>
        <v>0</v>
      </c>
      <c r="AA86" s="45" t="e">
        <f t="shared" si="24"/>
        <v>#VALUE!</v>
      </c>
      <c r="AB86" s="45">
        <f t="shared" si="25"/>
        <v>0</v>
      </c>
      <c r="AC86" s="56" t="str">
        <f t="shared" si="26"/>
        <v/>
      </c>
      <c r="AD86" s="45" t="str">
        <f t="shared" si="32"/>
        <v/>
      </c>
      <c r="AE86" s="45" t="str">
        <f t="shared" si="33"/>
        <v/>
      </c>
      <c r="AF86" s="45" t="str">
        <f t="shared" si="27"/>
        <v/>
      </c>
      <c r="AG86" s="45" t="str">
        <f t="shared" si="28"/>
        <v/>
      </c>
      <c r="AH86" s="205" t="str">
        <f t="shared" si="34"/>
        <v/>
      </c>
      <c r="AI86" s="206" t="str">
        <f t="shared" si="29"/>
        <v/>
      </c>
      <c r="AJ86" s="205" t="str">
        <f t="shared" si="35"/>
        <v/>
      </c>
      <c r="AK86" s="205" t="str">
        <f>IF(AH86&lt;AI86,Übersetzungstexte!A$184,"")</f>
        <v/>
      </c>
      <c r="AL86" s="206" t="str">
        <f t="shared" si="30"/>
        <v/>
      </c>
      <c r="AM86" s="118"/>
    </row>
    <row r="87" spans="1:39" s="207" customFormat="1" ht="16.899999999999999" customHeight="1">
      <c r="A87" s="402"/>
      <c r="B87" s="495"/>
      <c r="C87" s="495"/>
      <c r="D87" s="494"/>
      <c r="E87" s="487"/>
      <c r="F87" s="175"/>
      <c r="G87" s="176"/>
      <c r="H87" s="372"/>
      <c r="I87" s="75"/>
      <c r="J87" s="270"/>
      <c r="K87" s="75"/>
      <c r="L87" s="271"/>
      <c r="M87" s="175" t="str">
        <f t="shared" si="31"/>
        <v/>
      </c>
      <c r="N87" s="176"/>
      <c r="O87" s="203"/>
      <c r="P87" s="176"/>
      <c r="Q87" s="203"/>
      <c r="R87" s="176"/>
      <c r="S87" s="75"/>
      <c r="T87" s="271"/>
      <c r="U87" s="373"/>
      <c r="V87" s="273"/>
      <c r="W87" s="274"/>
      <c r="X87" s="198"/>
      <c r="Y87" s="204">
        <f t="shared" si="23"/>
        <v>0</v>
      </c>
      <c r="Z87" s="204">
        <f>IF('1042Ei Conteggio'!D91="",0,1)</f>
        <v>0</v>
      </c>
      <c r="AA87" s="45" t="e">
        <f t="shared" si="24"/>
        <v>#VALUE!</v>
      </c>
      <c r="AB87" s="45">
        <f t="shared" si="25"/>
        <v>0</v>
      </c>
      <c r="AC87" s="56" t="str">
        <f t="shared" si="26"/>
        <v/>
      </c>
      <c r="AD87" s="45" t="str">
        <f t="shared" si="32"/>
        <v/>
      </c>
      <c r="AE87" s="45" t="str">
        <f t="shared" si="33"/>
        <v/>
      </c>
      <c r="AF87" s="45" t="str">
        <f t="shared" si="27"/>
        <v/>
      </c>
      <c r="AG87" s="45" t="str">
        <f t="shared" si="28"/>
        <v/>
      </c>
      <c r="AH87" s="205" t="str">
        <f t="shared" si="34"/>
        <v/>
      </c>
      <c r="AI87" s="206" t="str">
        <f t="shared" si="29"/>
        <v/>
      </c>
      <c r="AJ87" s="205" t="str">
        <f t="shared" si="35"/>
        <v/>
      </c>
      <c r="AK87" s="205" t="str">
        <f>IF(AH87&lt;AI87,Übersetzungstexte!A$184,"")</f>
        <v/>
      </c>
      <c r="AL87" s="206" t="str">
        <f t="shared" si="30"/>
        <v/>
      </c>
      <c r="AM87" s="118"/>
    </row>
    <row r="88" spans="1:39" s="207" customFormat="1" ht="16.899999999999999" customHeight="1">
      <c r="A88" s="402"/>
      <c r="B88" s="495"/>
      <c r="C88" s="495"/>
      <c r="D88" s="494"/>
      <c r="E88" s="487"/>
      <c r="F88" s="175"/>
      <c r="G88" s="176"/>
      <c r="H88" s="372"/>
      <c r="I88" s="75"/>
      <c r="J88" s="270"/>
      <c r="K88" s="75"/>
      <c r="L88" s="271"/>
      <c r="M88" s="175" t="str">
        <f t="shared" si="31"/>
        <v/>
      </c>
      <c r="N88" s="176"/>
      <c r="O88" s="203"/>
      <c r="P88" s="176"/>
      <c r="Q88" s="203"/>
      <c r="R88" s="176"/>
      <c r="S88" s="75"/>
      <c r="T88" s="271"/>
      <c r="U88" s="373"/>
      <c r="V88" s="273"/>
      <c r="W88" s="274"/>
      <c r="X88" s="198"/>
      <c r="Y88" s="204">
        <f t="shared" si="23"/>
        <v>0</v>
      </c>
      <c r="Z88" s="204">
        <f>IF('1042Ei Conteggio'!D92="",0,1)</f>
        <v>0</v>
      </c>
      <c r="AA88" s="45" t="e">
        <f t="shared" si="24"/>
        <v>#VALUE!</v>
      </c>
      <c r="AB88" s="45">
        <f t="shared" si="25"/>
        <v>0</v>
      </c>
      <c r="AC88" s="56" t="str">
        <f t="shared" si="26"/>
        <v/>
      </c>
      <c r="AD88" s="45" t="str">
        <f t="shared" si="32"/>
        <v/>
      </c>
      <c r="AE88" s="45" t="str">
        <f t="shared" si="33"/>
        <v/>
      </c>
      <c r="AF88" s="45" t="str">
        <f t="shared" si="27"/>
        <v/>
      </c>
      <c r="AG88" s="45" t="str">
        <f t="shared" si="28"/>
        <v/>
      </c>
      <c r="AH88" s="205" t="str">
        <f t="shared" si="34"/>
        <v/>
      </c>
      <c r="AI88" s="206" t="str">
        <f t="shared" si="29"/>
        <v/>
      </c>
      <c r="AJ88" s="205" t="str">
        <f t="shared" si="35"/>
        <v/>
      </c>
      <c r="AK88" s="205" t="str">
        <f>IF(AH88&lt;AI88,Übersetzungstexte!A$184,"")</f>
        <v/>
      </c>
      <c r="AL88" s="206" t="str">
        <f t="shared" si="30"/>
        <v/>
      </c>
      <c r="AM88" s="118"/>
    </row>
    <row r="89" spans="1:39" s="207" customFormat="1" ht="16.899999999999999" customHeight="1">
      <c r="A89" s="402"/>
      <c r="B89" s="495"/>
      <c r="C89" s="495"/>
      <c r="D89" s="494"/>
      <c r="E89" s="487"/>
      <c r="F89" s="175"/>
      <c r="G89" s="176"/>
      <c r="H89" s="372"/>
      <c r="I89" s="75"/>
      <c r="J89" s="270"/>
      <c r="K89" s="75"/>
      <c r="L89" s="271"/>
      <c r="M89" s="175" t="str">
        <f t="shared" si="31"/>
        <v/>
      </c>
      <c r="N89" s="176"/>
      <c r="O89" s="203"/>
      <c r="P89" s="176"/>
      <c r="Q89" s="203"/>
      <c r="R89" s="176"/>
      <c r="S89" s="75"/>
      <c r="T89" s="271"/>
      <c r="U89" s="373"/>
      <c r="V89" s="273"/>
      <c r="W89" s="274"/>
      <c r="X89" s="198"/>
      <c r="Y89" s="204">
        <f t="shared" si="23"/>
        <v>0</v>
      </c>
      <c r="Z89" s="204">
        <f>IF('1042Ei Conteggio'!D93="",0,1)</f>
        <v>0</v>
      </c>
      <c r="AA89" s="45" t="e">
        <f t="shared" si="24"/>
        <v>#VALUE!</v>
      </c>
      <c r="AB89" s="45">
        <f t="shared" si="25"/>
        <v>0</v>
      </c>
      <c r="AC89" s="56" t="str">
        <f t="shared" si="26"/>
        <v/>
      </c>
      <c r="AD89" s="45" t="str">
        <f t="shared" si="32"/>
        <v/>
      </c>
      <c r="AE89" s="45" t="str">
        <f t="shared" si="33"/>
        <v/>
      </c>
      <c r="AF89" s="45" t="str">
        <f t="shared" si="27"/>
        <v/>
      </c>
      <c r="AG89" s="45" t="str">
        <f t="shared" si="28"/>
        <v/>
      </c>
      <c r="AH89" s="205" t="str">
        <f t="shared" si="34"/>
        <v/>
      </c>
      <c r="AI89" s="206" t="str">
        <f t="shared" si="29"/>
        <v/>
      </c>
      <c r="AJ89" s="205" t="str">
        <f t="shared" si="35"/>
        <v/>
      </c>
      <c r="AK89" s="205" t="str">
        <f>IF(AH89&lt;AI89,Übersetzungstexte!A$184,"")</f>
        <v/>
      </c>
      <c r="AL89" s="206" t="str">
        <f t="shared" si="30"/>
        <v/>
      </c>
      <c r="AM89" s="118"/>
    </row>
    <row r="90" spans="1:39" s="207" customFormat="1" ht="16.899999999999999" customHeight="1">
      <c r="A90" s="402"/>
      <c r="B90" s="495"/>
      <c r="C90" s="495"/>
      <c r="D90" s="494"/>
      <c r="E90" s="487"/>
      <c r="F90" s="175"/>
      <c r="G90" s="176"/>
      <c r="H90" s="372"/>
      <c r="I90" s="75"/>
      <c r="J90" s="270"/>
      <c r="K90" s="75"/>
      <c r="L90" s="271"/>
      <c r="M90" s="175" t="str">
        <f t="shared" si="31"/>
        <v/>
      </c>
      <c r="N90" s="176"/>
      <c r="O90" s="203"/>
      <c r="P90" s="176"/>
      <c r="Q90" s="203"/>
      <c r="R90" s="176"/>
      <c r="S90" s="75"/>
      <c r="T90" s="271"/>
      <c r="U90" s="373"/>
      <c r="V90" s="273"/>
      <c r="W90" s="274"/>
      <c r="X90" s="198"/>
      <c r="Y90" s="204">
        <f t="shared" si="23"/>
        <v>0</v>
      </c>
      <c r="Z90" s="204">
        <f>IF('1042Ei Conteggio'!D94="",0,1)</f>
        <v>0</v>
      </c>
      <c r="AA90" s="45" t="e">
        <f t="shared" si="24"/>
        <v>#VALUE!</v>
      </c>
      <c r="AB90" s="45">
        <f t="shared" si="25"/>
        <v>0</v>
      </c>
      <c r="AC90" s="56" t="str">
        <f t="shared" si="26"/>
        <v/>
      </c>
      <c r="AD90" s="45" t="str">
        <f t="shared" si="32"/>
        <v/>
      </c>
      <c r="AE90" s="45" t="str">
        <f t="shared" si="33"/>
        <v/>
      </c>
      <c r="AF90" s="45" t="str">
        <f t="shared" si="27"/>
        <v/>
      </c>
      <c r="AG90" s="45" t="str">
        <f t="shared" si="28"/>
        <v/>
      </c>
      <c r="AH90" s="205" t="str">
        <f t="shared" si="34"/>
        <v/>
      </c>
      <c r="AI90" s="206" t="str">
        <f t="shared" si="29"/>
        <v/>
      </c>
      <c r="AJ90" s="205" t="str">
        <f t="shared" si="35"/>
        <v/>
      </c>
      <c r="AK90" s="205" t="str">
        <f>IF(AH90&lt;AI90,Übersetzungstexte!A$184,"")</f>
        <v/>
      </c>
      <c r="AL90" s="206" t="str">
        <f t="shared" si="30"/>
        <v/>
      </c>
      <c r="AM90" s="118"/>
    </row>
    <row r="91" spans="1:39" s="207" customFormat="1" ht="16.899999999999999" customHeight="1">
      <c r="A91" s="402"/>
      <c r="B91" s="495"/>
      <c r="C91" s="495"/>
      <c r="D91" s="494"/>
      <c r="E91" s="487"/>
      <c r="F91" s="175"/>
      <c r="G91" s="176"/>
      <c r="H91" s="372"/>
      <c r="I91" s="75"/>
      <c r="J91" s="270"/>
      <c r="K91" s="75"/>
      <c r="L91" s="271"/>
      <c r="M91" s="175" t="str">
        <f t="shared" si="31"/>
        <v/>
      </c>
      <c r="N91" s="176"/>
      <c r="O91" s="203"/>
      <c r="P91" s="176"/>
      <c r="Q91" s="203"/>
      <c r="R91" s="176"/>
      <c r="S91" s="75"/>
      <c r="T91" s="271"/>
      <c r="U91" s="373"/>
      <c r="V91" s="273"/>
      <c r="W91" s="274"/>
      <c r="X91" s="198"/>
      <c r="Y91" s="204">
        <f t="shared" si="23"/>
        <v>0</v>
      </c>
      <c r="Z91" s="204">
        <f>IF('1042Ei Conteggio'!D95="",0,1)</f>
        <v>0</v>
      </c>
      <c r="AA91" s="45" t="e">
        <f t="shared" si="24"/>
        <v>#VALUE!</v>
      </c>
      <c r="AB91" s="45">
        <f t="shared" si="25"/>
        <v>0</v>
      </c>
      <c r="AC91" s="56" t="str">
        <f t="shared" si="26"/>
        <v/>
      </c>
      <c r="AD91" s="45" t="str">
        <f t="shared" si="32"/>
        <v/>
      </c>
      <c r="AE91" s="45" t="str">
        <f t="shared" si="33"/>
        <v/>
      </c>
      <c r="AF91" s="45" t="str">
        <f t="shared" si="27"/>
        <v/>
      </c>
      <c r="AG91" s="45" t="str">
        <f t="shared" si="28"/>
        <v/>
      </c>
      <c r="AH91" s="205" t="str">
        <f t="shared" si="34"/>
        <v/>
      </c>
      <c r="AI91" s="206" t="str">
        <f t="shared" si="29"/>
        <v/>
      </c>
      <c r="AJ91" s="205" t="str">
        <f t="shared" si="35"/>
        <v/>
      </c>
      <c r="AK91" s="205" t="str">
        <f>IF(AH91&lt;AI91,Übersetzungstexte!A$184,"")</f>
        <v/>
      </c>
      <c r="AL91" s="206" t="str">
        <f t="shared" si="30"/>
        <v/>
      </c>
      <c r="AM91" s="118"/>
    </row>
    <row r="92" spans="1:39" s="207" customFormat="1" ht="16.899999999999999" customHeight="1">
      <c r="A92" s="402"/>
      <c r="B92" s="495"/>
      <c r="C92" s="495"/>
      <c r="D92" s="494"/>
      <c r="E92" s="487"/>
      <c r="F92" s="175"/>
      <c r="G92" s="176"/>
      <c r="H92" s="372"/>
      <c r="I92" s="75"/>
      <c r="J92" s="270"/>
      <c r="K92" s="75"/>
      <c r="L92" s="271"/>
      <c r="M92" s="175" t="str">
        <f t="shared" si="31"/>
        <v/>
      </c>
      <c r="N92" s="176"/>
      <c r="O92" s="203"/>
      <c r="P92" s="176"/>
      <c r="Q92" s="203"/>
      <c r="R92" s="176"/>
      <c r="S92" s="75"/>
      <c r="T92" s="271"/>
      <c r="U92" s="373"/>
      <c r="V92" s="273"/>
      <c r="W92" s="274"/>
      <c r="X92" s="198"/>
      <c r="Y92" s="204">
        <f t="shared" si="23"/>
        <v>0</v>
      </c>
      <c r="Z92" s="204">
        <f>IF('1042Ei Conteggio'!D96="",0,1)</f>
        <v>0</v>
      </c>
      <c r="AA92" s="45" t="e">
        <f t="shared" si="24"/>
        <v>#VALUE!</v>
      </c>
      <c r="AB92" s="45">
        <f t="shared" si="25"/>
        <v>0</v>
      </c>
      <c r="AC92" s="56" t="str">
        <f t="shared" si="26"/>
        <v/>
      </c>
      <c r="AD92" s="45" t="str">
        <f t="shared" si="32"/>
        <v/>
      </c>
      <c r="AE92" s="45" t="str">
        <f t="shared" si="33"/>
        <v/>
      </c>
      <c r="AF92" s="45" t="str">
        <f t="shared" si="27"/>
        <v/>
      </c>
      <c r="AG92" s="45" t="str">
        <f t="shared" si="28"/>
        <v/>
      </c>
      <c r="AH92" s="205" t="str">
        <f t="shared" si="34"/>
        <v/>
      </c>
      <c r="AI92" s="206" t="str">
        <f t="shared" si="29"/>
        <v/>
      </c>
      <c r="AJ92" s="205" t="str">
        <f t="shared" si="35"/>
        <v/>
      </c>
      <c r="AK92" s="205" t="str">
        <f>IF(AH92&lt;AI92,Übersetzungstexte!A$184,"")</f>
        <v/>
      </c>
      <c r="AL92" s="206" t="str">
        <f t="shared" si="30"/>
        <v/>
      </c>
      <c r="AM92" s="118"/>
    </row>
    <row r="93" spans="1:39" s="207" customFormat="1" ht="16.899999999999999" customHeight="1">
      <c r="A93" s="402"/>
      <c r="B93" s="495"/>
      <c r="C93" s="495"/>
      <c r="D93" s="494"/>
      <c r="E93" s="487"/>
      <c r="F93" s="175"/>
      <c r="G93" s="176"/>
      <c r="H93" s="372"/>
      <c r="I93" s="75"/>
      <c r="J93" s="270"/>
      <c r="K93" s="75"/>
      <c r="L93" s="271"/>
      <c r="M93" s="175" t="str">
        <f t="shared" si="31"/>
        <v/>
      </c>
      <c r="N93" s="176"/>
      <c r="O93" s="203"/>
      <c r="P93" s="176"/>
      <c r="Q93" s="203"/>
      <c r="R93" s="176"/>
      <c r="S93" s="75"/>
      <c r="T93" s="271"/>
      <c r="U93" s="373"/>
      <c r="V93" s="273"/>
      <c r="W93" s="274"/>
      <c r="X93" s="198"/>
      <c r="Y93" s="204">
        <f t="shared" si="23"/>
        <v>0</v>
      </c>
      <c r="Z93" s="204">
        <f>IF('1042Ei Conteggio'!D97="",0,1)</f>
        <v>0</v>
      </c>
      <c r="AA93" s="45" t="e">
        <f t="shared" si="24"/>
        <v>#VALUE!</v>
      </c>
      <c r="AB93" s="45">
        <f t="shared" si="25"/>
        <v>0</v>
      </c>
      <c r="AC93" s="56" t="str">
        <f t="shared" si="26"/>
        <v/>
      </c>
      <c r="AD93" s="45" t="str">
        <f t="shared" si="32"/>
        <v/>
      </c>
      <c r="AE93" s="45" t="str">
        <f t="shared" si="33"/>
        <v/>
      </c>
      <c r="AF93" s="45" t="str">
        <f t="shared" si="27"/>
        <v/>
      </c>
      <c r="AG93" s="45" t="str">
        <f t="shared" si="28"/>
        <v/>
      </c>
      <c r="AH93" s="205" t="str">
        <f t="shared" si="34"/>
        <v/>
      </c>
      <c r="AI93" s="206" t="str">
        <f t="shared" si="29"/>
        <v/>
      </c>
      <c r="AJ93" s="205" t="str">
        <f t="shared" si="35"/>
        <v/>
      </c>
      <c r="AK93" s="205" t="str">
        <f>IF(AH93&lt;AI93,Übersetzungstexte!A$184,"")</f>
        <v/>
      </c>
      <c r="AL93" s="206" t="str">
        <f t="shared" si="30"/>
        <v/>
      </c>
      <c r="AM93" s="118"/>
    </row>
    <row r="94" spans="1:39" s="207" customFormat="1" ht="16.899999999999999" customHeight="1">
      <c r="A94" s="402"/>
      <c r="B94" s="495"/>
      <c r="C94" s="495"/>
      <c r="D94" s="494"/>
      <c r="E94" s="487"/>
      <c r="F94" s="175"/>
      <c r="G94" s="176"/>
      <c r="H94" s="372"/>
      <c r="I94" s="75"/>
      <c r="J94" s="270"/>
      <c r="K94" s="75"/>
      <c r="L94" s="271"/>
      <c r="M94" s="175" t="str">
        <f t="shared" si="31"/>
        <v/>
      </c>
      <c r="N94" s="176"/>
      <c r="O94" s="203"/>
      <c r="P94" s="176"/>
      <c r="Q94" s="203"/>
      <c r="R94" s="176"/>
      <c r="S94" s="75"/>
      <c r="T94" s="271"/>
      <c r="U94" s="373"/>
      <c r="V94" s="273"/>
      <c r="W94" s="274"/>
      <c r="X94" s="198"/>
      <c r="Y94" s="204">
        <f t="shared" si="23"/>
        <v>0</v>
      </c>
      <c r="Z94" s="204">
        <f>IF('1042Ei Conteggio'!D98="",0,1)</f>
        <v>0</v>
      </c>
      <c r="AA94" s="45" t="e">
        <f t="shared" si="24"/>
        <v>#VALUE!</v>
      </c>
      <c r="AB94" s="45">
        <f t="shared" si="25"/>
        <v>0</v>
      </c>
      <c r="AC94" s="56" t="str">
        <f t="shared" si="26"/>
        <v/>
      </c>
      <c r="AD94" s="45" t="str">
        <f t="shared" si="32"/>
        <v/>
      </c>
      <c r="AE94" s="45" t="str">
        <f t="shared" si="33"/>
        <v/>
      </c>
      <c r="AF94" s="45" t="str">
        <f t="shared" si="27"/>
        <v/>
      </c>
      <c r="AG94" s="45" t="str">
        <f t="shared" si="28"/>
        <v/>
      </c>
      <c r="AH94" s="205" t="str">
        <f t="shared" si="34"/>
        <v/>
      </c>
      <c r="AI94" s="206" t="str">
        <f t="shared" si="29"/>
        <v/>
      </c>
      <c r="AJ94" s="205" t="str">
        <f t="shared" si="35"/>
        <v/>
      </c>
      <c r="AK94" s="205" t="str">
        <f>IF(AH94&lt;AI94,Übersetzungstexte!A$184,"")</f>
        <v/>
      </c>
      <c r="AL94" s="206" t="str">
        <f t="shared" si="30"/>
        <v/>
      </c>
      <c r="AM94" s="118"/>
    </row>
    <row r="95" spans="1:39" s="207" customFormat="1" ht="16.899999999999999" customHeight="1">
      <c r="A95" s="402"/>
      <c r="B95" s="495"/>
      <c r="C95" s="495"/>
      <c r="D95" s="494"/>
      <c r="E95" s="487"/>
      <c r="F95" s="175"/>
      <c r="G95" s="176"/>
      <c r="H95" s="372"/>
      <c r="I95" s="75"/>
      <c r="J95" s="270"/>
      <c r="K95" s="75"/>
      <c r="L95" s="271"/>
      <c r="M95" s="175" t="str">
        <f t="shared" si="31"/>
        <v/>
      </c>
      <c r="N95" s="176"/>
      <c r="O95" s="203"/>
      <c r="P95" s="176"/>
      <c r="Q95" s="203"/>
      <c r="R95" s="176"/>
      <c r="S95" s="75"/>
      <c r="T95" s="271"/>
      <c r="U95" s="373"/>
      <c r="V95" s="273"/>
      <c r="W95" s="274"/>
      <c r="X95" s="198"/>
      <c r="Y95" s="204">
        <f t="shared" si="23"/>
        <v>0</v>
      </c>
      <c r="Z95" s="204">
        <f>IF('1042Ei Conteggio'!D99="",0,1)</f>
        <v>0</v>
      </c>
      <c r="AA95" s="45" t="e">
        <f t="shared" si="24"/>
        <v>#VALUE!</v>
      </c>
      <c r="AB95" s="45">
        <f t="shared" si="25"/>
        <v>0</v>
      </c>
      <c r="AC95" s="56" t="str">
        <f t="shared" si="26"/>
        <v/>
      </c>
      <c r="AD95" s="45" t="str">
        <f t="shared" si="32"/>
        <v/>
      </c>
      <c r="AE95" s="45" t="str">
        <f t="shared" si="33"/>
        <v/>
      </c>
      <c r="AF95" s="45" t="str">
        <f t="shared" si="27"/>
        <v/>
      </c>
      <c r="AG95" s="45" t="str">
        <f t="shared" si="28"/>
        <v/>
      </c>
      <c r="AH95" s="205" t="str">
        <f t="shared" si="34"/>
        <v/>
      </c>
      <c r="AI95" s="206" t="str">
        <f t="shared" si="29"/>
        <v/>
      </c>
      <c r="AJ95" s="205" t="str">
        <f t="shared" si="35"/>
        <v/>
      </c>
      <c r="AK95" s="205" t="str">
        <f>IF(AH95&lt;AI95,Übersetzungstexte!A$184,"")</f>
        <v/>
      </c>
      <c r="AL95" s="206" t="str">
        <f t="shared" si="30"/>
        <v/>
      </c>
      <c r="AM95" s="118"/>
    </row>
    <row r="96" spans="1:39" s="207" customFormat="1" ht="16.899999999999999" customHeight="1">
      <c r="A96" s="402"/>
      <c r="B96" s="495"/>
      <c r="C96" s="495"/>
      <c r="D96" s="494"/>
      <c r="E96" s="487"/>
      <c r="F96" s="175"/>
      <c r="G96" s="176"/>
      <c r="H96" s="372"/>
      <c r="I96" s="75"/>
      <c r="J96" s="270"/>
      <c r="K96" s="75"/>
      <c r="L96" s="271"/>
      <c r="M96" s="175" t="str">
        <f t="shared" si="31"/>
        <v/>
      </c>
      <c r="N96" s="176"/>
      <c r="O96" s="203"/>
      <c r="P96" s="176"/>
      <c r="Q96" s="203"/>
      <c r="R96" s="176"/>
      <c r="S96" s="75"/>
      <c r="T96" s="271"/>
      <c r="U96" s="373"/>
      <c r="V96" s="273"/>
      <c r="W96" s="274"/>
      <c r="X96" s="198"/>
      <c r="Y96" s="204">
        <f t="shared" si="23"/>
        <v>0</v>
      </c>
      <c r="Z96" s="204">
        <f>IF('1042Ei Conteggio'!D100="",0,1)</f>
        <v>0</v>
      </c>
      <c r="AA96" s="45" t="e">
        <f t="shared" si="24"/>
        <v>#VALUE!</v>
      </c>
      <c r="AB96" s="45">
        <f t="shared" si="25"/>
        <v>0</v>
      </c>
      <c r="AC96" s="56" t="str">
        <f t="shared" si="26"/>
        <v/>
      </c>
      <c r="AD96" s="45" t="str">
        <f t="shared" si="32"/>
        <v/>
      </c>
      <c r="AE96" s="45" t="str">
        <f t="shared" si="33"/>
        <v/>
      </c>
      <c r="AF96" s="45" t="str">
        <f t="shared" si="27"/>
        <v/>
      </c>
      <c r="AG96" s="45" t="str">
        <f t="shared" si="28"/>
        <v/>
      </c>
      <c r="AH96" s="205" t="str">
        <f t="shared" si="34"/>
        <v/>
      </c>
      <c r="AI96" s="206" t="str">
        <f t="shared" si="29"/>
        <v/>
      </c>
      <c r="AJ96" s="205" t="str">
        <f t="shared" si="35"/>
        <v/>
      </c>
      <c r="AK96" s="205" t="str">
        <f>IF(AH96&lt;AI96,Übersetzungstexte!A$184,"")</f>
        <v/>
      </c>
      <c r="AL96" s="206" t="str">
        <f t="shared" si="30"/>
        <v/>
      </c>
      <c r="AM96" s="118"/>
    </row>
    <row r="97" spans="1:39" s="207" customFormat="1" ht="16.899999999999999" customHeight="1">
      <c r="A97" s="402"/>
      <c r="B97" s="495"/>
      <c r="C97" s="495"/>
      <c r="D97" s="494"/>
      <c r="E97" s="487"/>
      <c r="F97" s="175"/>
      <c r="G97" s="176"/>
      <c r="H97" s="372"/>
      <c r="I97" s="75"/>
      <c r="J97" s="270"/>
      <c r="K97" s="75"/>
      <c r="L97" s="271"/>
      <c r="M97" s="175" t="str">
        <f t="shared" si="31"/>
        <v/>
      </c>
      <c r="N97" s="176"/>
      <c r="O97" s="203"/>
      <c r="P97" s="176"/>
      <c r="Q97" s="203"/>
      <c r="R97" s="176"/>
      <c r="S97" s="75"/>
      <c r="T97" s="271"/>
      <c r="U97" s="373"/>
      <c r="V97" s="273"/>
      <c r="W97" s="274"/>
      <c r="X97" s="198"/>
      <c r="Y97" s="204">
        <f t="shared" si="23"/>
        <v>0</v>
      </c>
      <c r="Z97" s="204">
        <f>IF('1042Ei Conteggio'!D101="",0,1)</f>
        <v>0</v>
      </c>
      <c r="AA97" s="45" t="e">
        <f t="shared" si="24"/>
        <v>#VALUE!</v>
      </c>
      <c r="AB97" s="45">
        <f t="shared" si="25"/>
        <v>0</v>
      </c>
      <c r="AC97" s="56" t="str">
        <f t="shared" si="26"/>
        <v/>
      </c>
      <c r="AD97" s="45" t="str">
        <f t="shared" si="32"/>
        <v/>
      </c>
      <c r="AE97" s="45" t="str">
        <f t="shared" si="33"/>
        <v/>
      </c>
      <c r="AF97" s="45" t="str">
        <f t="shared" si="27"/>
        <v/>
      </c>
      <c r="AG97" s="45" t="str">
        <f t="shared" si="28"/>
        <v/>
      </c>
      <c r="AH97" s="205" t="str">
        <f t="shared" si="34"/>
        <v/>
      </c>
      <c r="AI97" s="206" t="str">
        <f t="shared" si="29"/>
        <v/>
      </c>
      <c r="AJ97" s="205" t="str">
        <f t="shared" si="35"/>
        <v/>
      </c>
      <c r="AK97" s="205" t="str">
        <f>IF(AH97&lt;AI97,Übersetzungstexte!A$184,"")</f>
        <v/>
      </c>
      <c r="AL97" s="206" t="str">
        <f t="shared" si="30"/>
        <v/>
      </c>
      <c r="AM97" s="118"/>
    </row>
    <row r="98" spans="1:39" s="207" customFormat="1" ht="16.899999999999999" customHeight="1">
      <c r="A98" s="402"/>
      <c r="B98" s="495"/>
      <c r="C98" s="495"/>
      <c r="D98" s="494"/>
      <c r="E98" s="487"/>
      <c r="F98" s="175"/>
      <c r="G98" s="176"/>
      <c r="H98" s="372"/>
      <c r="I98" s="75"/>
      <c r="J98" s="270"/>
      <c r="K98" s="75"/>
      <c r="L98" s="271"/>
      <c r="M98" s="175" t="str">
        <f t="shared" si="31"/>
        <v/>
      </c>
      <c r="N98" s="176"/>
      <c r="O98" s="203"/>
      <c r="P98" s="176"/>
      <c r="Q98" s="203"/>
      <c r="R98" s="176"/>
      <c r="S98" s="75"/>
      <c r="T98" s="271"/>
      <c r="U98" s="373"/>
      <c r="V98" s="273"/>
      <c r="W98" s="274"/>
      <c r="X98" s="198"/>
      <c r="Y98" s="204">
        <f t="shared" si="23"/>
        <v>0</v>
      </c>
      <c r="Z98" s="204">
        <f>IF('1042Ei Conteggio'!D102="",0,1)</f>
        <v>0</v>
      </c>
      <c r="AA98" s="45" t="e">
        <f t="shared" si="24"/>
        <v>#VALUE!</v>
      </c>
      <c r="AB98" s="45">
        <f t="shared" si="25"/>
        <v>0</v>
      </c>
      <c r="AC98" s="56" t="str">
        <f t="shared" si="26"/>
        <v/>
      </c>
      <c r="AD98" s="45" t="str">
        <f t="shared" si="32"/>
        <v/>
      </c>
      <c r="AE98" s="45" t="str">
        <f t="shared" si="33"/>
        <v/>
      </c>
      <c r="AF98" s="45" t="str">
        <f t="shared" si="27"/>
        <v/>
      </c>
      <c r="AG98" s="45" t="str">
        <f t="shared" si="28"/>
        <v/>
      </c>
      <c r="AH98" s="205" t="str">
        <f t="shared" si="34"/>
        <v/>
      </c>
      <c r="AI98" s="206" t="str">
        <f t="shared" si="29"/>
        <v/>
      </c>
      <c r="AJ98" s="205" t="str">
        <f t="shared" si="35"/>
        <v/>
      </c>
      <c r="AK98" s="205" t="str">
        <f>IF(AH98&lt;AI98,Übersetzungstexte!A$184,"")</f>
        <v/>
      </c>
      <c r="AL98" s="206" t="str">
        <f t="shared" si="30"/>
        <v/>
      </c>
      <c r="AM98" s="118"/>
    </row>
    <row r="99" spans="1:39" s="207" customFormat="1" ht="16.899999999999999" customHeight="1">
      <c r="A99" s="402"/>
      <c r="B99" s="495"/>
      <c r="C99" s="495"/>
      <c r="D99" s="494"/>
      <c r="E99" s="487"/>
      <c r="F99" s="175"/>
      <c r="G99" s="176"/>
      <c r="H99" s="372"/>
      <c r="I99" s="75"/>
      <c r="J99" s="270"/>
      <c r="K99" s="75"/>
      <c r="L99" s="271"/>
      <c r="M99" s="175" t="str">
        <f t="shared" si="31"/>
        <v/>
      </c>
      <c r="N99" s="176"/>
      <c r="O99" s="203"/>
      <c r="P99" s="176"/>
      <c r="Q99" s="203"/>
      <c r="R99" s="176"/>
      <c r="S99" s="75"/>
      <c r="T99" s="271"/>
      <c r="U99" s="373"/>
      <c r="V99" s="273"/>
      <c r="W99" s="274"/>
      <c r="X99" s="198"/>
      <c r="Y99" s="204">
        <f t="shared" si="23"/>
        <v>0</v>
      </c>
      <c r="Z99" s="204">
        <f>IF('1042Ei Conteggio'!D103="",0,1)</f>
        <v>0</v>
      </c>
      <c r="AA99" s="45" t="e">
        <f t="shared" si="24"/>
        <v>#VALUE!</v>
      </c>
      <c r="AB99" s="45">
        <f t="shared" si="25"/>
        <v>0</v>
      </c>
      <c r="AC99" s="56" t="str">
        <f t="shared" si="26"/>
        <v/>
      </c>
      <c r="AD99" s="45" t="str">
        <f t="shared" si="32"/>
        <v/>
      </c>
      <c r="AE99" s="45" t="str">
        <f t="shared" si="33"/>
        <v/>
      </c>
      <c r="AF99" s="45" t="str">
        <f t="shared" si="27"/>
        <v/>
      </c>
      <c r="AG99" s="45" t="str">
        <f t="shared" si="28"/>
        <v/>
      </c>
      <c r="AH99" s="205" t="str">
        <f t="shared" si="34"/>
        <v/>
      </c>
      <c r="AI99" s="206" t="str">
        <f t="shared" si="29"/>
        <v/>
      </c>
      <c r="AJ99" s="205" t="str">
        <f t="shared" si="35"/>
        <v/>
      </c>
      <c r="AK99" s="205" t="str">
        <f>IF(AH99&lt;AI99,Übersetzungstexte!A$184,"")</f>
        <v/>
      </c>
      <c r="AL99" s="206" t="str">
        <f t="shared" si="30"/>
        <v/>
      </c>
      <c r="AM99" s="118"/>
    </row>
    <row r="100" spans="1:39" s="207" customFormat="1" ht="16.899999999999999" customHeight="1">
      <c r="A100" s="402"/>
      <c r="B100" s="495"/>
      <c r="C100" s="495"/>
      <c r="D100" s="494"/>
      <c r="E100" s="487"/>
      <c r="F100" s="175"/>
      <c r="G100" s="176"/>
      <c r="H100" s="372"/>
      <c r="I100" s="75"/>
      <c r="J100" s="270"/>
      <c r="K100" s="75"/>
      <c r="L100" s="271"/>
      <c r="M100" s="175" t="str">
        <f t="shared" si="31"/>
        <v/>
      </c>
      <c r="N100" s="176"/>
      <c r="O100" s="203"/>
      <c r="P100" s="176"/>
      <c r="Q100" s="203"/>
      <c r="R100" s="176"/>
      <c r="S100" s="75"/>
      <c r="T100" s="271"/>
      <c r="U100" s="373"/>
      <c r="V100" s="273"/>
      <c r="W100" s="274"/>
      <c r="X100" s="198"/>
      <c r="Y100" s="204">
        <f t="shared" si="23"/>
        <v>0</v>
      </c>
      <c r="Z100" s="204">
        <f>IF('1042Ei Conteggio'!D104="",0,1)</f>
        <v>0</v>
      </c>
      <c r="AA100" s="45" t="e">
        <f t="shared" si="24"/>
        <v>#VALUE!</v>
      </c>
      <c r="AB100" s="45">
        <f t="shared" si="25"/>
        <v>0</v>
      </c>
      <c r="AC100" s="56" t="str">
        <f t="shared" si="26"/>
        <v/>
      </c>
      <c r="AD100" s="45" t="str">
        <f t="shared" si="32"/>
        <v/>
      </c>
      <c r="AE100" s="45" t="str">
        <f t="shared" si="33"/>
        <v/>
      </c>
      <c r="AF100" s="45" t="str">
        <f t="shared" si="27"/>
        <v/>
      </c>
      <c r="AG100" s="45" t="str">
        <f t="shared" si="28"/>
        <v/>
      </c>
      <c r="AH100" s="205" t="str">
        <f t="shared" si="34"/>
        <v/>
      </c>
      <c r="AI100" s="206" t="str">
        <f t="shared" si="29"/>
        <v/>
      </c>
      <c r="AJ100" s="205" t="str">
        <f t="shared" si="35"/>
        <v/>
      </c>
      <c r="AK100" s="205" t="str">
        <f>IF(AH100&lt;AI100,Übersetzungstexte!A$184,"")</f>
        <v/>
      </c>
      <c r="AL100" s="206" t="str">
        <f t="shared" si="30"/>
        <v/>
      </c>
      <c r="AM100" s="118"/>
    </row>
    <row r="101" spans="1:39" s="207" customFormat="1" ht="16.899999999999999" customHeight="1">
      <c r="A101" s="402"/>
      <c r="B101" s="495"/>
      <c r="C101" s="495"/>
      <c r="D101" s="494"/>
      <c r="E101" s="487"/>
      <c r="F101" s="175"/>
      <c r="G101" s="176"/>
      <c r="H101" s="372"/>
      <c r="I101" s="75"/>
      <c r="J101" s="270"/>
      <c r="K101" s="75"/>
      <c r="L101" s="271"/>
      <c r="M101" s="175" t="str">
        <f t="shared" si="31"/>
        <v/>
      </c>
      <c r="N101" s="176"/>
      <c r="O101" s="203"/>
      <c r="P101" s="176"/>
      <c r="Q101" s="203"/>
      <c r="R101" s="176"/>
      <c r="S101" s="75"/>
      <c r="T101" s="271"/>
      <c r="U101" s="373"/>
      <c r="V101" s="273"/>
      <c r="W101" s="274"/>
      <c r="X101" s="198"/>
      <c r="Y101" s="204">
        <f t="shared" si="23"/>
        <v>0</v>
      </c>
      <c r="Z101" s="204">
        <f>IF('1042Ei Conteggio'!D105="",0,1)</f>
        <v>0</v>
      </c>
      <c r="AA101" s="45" t="e">
        <f t="shared" si="24"/>
        <v>#VALUE!</v>
      </c>
      <c r="AB101" s="45">
        <f t="shared" si="25"/>
        <v>0</v>
      </c>
      <c r="AC101" s="56" t="str">
        <f t="shared" si="26"/>
        <v/>
      </c>
      <c r="AD101" s="45" t="str">
        <f t="shared" si="32"/>
        <v/>
      </c>
      <c r="AE101" s="45" t="str">
        <f t="shared" si="33"/>
        <v/>
      </c>
      <c r="AF101" s="45" t="str">
        <f t="shared" si="27"/>
        <v/>
      </c>
      <c r="AG101" s="45" t="str">
        <f t="shared" si="28"/>
        <v/>
      </c>
      <c r="AH101" s="205" t="str">
        <f t="shared" si="34"/>
        <v/>
      </c>
      <c r="AI101" s="206" t="str">
        <f t="shared" si="29"/>
        <v/>
      </c>
      <c r="AJ101" s="205" t="str">
        <f t="shared" si="35"/>
        <v/>
      </c>
      <c r="AK101" s="205" t="str">
        <f>IF(AH101&lt;AI101,Übersetzungstexte!A$184,"")</f>
        <v/>
      </c>
      <c r="AL101" s="206" t="str">
        <f t="shared" si="30"/>
        <v/>
      </c>
      <c r="AM101" s="118"/>
    </row>
    <row r="102" spans="1:39" s="207" customFormat="1" ht="16.899999999999999" customHeight="1">
      <c r="A102" s="402"/>
      <c r="B102" s="495"/>
      <c r="C102" s="495"/>
      <c r="D102" s="494"/>
      <c r="E102" s="487"/>
      <c r="F102" s="175"/>
      <c r="G102" s="176"/>
      <c r="H102" s="372"/>
      <c r="I102" s="75"/>
      <c r="J102" s="270"/>
      <c r="K102" s="75"/>
      <c r="L102" s="271"/>
      <c r="M102" s="175" t="str">
        <f t="shared" si="31"/>
        <v/>
      </c>
      <c r="N102" s="176"/>
      <c r="O102" s="203"/>
      <c r="P102" s="176"/>
      <c r="Q102" s="203"/>
      <c r="R102" s="176"/>
      <c r="S102" s="75"/>
      <c r="T102" s="271"/>
      <c r="U102" s="373"/>
      <c r="V102" s="273"/>
      <c r="W102" s="274"/>
      <c r="X102" s="198"/>
      <c r="Y102" s="204">
        <f t="shared" si="23"/>
        <v>0</v>
      </c>
      <c r="Z102" s="204">
        <f>IF('1042Ei Conteggio'!D106="",0,1)</f>
        <v>0</v>
      </c>
      <c r="AA102" s="45" t="e">
        <f t="shared" si="24"/>
        <v>#VALUE!</v>
      </c>
      <c r="AB102" s="45">
        <f t="shared" si="25"/>
        <v>0</v>
      </c>
      <c r="AC102" s="56" t="str">
        <f t="shared" si="26"/>
        <v/>
      </c>
      <c r="AD102" s="45" t="str">
        <f t="shared" si="32"/>
        <v/>
      </c>
      <c r="AE102" s="45" t="str">
        <f t="shared" si="33"/>
        <v/>
      </c>
      <c r="AF102" s="45" t="str">
        <f t="shared" si="27"/>
        <v/>
      </c>
      <c r="AG102" s="45" t="str">
        <f t="shared" si="28"/>
        <v/>
      </c>
      <c r="AH102" s="205" t="str">
        <f t="shared" si="34"/>
        <v/>
      </c>
      <c r="AI102" s="206" t="str">
        <f t="shared" si="29"/>
        <v/>
      </c>
      <c r="AJ102" s="205" t="str">
        <f t="shared" si="35"/>
        <v/>
      </c>
      <c r="AK102" s="205" t="str">
        <f>IF(AH102&lt;AI102,Übersetzungstexte!A$184,"")</f>
        <v/>
      </c>
      <c r="AL102" s="206" t="str">
        <f t="shared" si="30"/>
        <v/>
      </c>
      <c r="AM102" s="118"/>
    </row>
    <row r="103" spans="1:39" s="207" customFormat="1" ht="16.899999999999999" customHeight="1">
      <c r="A103" s="402"/>
      <c r="B103" s="495"/>
      <c r="C103" s="495"/>
      <c r="D103" s="494"/>
      <c r="E103" s="487"/>
      <c r="F103" s="175"/>
      <c r="G103" s="176"/>
      <c r="H103" s="372"/>
      <c r="I103" s="75"/>
      <c r="J103" s="270"/>
      <c r="K103" s="75"/>
      <c r="L103" s="271"/>
      <c r="M103" s="175" t="str">
        <f t="shared" si="31"/>
        <v/>
      </c>
      <c r="N103" s="176"/>
      <c r="O103" s="203"/>
      <c r="P103" s="176"/>
      <c r="Q103" s="203"/>
      <c r="R103" s="176"/>
      <c r="S103" s="75"/>
      <c r="T103" s="271"/>
      <c r="U103" s="373"/>
      <c r="V103" s="273"/>
      <c r="W103" s="274"/>
      <c r="X103" s="198"/>
      <c r="Y103" s="204">
        <f t="shared" si="23"/>
        <v>0</v>
      </c>
      <c r="Z103" s="204">
        <f>IF('1042Ei Conteggio'!D107="",0,1)</f>
        <v>0</v>
      </c>
      <c r="AA103" s="45" t="e">
        <f t="shared" si="24"/>
        <v>#VALUE!</v>
      </c>
      <c r="AB103" s="45">
        <f t="shared" si="25"/>
        <v>0</v>
      </c>
      <c r="AC103" s="56" t="str">
        <f t="shared" si="26"/>
        <v/>
      </c>
      <c r="AD103" s="45" t="str">
        <f t="shared" si="32"/>
        <v/>
      </c>
      <c r="AE103" s="45" t="str">
        <f t="shared" si="33"/>
        <v/>
      </c>
      <c r="AF103" s="45" t="str">
        <f t="shared" si="27"/>
        <v/>
      </c>
      <c r="AG103" s="45" t="str">
        <f t="shared" si="28"/>
        <v/>
      </c>
      <c r="AH103" s="205" t="str">
        <f t="shared" si="34"/>
        <v/>
      </c>
      <c r="AI103" s="206" t="str">
        <f t="shared" si="29"/>
        <v/>
      </c>
      <c r="AJ103" s="205" t="str">
        <f t="shared" si="35"/>
        <v/>
      </c>
      <c r="AK103" s="205" t="str">
        <f>IF(AH103&lt;AI103,Übersetzungstexte!A$184,"")</f>
        <v/>
      </c>
      <c r="AL103" s="206" t="str">
        <f t="shared" si="30"/>
        <v/>
      </c>
      <c r="AM103" s="118"/>
    </row>
    <row r="104" spans="1:39" s="207" customFormat="1" ht="16.899999999999999" customHeight="1">
      <c r="A104" s="402"/>
      <c r="B104" s="495"/>
      <c r="C104" s="495"/>
      <c r="D104" s="494"/>
      <c r="E104" s="487"/>
      <c r="F104" s="175"/>
      <c r="G104" s="176"/>
      <c r="H104" s="372"/>
      <c r="I104" s="75"/>
      <c r="J104" s="270"/>
      <c r="K104" s="75"/>
      <c r="L104" s="271"/>
      <c r="M104" s="175" t="str">
        <f t="shared" si="31"/>
        <v/>
      </c>
      <c r="N104" s="176"/>
      <c r="O104" s="203"/>
      <c r="P104" s="176"/>
      <c r="Q104" s="203"/>
      <c r="R104" s="176"/>
      <c r="S104" s="75"/>
      <c r="T104" s="271"/>
      <c r="U104" s="373"/>
      <c r="V104" s="273"/>
      <c r="W104" s="274"/>
      <c r="X104" s="198"/>
      <c r="Y104" s="204">
        <f t="shared" si="23"/>
        <v>0</v>
      </c>
      <c r="Z104" s="204">
        <f>IF('1042Ei Conteggio'!D108="",0,1)</f>
        <v>0</v>
      </c>
      <c r="AA104" s="45" t="e">
        <f t="shared" si="24"/>
        <v>#VALUE!</v>
      </c>
      <c r="AB104" s="45">
        <f t="shared" si="25"/>
        <v>0</v>
      </c>
      <c r="AC104" s="56" t="str">
        <f t="shared" si="26"/>
        <v/>
      </c>
      <c r="AD104" s="45" t="str">
        <f t="shared" si="32"/>
        <v/>
      </c>
      <c r="AE104" s="45" t="str">
        <f t="shared" si="33"/>
        <v/>
      </c>
      <c r="AF104" s="45" t="str">
        <f t="shared" si="27"/>
        <v/>
      </c>
      <c r="AG104" s="45" t="str">
        <f t="shared" si="28"/>
        <v/>
      </c>
      <c r="AH104" s="205" t="str">
        <f t="shared" si="34"/>
        <v/>
      </c>
      <c r="AI104" s="206" t="str">
        <f t="shared" si="29"/>
        <v/>
      </c>
      <c r="AJ104" s="205" t="str">
        <f t="shared" si="35"/>
        <v/>
      </c>
      <c r="AK104" s="205" t="str">
        <f>IF(AH104&lt;AI104,Übersetzungstexte!A$184,"")</f>
        <v/>
      </c>
      <c r="AL104" s="206" t="str">
        <f t="shared" si="30"/>
        <v/>
      </c>
      <c r="AM104" s="118"/>
    </row>
    <row r="105" spans="1:39" s="207" customFormat="1" ht="16.899999999999999" customHeight="1">
      <c r="A105" s="402"/>
      <c r="B105" s="495"/>
      <c r="C105" s="495"/>
      <c r="D105" s="494"/>
      <c r="E105" s="487"/>
      <c r="F105" s="175"/>
      <c r="G105" s="176"/>
      <c r="H105" s="372"/>
      <c r="I105" s="75"/>
      <c r="J105" s="270"/>
      <c r="K105" s="75"/>
      <c r="L105" s="271"/>
      <c r="M105" s="175" t="str">
        <f t="shared" si="31"/>
        <v/>
      </c>
      <c r="N105" s="176"/>
      <c r="O105" s="203"/>
      <c r="P105" s="176"/>
      <c r="Q105" s="203"/>
      <c r="R105" s="176"/>
      <c r="S105" s="75"/>
      <c r="T105" s="271"/>
      <c r="U105" s="373"/>
      <c r="V105" s="273"/>
      <c r="W105" s="274"/>
      <c r="X105" s="198"/>
      <c r="Y105" s="204">
        <f t="shared" si="23"/>
        <v>0</v>
      </c>
      <c r="Z105" s="204">
        <f>IF('1042Ei Conteggio'!D109="",0,1)</f>
        <v>0</v>
      </c>
      <c r="AA105" s="45" t="e">
        <f t="shared" si="24"/>
        <v>#VALUE!</v>
      </c>
      <c r="AB105" s="45">
        <f t="shared" si="25"/>
        <v>0</v>
      </c>
      <c r="AC105" s="56" t="str">
        <f t="shared" si="26"/>
        <v/>
      </c>
      <c r="AD105" s="45" t="str">
        <f t="shared" si="32"/>
        <v/>
      </c>
      <c r="AE105" s="45" t="str">
        <f t="shared" si="33"/>
        <v/>
      </c>
      <c r="AF105" s="45" t="str">
        <f t="shared" si="27"/>
        <v/>
      </c>
      <c r="AG105" s="45" t="str">
        <f t="shared" si="28"/>
        <v/>
      </c>
      <c r="AH105" s="205" t="str">
        <f t="shared" si="34"/>
        <v/>
      </c>
      <c r="AI105" s="206" t="str">
        <f t="shared" si="29"/>
        <v/>
      </c>
      <c r="AJ105" s="205" t="str">
        <f t="shared" si="35"/>
        <v/>
      </c>
      <c r="AK105" s="205" t="str">
        <f>IF(AH105&lt;AI105,Übersetzungstexte!A$184,"")</f>
        <v/>
      </c>
      <c r="AL105" s="206" t="str">
        <f t="shared" si="30"/>
        <v/>
      </c>
      <c r="AM105" s="118"/>
    </row>
    <row r="106" spans="1:39" s="207" customFormat="1" ht="16.899999999999999" customHeight="1">
      <c r="A106" s="402"/>
      <c r="B106" s="495"/>
      <c r="C106" s="495"/>
      <c r="D106" s="494"/>
      <c r="E106" s="487"/>
      <c r="F106" s="175"/>
      <c r="G106" s="176"/>
      <c r="H106" s="372"/>
      <c r="I106" s="75"/>
      <c r="J106" s="270"/>
      <c r="K106" s="75"/>
      <c r="L106" s="271"/>
      <c r="M106" s="175" t="str">
        <f t="shared" si="31"/>
        <v/>
      </c>
      <c r="N106" s="176"/>
      <c r="O106" s="203"/>
      <c r="P106" s="176"/>
      <c r="Q106" s="203"/>
      <c r="R106" s="176"/>
      <c r="S106" s="75"/>
      <c r="T106" s="271"/>
      <c r="U106" s="373"/>
      <c r="V106" s="273"/>
      <c r="W106" s="274"/>
      <c r="X106" s="198"/>
      <c r="Y106" s="204">
        <f t="shared" si="23"/>
        <v>0</v>
      </c>
      <c r="Z106" s="204">
        <f>IF('1042Ei Conteggio'!D110="",0,1)</f>
        <v>0</v>
      </c>
      <c r="AA106" s="45" t="e">
        <f t="shared" si="24"/>
        <v>#VALUE!</v>
      </c>
      <c r="AB106" s="45">
        <f t="shared" si="25"/>
        <v>0</v>
      </c>
      <c r="AC106" s="56" t="str">
        <f t="shared" si="26"/>
        <v/>
      </c>
      <c r="AD106" s="45" t="str">
        <f t="shared" si="32"/>
        <v/>
      </c>
      <c r="AE106" s="45" t="str">
        <f t="shared" si="33"/>
        <v/>
      </c>
      <c r="AF106" s="45" t="str">
        <f t="shared" si="27"/>
        <v/>
      </c>
      <c r="AG106" s="45" t="str">
        <f t="shared" si="28"/>
        <v/>
      </c>
      <c r="AH106" s="205" t="str">
        <f t="shared" si="34"/>
        <v/>
      </c>
      <c r="AI106" s="206" t="str">
        <f t="shared" si="29"/>
        <v/>
      </c>
      <c r="AJ106" s="205" t="str">
        <f t="shared" si="35"/>
        <v/>
      </c>
      <c r="AK106" s="205" t="str">
        <f>IF(AH106&lt;AI106,Übersetzungstexte!A$184,"")</f>
        <v/>
      </c>
      <c r="AL106" s="206" t="str">
        <f t="shared" si="30"/>
        <v/>
      </c>
      <c r="AM106" s="118"/>
    </row>
    <row r="107" spans="1:39" s="207" customFormat="1" ht="16.899999999999999" customHeight="1">
      <c r="A107" s="402"/>
      <c r="B107" s="495"/>
      <c r="C107" s="495"/>
      <c r="D107" s="494"/>
      <c r="E107" s="487"/>
      <c r="F107" s="175"/>
      <c r="G107" s="176"/>
      <c r="H107" s="372"/>
      <c r="I107" s="75"/>
      <c r="J107" s="270"/>
      <c r="K107" s="75"/>
      <c r="L107" s="271"/>
      <c r="M107" s="175" t="str">
        <f t="shared" si="31"/>
        <v/>
      </c>
      <c r="N107" s="176"/>
      <c r="O107" s="203"/>
      <c r="P107" s="176"/>
      <c r="Q107" s="203"/>
      <c r="R107" s="176"/>
      <c r="S107" s="75"/>
      <c r="T107" s="271"/>
      <c r="U107" s="373"/>
      <c r="V107" s="273"/>
      <c r="W107" s="274"/>
      <c r="X107" s="198"/>
      <c r="Y107" s="204">
        <f t="shared" si="23"/>
        <v>0</v>
      </c>
      <c r="Z107" s="204">
        <f>IF('1042Ei Conteggio'!D111="",0,1)</f>
        <v>0</v>
      </c>
      <c r="AA107" s="45" t="e">
        <f t="shared" si="24"/>
        <v>#VALUE!</v>
      </c>
      <c r="AB107" s="45">
        <f t="shared" si="25"/>
        <v>0</v>
      </c>
      <c r="AC107" s="56" t="str">
        <f t="shared" si="26"/>
        <v/>
      </c>
      <c r="AD107" s="45" t="str">
        <f t="shared" si="32"/>
        <v/>
      </c>
      <c r="AE107" s="45" t="str">
        <f t="shared" si="33"/>
        <v/>
      </c>
      <c r="AF107" s="45" t="str">
        <f t="shared" si="27"/>
        <v/>
      </c>
      <c r="AG107" s="45" t="str">
        <f t="shared" si="28"/>
        <v/>
      </c>
      <c r="AH107" s="205" t="str">
        <f t="shared" si="34"/>
        <v/>
      </c>
      <c r="AI107" s="206" t="str">
        <f t="shared" si="29"/>
        <v/>
      </c>
      <c r="AJ107" s="205" t="str">
        <f t="shared" si="35"/>
        <v/>
      </c>
      <c r="AK107" s="205" t="str">
        <f>IF(AH107&lt;AI107,Übersetzungstexte!A$184,"")</f>
        <v/>
      </c>
      <c r="AL107" s="206" t="str">
        <f t="shared" si="30"/>
        <v/>
      </c>
      <c r="AM107" s="118"/>
    </row>
    <row r="108" spans="1:39" s="207" customFormat="1" ht="16.899999999999999" customHeight="1">
      <c r="A108" s="402"/>
      <c r="B108" s="495"/>
      <c r="C108" s="495"/>
      <c r="D108" s="494"/>
      <c r="E108" s="487"/>
      <c r="F108" s="175"/>
      <c r="G108" s="176"/>
      <c r="H108" s="372"/>
      <c r="I108" s="75"/>
      <c r="J108" s="270"/>
      <c r="K108" s="75"/>
      <c r="L108" s="271"/>
      <c r="M108" s="175" t="str">
        <f t="shared" si="31"/>
        <v/>
      </c>
      <c r="N108" s="176"/>
      <c r="O108" s="203"/>
      <c r="P108" s="176"/>
      <c r="Q108" s="203"/>
      <c r="R108" s="176"/>
      <c r="S108" s="75"/>
      <c r="T108" s="271"/>
      <c r="U108" s="373"/>
      <c r="V108" s="273"/>
      <c r="W108" s="274"/>
      <c r="X108" s="198"/>
      <c r="Y108" s="204">
        <f t="shared" si="23"/>
        <v>0</v>
      </c>
      <c r="Z108" s="204">
        <f>IF('1042Ei Conteggio'!D112="",0,1)</f>
        <v>0</v>
      </c>
      <c r="AA108" s="45" t="e">
        <f t="shared" si="24"/>
        <v>#VALUE!</v>
      </c>
      <c r="AB108" s="45">
        <f t="shared" si="25"/>
        <v>0</v>
      </c>
      <c r="AC108" s="56" t="str">
        <f t="shared" si="26"/>
        <v/>
      </c>
      <c r="AD108" s="45" t="str">
        <f t="shared" si="32"/>
        <v/>
      </c>
      <c r="AE108" s="45" t="str">
        <f t="shared" si="33"/>
        <v/>
      </c>
      <c r="AF108" s="45" t="str">
        <f t="shared" si="27"/>
        <v/>
      </c>
      <c r="AG108" s="45" t="str">
        <f t="shared" si="28"/>
        <v/>
      </c>
      <c r="AH108" s="205" t="str">
        <f t="shared" si="34"/>
        <v/>
      </c>
      <c r="AI108" s="206" t="str">
        <f t="shared" si="29"/>
        <v/>
      </c>
      <c r="AJ108" s="205" t="str">
        <f t="shared" si="35"/>
        <v/>
      </c>
      <c r="AK108" s="205" t="str">
        <f>IF(AH108&lt;AI108,Übersetzungstexte!A$184,"")</f>
        <v/>
      </c>
      <c r="AL108" s="206" t="str">
        <f t="shared" si="30"/>
        <v/>
      </c>
      <c r="AM108" s="118"/>
    </row>
    <row r="109" spans="1:39" s="207" customFormat="1" ht="16.899999999999999" customHeight="1">
      <c r="A109" s="402"/>
      <c r="B109" s="495"/>
      <c r="C109" s="495"/>
      <c r="D109" s="494"/>
      <c r="E109" s="487"/>
      <c r="F109" s="175"/>
      <c r="G109" s="176"/>
      <c r="H109" s="372"/>
      <c r="I109" s="75"/>
      <c r="J109" s="270"/>
      <c r="K109" s="75"/>
      <c r="L109" s="271"/>
      <c r="M109" s="175" t="str">
        <f t="shared" si="31"/>
        <v/>
      </c>
      <c r="N109" s="176"/>
      <c r="O109" s="203"/>
      <c r="P109" s="176"/>
      <c r="Q109" s="203"/>
      <c r="R109" s="176"/>
      <c r="S109" s="75"/>
      <c r="T109" s="271"/>
      <c r="U109" s="373"/>
      <c r="V109" s="273"/>
      <c r="W109" s="274"/>
      <c r="X109" s="198"/>
      <c r="Y109" s="204">
        <f t="shared" si="23"/>
        <v>0</v>
      </c>
      <c r="Z109" s="204">
        <f>IF('1042Ei Conteggio'!D113="",0,1)</f>
        <v>0</v>
      </c>
      <c r="AA109" s="45" t="e">
        <f t="shared" si="24"/>
        <v>#VALUE!</v>
      </c>
      <c r="AB109" s="45">
        <f t="shared" si="25"/>
        <v>0</v>
      </c>
      <c r="AC109" s="56" t="str">
        <f t="shared" si="26"/>
        <v/>
      </c>
      <c r="AD109" s="45" t="str">
        <f t="shared" si="32"/>
        <v/>
      </c>
      <c r="AE109" s="45" t="str">
        <f t="shared" si="33"/>
        <v/>
      </c>
      <c r="AF109" s="45" t="str">
        <f t="shared" si="27"/>
        <v/>
      </c>
      <c r="AG109" s="45" t="str">
        <f t="shared" si="28"/>
        <v/>
      </c>
      <c r="AH109" s="205" t="str">
        <f t="shared" si="34"/>
        <v/>
      </c>
      <c r="AI109" s="206" t="str">
        <f t="shared" si="29"/>
        <v/>
      </c>
      <c r="AJ109" s="205" t="str">
        <f t="shared" si="35"/>
        <v/>
      </c>
      <c r="AK109" s="205" t="str">
        <f>IF(AH109&lt;AI109,Übersetzungstexte!A$184,"")</f>
        <v/>
      </c>
      <c r="AL109" s="206" t="str">
        <f t="shared" si="30"/>
        <v/>
      </c>
      <c r="AM109" s="118"/>
    </row>
    <row r="110" spans="1:39" s="207" customFormat="1" ht="16.899999999999999" customHeight="1">
      <c r="A110" s="402"/>
      <c r="B110" s="495"/>
      <c r="C110" s="495"/>
      <c r="D110" s="494"/>
      <c r="E110" s="487"/>
      <c r="F110" s="175"/>
      <c r="G110" s="176"/>
      <c r="H110" s="372"/>
      <c r="I110" s="75"/>
      <c r="J110" s="270"/>
      <c r="K110" s="75"/>
      <c r="L110" s="271"/>
      <c r="M110" s="175" t="str">
        <f t="shared" si="31"/>
        <v/>
      </c>
      <c r="N110" s="176"/>
      <c r="O110" s="203"/>
      <c r="P110" s="176"/>
      <c r="Q110" s="203"/>
      <c r="R110" s="176"/>
      <c r="S110" s="75"/>
      <c r="T110" s="271"/>
      <c r="U110" s="373"/>
      <c r="V110" s="273"/>
      <c r="W110" s="274"/>
      <c r="X110" s="198"/>
      <c r="Y110" s="204">
        <f t="shared" si="23"/>
        <v>0</v>
      </c>
      <c r="Z110" s="204">
        <f>IF('1042Ei Conteggio'!D114="",0,1)</f>
        <v>0</v>
      </c>
      <c r="AA110" s="45" t="e">
        <f t="shared" si="24"/>
        <v>#VALUE!</v>
      </c>
      <c r="AB110" s="45">
        <f t="shared" si="25"/>
        <v>0</v>
      </c>
      <c r="AC110" s="56" t="str">
        <f t="shared" si="26"/>
        <v/>
      </c>
      <c r="AD110" s="45" t="str">
        <f t="shared" si="32"/>
        <v/>
      </c>
      <c r="AE110" s="45" t="str">
        <f t="shared" si="33"/>
        <v/>
      </c>
      <c r="AF110" s="45" t="str">
        <f t="shared" si="27"/>
        <v/>
      </c>
      <c r="AG110" s="45" t="str">
        <f t="shared" si="28"/>
        <v/>
      </c>
      <c r="AH110" s="205" t="str">
        <f t="shared" si="34"/>
        <v/>
      </c>
      <c r="AI110" s="206" t="str">
        <f t="shared" si="29"/>
        <v/>
      </c>
      <c r="AJ110" s="205" t="str">
        <f t="shared" si="35"/>
        <v/>
      </c>
      <c r="AK110" s="205" t="str">
        <f>IF(AH110&lt;AI110,Übersetzungstexte!A$184,"")</f>
        <v/>
      </c>
      <c r="AL110" s="206" t="str">
        <f t="shared" si="30"/>
        <v/>
      </c>
      <c r="AM110" s="118"/>
    </row>
    <row r="111" spans="1:39" s="207" customFormat="1" ht="16.899999999999999" customHeight="1">
      <c r="A111" s="402"/>
      <c r="B111" s="495"/>
      <c r="C111" s="495"/>
      <c r="D111" s="494"/>
      <c r="E111" s="487"/>
      <c r="F111" s="175"/>
      <c r="G111" s="176"/>
      <c r="H111" s="372"/>
      <c r="I111" s="75"/>
      <c r="J111" s="270"/>
      <c r="K111" s="75"/>
      <c r="L111" s="271"/>
      <c r="M111" s="175" t="str">
        <f t="shared" si="31"/>
        <v/>
      </c>
      <c r="N111" s="176"/>
      <c r="O111" s="203"/>
      <c r="P111" s="176"/>
      <c r="Q111" s="203"/>
      <c r="R111" s="176"/>
      <c r="S111" s="75"/>
      <c r="T111" s="271"/>
      <c r="U111" s="373"/>
      <c r="V111" s="273"/>
      <c r="W111" s="274"/>
      <c r="X111" s="198"/>
      <c r="Y111" s="204">
        <f t="shared" si="23"/>
        <v>0</v>
      </c>
      <c r="Z111" s="204">
        <f>IF('1042Ei Conteggio'!D115="",0,1)</f>
        <v>0</v>
      </c>
      <c r="AA111" s="45" t="e">
        <f t="shared" si="24"/>
        <v>#VALUE!</v>
      </c>
      <c r="AB111" s="45">
        <f t="shared" si="25"/>
        <v>0</v>
      </c>
      <c r="AC111" s="56" t="str">
        <f t="shared" si="26"/>
        <v/>
      </c>
      <c r="AD111" s="45" t="str">
        <f t="shared" si="32"/>
        <v/>
      </c>
      <c r="AE111" s="45" t="str">
        <f t="shared" si="33"/>
        <v/>
      </c>
      <c r="AF111" s="45" t="str">
        <f t="shared" si="27"/>
        <v/>
      </c>
      <c r="AG111" s="45" t="str">
        <f t="shared" si="28"/>
        <v/>
      </c>
      <c r="AH111" s="205" t="str">
        <f t="shared" si="34"/>
        <v/>
      </c>
      <c r="AI111" s="206" t="str">
        <f t="shared" si="29"/>
        <v/>
      </c>
      <c r="AJ111" s="205" t="str">
        <f t="shared" si="35"/>
        <v/>
      </c>
      <c r="AK111" s="205" t="str">
        <f>IF(AH111&lt;AI111,Übersetzungstexte!A$184,"")</f>
        <v/>
      </c>
      <c r="AL111" s="206" t="str">
        <f t="shared" si="30"/>
        <v/>
      </c>
      <c r="AM111" s="118"/>
    </row>
    <row r="112" spans="1:39" s="207" customFormat="1" ht="16.899999999999999" customHeight="1">
      <c r="A112" s="402"/>
      <c r="B112" s="495"/>
      <c r="C112" s="495"/>
      <c r="D112" s="494"/>
      <c r="E112" s="487"/>
      <c r="F112" s="175"/>
      <c r="G112" s="176"/>
      <c r="H112" s="372"/>
      <c r="I112" s="75"/>
      <c r="J112" s="270"/>
      <c r="K112" s="75"/>
      <c r="L112" s="271"/>
      <c r="M112" s="175" t="str">
        <f t="shared" si="31"/>
        <v/>
      </c>
      <c r="N112" s="176"/>
      <c r="O112" s="203"/>
      <c r="P112" s="176"/>
      <c r="Q112" s="203"/>
      <c r="R112" s="176"/>
      <c r="S112" s="75"/>
      <c r="T112" s="271"/>
      <c r="U112" s="373"/>
      <c r="V112" s="273"/>
      <c r="W112" s="274"/>
      <c r="X112" s="198"/>
      <c r="Y112" s="204">
        <f t="shared" si="23"/>
        <v>0</v>
      </c>
      <c r="Z112" s="204">
        <f>IF('1042Ei Conteggio'!D116="",0,1)</f>
        <v>0</v>
      </c>
      <c r="AA112" s="45" t="e">
        <f t="shared" si="24"/>
        <v>#VALUE!</v>
      </c>
      <c r="AB112" s="45">
        <f t="shared" si="25"/>
        <v>0</v>
      </c>
      <c r="AC112" s="56" t="str">
        <f t="shared" si="26"/>
        <v/>
      </c>
      <c r="AD112" s="45" t="str">
        <f t="shared" si="32"/>
        <v/>
      </c>
      <c r="AE112" s="45" t="str">
        <f t="shared" si="33"/>
        <v/>
      </c>
      <c r="AF112" s="45" t="str">
        <f t="shared" si="27"/>
        <v/>
      </c>
      <c r="AG112" s="45" t="str">
        <f t="shared" si="28"/>
        <v/>
      </c>
      <c r="AH112" s="205" t="str">
        <f t="shared" si="34"/>
        <v/>
      </c>
      <c r="AI112" s="206" t="str">
        <f t="shared" si="29"/>
        <v/>
      </c>
      <c r="AJ112" s="205" t="str">
        <f t="shared" si="35"/>
        <v/>
      </c>
      <c r="AK112" s="205" t="str">
        <f>IF(AH112&lt;AI112,Übersetzungstexte!A$184,"")</f>
        <v/>
      </c>
      <c r="AL112" s="206" t="str">
        <f t="shared" si="30"/>
        <v/>
      </c>
      <c r="AM112" s="118"/>
    </row>
    <row r="113" spans="1:39" s="207" customFormat="1" ht="16.899999999999999" customHeight="1">
      <c r="A113" s="402"/>
      <c r="B113" s="495"/>
      <c r="C113" s="495"/>
      <c r="D113" s="494"/>
      <c r="E113" s="487"/>
      <c r="F113" s="175"/>
      <c r="G113" s="176"/>
      <c r="H113" s="372"/>
      <c r="I113" s="75"/>
      <c r="J113" s="270"/>
      <c r="K113" s="75"/>
      <c r="L113" s="271"/>
      <c r="M113" s="175" t="str">
        <f t="shared" si="31"/>
        <v/>
      </c>
      <c r="N113" s="176"/>
      <c r="O113" s="203"/>
      <c r="P113" s="176"/>
      <c r="Q113" s="203"/>
      <c r="R113" s="176"/>
      <c r="S113" s="75"/>
      <c r="T113" s="271"/>
      <c r="U113" s="373"/>
      <c r="V113" s="273"/>
      <c r="W113" s="274"/>
      <c r="X113" s="198"/>
      <c r="Y113" s="204">
        <f t="shared" si="23"/>
        <v>0</v>
      </c>
      <c r="Z113" s="204">
        <f>IF('1042Ei Conteggio'!D117="",0,1)</f>
        <v>0</v>
      </c>
      <c r="AA113" s="45" t="e">
        <f t="shared" si="24"/>
        <v>#VALUE!</v>
      </c>
      <c r="AB113" s="45">
        <f t="shared" si="25"/>
        <v>0</v>
      </c>
      <c r="AC113" s="56" t="str">
        <f t="shared" si="26"/>
        <v/>
      </c>
      <c r="AD113" s="45" t="str">
        <f t="shared" si="32"/>
        <v/>
      </c>
      <c r="AE113" s="45" t="str">
        <f t="shared" si="33"/>
        <v/>
      </c>
      <c r="AF113" s="45" t="str">
        <f t="shared" si="27"/>
        <v/>
      </c>
      <c r="AG113" s="45" t="str">
        <f t="shared" si="28"/>
        <v/>
      </c>
      <c r="AH113" s="205" t="str">
        <f t="shared" si="34"/>
        <v/>
      </c>
      <c r="AI113" s="206" t="str">
        <f t="shared" si="29"/>
        <v/>
      </c>
      <c r="AJ113" s="205" t="str">
        <f t="shared" si="35"/>
        <v/>
      </c>
      <c r="AK113" s="205" t="str">
        <f>IF(AH113&lt;AI113,Übersetzungstexte!A$184,"")</f>
        <v/>
      </c>
      <c r="AL113" s="206" t="str">
        <f t="shared" si="30"/>
        <v/>
      </c>
      <c r="AM113" s="118"/>
    </row>
    <row r="114" spans="1:39" s="207" customFormat="1" ht="16.899999999999999" customHeight="1">
      <c r="A114" s="402"/>
      <c r="B114" s="495"/>
      <c r="C114" s="495"/>
      <c r="D114" s="494"/>
      <c r="E114" s="487"/>
      <c r="F114" s="175"/>
      <c r="G114" s="176"/>
      <c r="H114" s="372"/>
      <c r="I114" s="75"/>
      <c r="J114" s="270"/>
      <c r="K114" s="75"/>
      <c r="L114" s="271"/>
      <c r="M114" s="175" t="str">
        <f t="shared" si="31"/>
        <v/>
      </c>
      <c r="N114" s="176"/>
      <c r="O114" s="203"/>
      <c r="P114" s="176"/>
      <c r="Q114" s="203"/>
      <c r="R114" s="176"/>
      <c r="S114" s="75"/>
      <c r="T114" s="271"/>
      <c r="U114" s="373"/>
      <c r="V114" s="273"/>
      <c r="W114" s="274"/>
      <c r="X114" s="198"/>
      <c r="Y114" s="204">
        <f t="shared" si="23"/>
        <v>0</v>
      </c>
      <c r="Z114" s="204">
        <f>IF('1042Ei Conteggio'!D118="",0,1)</f>
        <v>0</v>
      </c>
      <c r="AA114" s="45" t="e">
        <f t="shared" si="24"/>
        <v>#VALUE!</v>
      </c>
      <c r="AB114" s="45">
        <f t="shared" si="25"/>
        <v>0</v>
      </c>
      <c r="AC114" s="56" t="str">
        <f t="shared" si="26"/>
        <v/>
      </c>
      <c r="AD114" s="45" t="str">
        <f t="shared" si="32"/>
        <v/>
      </c>
      <c r="AE114" s="45" t="str">
        <f t="shared" si="33"/>
        <v/>
      </c>
      <c r="AF114" s="45" t="str">
        <f t="shared" si="27"/>
        <v/>
      </c>
      <c r="AG114" s="45" t="str">
        <f t="shared" si="28"/>
        <v/>
      </c>
      <c r="AH114" s="205" t="str">
        <f t="shared" si="34"/>
        <v/>
      </c>
      <c r="AI114" s="206" t="str">
        <f t="shared" si="29"/>
        <v/>
      </c>
      <c r="AJ114" s="205" t="str">
        <f t="shared" si="35"/>
        <v/>
      </c>
      <c r="AK114" s="205" t="str">
        <f>IF(AH114&lt;AI114,Übersetzungstexte!A$184,"")</f>
        <v/>
      </c>
      <c r="AL114" s="206" t="str">
        <f t="shared" si="30"/>
        <v/>
      </c>
      <c r="AM114" s="118"/>
    </row>
    <row r="115" spans="1:39" s="207" customFormat="1" ht="16.899999999999999" customHeight="1">
      <c r="A115" s="402"/>
      <c r="B115" s="495"/>
      <c r="C115" s="495"/>
      <c r="D115" s="494"/>
      <c r="E115" s="487"/>
      <c r="F115" s="175"/>
      <c r="G115" s="176"/>
      <c r="H115" s="372"/>
      <c r="I115" s="75"/>
      <c r="J115" s="270"/>
      <c r="K115" s="75"/>
      <c r="L115" s="271"/>
      <c r="M115" s="175" t="str">
        <f t="shared" si="31"/>
        <v/>
      </c>
      <c r="N115" s="176"/>
      <c r="O115" s="203"/>
      <c r="P115" s="176"/>
      <c r="Q115" s="203"/>
      <c r="R115" s="176"/>
      <c r="S115" s="75"/>
      <c r="T115" s="271"/>
      <c r="U115" s="373"/>
      <c r="V115" s="273"/>
      <c r="W115" s="274"/>
      <c r="X115" s="198"/>
      <c r="Y115" s="204">
        <f t="shared" si="23"/>
        <v>0</v>
      </c>
      <c r="Z115" s="204">
        <f>IF('1042Ei Conteggio'!D119="",0,1)</f>
        <v>0</v>
      </c>
      <c r="AA115" s="45" t="e">
        <f t="shared" si="24"/>
        <v>#VALUE!</v>
      </c>
      <c r="AB115" s="45">
        <f t="shared" si="25"/>
        <v>0</v>
      </c>
      <c r="AC115" s="56" t="str">
        <f t="shared" si="26"/>
        <v/>
      </c>
      <c r="AD115" s="45" t="str">
        <f t="shared" si="32"/>
        <v/>
      </c>
      <c r="AE115" s="45" t="str">
        <f t="shared" si="33"/>
        <v/>
      </c>
      <c r="AF115" s="45" t="str">
        <f t="shared" si="27"/>
        <v/>
      </c>
      <c r="AG115" s="45" t="str">
        <f t="shared" si="28"/>
        <v/>
      </c>
      <c r="AH115" s="205" t="str">
        <f t="shared" si="34"/>
        <v/>
      </c>
      <c r="AI115" s="206" t="str">
        <f t="shared" si="29"/>
        <v/>
      </c>
      <c r="AJ115" s="205" t="str">
        <f t="shared" si="35"/>
        <v/>
      </c>
      <c r="AK115" s="205" t="str">
        <f>IF(AH115&lt;AI115,Übersetzungstexte!A$184,"")</f>
        <v/>
      </c>
      <c r="AL115" s="206" t="str">
        <f t="shared" si="30"/>
        <v/>
      </c>
      <c r="AM115" s="118"/>
    </row>
    <row r="116" spans="1:39" s="207" customFormat="1" ht="16.899999999999999" customHeight="1">
      <c r="A116" s="402"/>
      <c r="B116" s="495"/>
      <c r="C116" s="495"/>
      <c r="D116" s="494"/>
      <c r="E116" s="487"/>
      <c r="F116" s="175"/>
      <c r="G116" s="176"/>
      <c r="H116" s="372"/>
      <c r="I116" s="75"/>
      <c r="J116" s="270"/>
      <c r="K116" s="75"/>
      <c r="L116" s="271"/>
      <c r="M116" s="175" t="str">
        <f t="shared" si="31"/>
        <v/>
      </c>
      <c r="N116" s="176"/>
      <c r="O116" s="203"/>
      <c r="P116" s="176"/>
      <c r="Q116" s="203"/>
      <c r="R116" s="176"/>
      <c r="S116" s="75"/>
      <c r="T116" s="271"/>
      <c r="U116" s="373"/>
      <c r="V116" s="273"/>
      <c r="W116" s="274"/>
      <c r="X116" s="198"/>
      <c r="Y116" s="204">
        <f t="shared" si="23"/>
        <v>0</v>
      </c>
      <c r="Z116" s="204">
        <f>IF('1042Ei Conteggio'!D120="",0,1)</f>
        <v>0</v>
      </c>
      <c r="AA116" s="45" t="e">
        <f t="shared" si="24"/>
        <v>#VALUE!</v>
      </c>
      <c r="AB116" s="45">
        <f t="shared" si="25"/>
        <v>0</v>
      </c>
      <c r="AC116" s="56" t="str">
        <f t="shared" si="26"/>
        <v/>
      </c>
      <c r="AD116" s="45" t="str">
        <f t="shared" si="32"/>
        <v/>
      </c>
      <c r="AE116" s="45" t="str">
        <f t="shared" si="33"/>
        <v/>
      </c>
      <c r="AF116" s="45" t="str">
        <f t="shared" si="27"/>
        <v/>
      </c>
      <c r="AG116" s="45" t="str">
        <f t="shared" si="28"/>
        <v/>
      </c>
      <c r="AH116" s="205" t="str">
        <f t="shared" si="34"/>
        <v/>
      </c>
      <c r="AI116" s="206" t="str">
        <f t="shared" si="29"/>
        <v/>
      </c>
      <c r="AJ116" s="205" t="str">
        <f t="shared" si="35"/>
        <v/>
      </c>
      <c r="AK116" s="205" t="str">
        <f>IF(AH116&lt;AI116,Übersetzungstexte!A$184,"")</f>
        <v/>
      </c>
      <c r="AL116" s="206" t="str">
        <f t="shared" si="30"/>
        <v/>
      </c>
      <c r="AM116" s="118"/>
    </row>
    <row r="117" spans="1:39" s="207" customFormat="1" ht="16.899999999999999" customHeight="1">
      <c r="A117" s="402"/>
      <c r="B117" s="495"/>
      <c r="C117" s="495"/>
      <c r="D117" s="494"/>
      <c r="E117" s="487"/>
      <c r="F117" s="175"/>
      <c r="G117" s="176"/>
      <c r="H117" s="372"/>
      <c r="I117" s="75"/>
      <c r="J117" s="270"/>
      <c r="K117" s="75"/>
      <c r="L117" s="271"/>
      <c r="M117" s="175" t="str">
        <f t="shared" si="31"/>
        <v/>
      </c>
      <c r="N117" s="176"/>
      <c r="O117" s="203"/>
      <c r="P117" s="176"/>
      <c r="Q117" s="203"/>
      <c r="R117" s="176"/>
      <c r="S117" s="75"/>
      <c r="T117" s="271"/>
      <c r="U117" s="373"/>
      <c r="V117" s="273"/>
      <c r="W117" s="274"/>
      <c r="X117" s="198"/>
      <c r="Y117" s="204">
        <f t="shared" si="23"/>
        <v>0</v>
      </c>
      <c r="Z117" s="204">
        <f>IF('1042Ei Conteggio'!D121="",0,1)</f>
        <v>0</v>
      </c>
      <c r="AA117" s="45" t="e">
        <f t="shared" si="24"/>
        <v>#VALUE!</v>
      </c>
      <c r="AB117" s="45">
        <f t="shared" si="25"/>
        <v>0</v>
      </c>
      <c r="AC117" s="56" t="str">
        <f t="shared" si="26"/>
        <v/>
      </c>
      <c r="AD117" s="45" t="str">
        <f t="shared" si="32"/>
        <v/>
      </c>
      <c r="AE117" s="45" t="str">
        <f t="shared" si="33"/>
        <v/>
      </c>
      <c r="AF117" s="45" t="str">
        <f t="shared" si="27"/>
        <v/>
      </c>
      <c r="AG117" s="45" t="str">
        <f t="shared" si="28"/>
        <v/>
      </c>
      <c r="AH117" s="205" t="str">
        <f t="shared" si="34"/>
        <v/>
      </c>
      <c r="AI117" s="206" t="str">
        <f t="shared" si="29"/>
        <v/>
      </c>
      <c r="AJ117" s="205" t="str">
        <f t="shared" si="35"/>
        <v/>
      </c>
      <c r="AK117" s="205" t="str">
        <f>IF(AH117&lt;AI117,Übersetzungstexte!A$184,"")</f>
        <v/>
      </c>
      <c r="AL117" s="206" t="str">
        <f t="shared" si="30"/>
        <v/>
      </c>
      <c r="AM117" s="118"/>
    </row>
    <row r="118" spans="1:39" s="207" customFormat="1" ht="16.899999999999999" customHeight="1">
      <c r="A118" s="402"/>
      <c r="B118" s="495"/>
      <c r="C118" s="495"/>
      <c r="D118" s="494"/>
      <c r="E118" s="487"/>
      <c r="F118" s="175"/>
      <c r="G118" s="176"/>
      <c r="H118" s="372"/>
      <c r="I118" s="75"/>
      <c r="J118" s="270"/>
      <c r="K118" s="75"/>
      <c r="L118" s="271"/>
      <c r="M118" s="175" t="str">
        <f t="shared" si="31"/>
        <v/>
      </c>
      <c r="N118" s="176"/>
      <c r="O118" s="203"/>
      <c r="P118" s="176"/>
      <c r="Q118" s="203"/>
      <c r="R118" s="176"/>
      <c r="S118" s="75"/>
      <c r="T118" s="271"/>
      <c r="U118" s="373"/>
      <c r="V118" s="273"/>
      <c r="W118" s="274"/>
      <c r="X118" s="198"/>
      <c r="Y118" s="204">
        <f t="shared" si="23"/>
        <v>0</v>
      </c>
      <c r="Z118" s="204">
        <f>IF('1042Ei Conteggio'!D122="",0,1)</f>
        <v>0</v>
      </c>
      <c r="AA118" s="45" t="e">
        <f t="shared" si="24"/>
        <v>#VALUE!</v>
      </c>
      <c r="AB118" s="45">
        <f t="shared" si="25"/>
        <v>0</v>
      </c>
      <c r="AC118" s="56" t="str">
        <f t="shared" si="26"/>
        <v/>
      </c>
      <c r="AD118" s="45" t="str">
        <f t="shared" si="32"/>
        <v/>
      </c>
      <c r="AE118" s="45" t="str">
        <f t="shared" si="33"/>
        <v/>
      </c>
      <c r="AF118" s="45" t="str">
        <f t="shared" si="27"/>
        <v/>
      </c>
      <c r="AG118" s="45" t="str">
        <f t="shared" si="28"/>
        <v/>
      </c>
      <c r="AH118" s="205" t="str">
        <f t="shared" si="34"/>
        <v/>
      </c>
      <c r="AI118" s="206" t="str">
        <f t="shared" si="29"/>
        <v/>
      </c>
      <c r="AJ118" s="205" t="str">
        <f t="shared" si="35"/>
        <v/>
      </c>
      <c r="AK118" s="205" t="str">
        <f>IF(AH118&lt;AI118,Übersetzungstexte!A$184,"")</f>
        <v/>
      </c>
      <c r="AL118" s="206" t="str">
        <f t="shared" si="30"/>
        <v/>
      </c>
      <c r="AM118" s="118"/>
    </row>
    <row r="119" spans="1:39" s="207" customFormat="1" ht="16.899999999999999" customHeight="1">
      <c r="A119" s="402"/>
      <c r="B119" s="495"/>
      <c r="C119" s="495"/>
      <c r="D119" s="494"/>
      <c r="E119" s="487"/>
      <c r="F119" s="175"/>
      <c r="G119" s="176"/>
      <c r="H119" s="372"/>
      <c r="I119" s="75"/>
      <c r="J119" s="270"/>
      <c r="K119" s="75"/>
      <c r="L119" s="271"/>
      <c r="M119" s="175" t="str">
        <f t="shared" si="31"/>
        <v/>
      </c>
      <c r="N119" s="176"/>
      <c r="O119" s="203"/>
      <c r="P119" s="176"/>
      <c r="Q119" s="203"/>
      <c r="R119" s="176"/>
      <c r="S119" s="75"/>
      <c r="T119" s="271"/>
      <c r="U119" s="373"/>
      <c r="V119" s="273"/>
      <c r="W119" s="274"/>
      <c r="X119" s="198"/>
      <c r="Y119" s="204">
        <f t="shared" si="23"/>
        <v>0</v>
      </c>
      <c r="Z119" s="204">
        <f>IF('1042Ei Conteggio'!D123="",0,1)</f>
        <v>0</v>
      </c>
      <c r="AA119" s="45" t="e">
        <f t="shared" si="24"/>
        <v>#VALUE!</v>
      </c>
      <c r="AB119" s="45">
        <f t="shared" si="25"/>
        <v>0</v>
      </c>
      <c r="AC119" s="56" t="str">
        <f t="shared" si="26"/>
        <v/>
      </c>
      <c r="AD119" s="45" t="str">
        <f t="shared" si="32"/>
        <v/>
      </c>
      <c r="AE119" s="45" t="str">
        <f t="shared" si="33"/>
        <v/>
      </c>
      <c r="AF119" s="45" t="str">
        <f t="shared" si="27"/>
        <v/>
      </c>
      <c r="AG119" s="45" t="str">
        <f t="shared" si="28"/>
        <v/>
      </c>
      <c r="AH119" s="205" t="str">
        <f t="shared" si="34"/>
        <v/>
      </c>
      <c r="AI119" s="206" t="str">
        <f t="shared" si="29"/>
        <v/>
      </c>
      <c r="AJ119" s="205" t="str">
        <f t="shared" si="35"/>
        <v/>
      </c>
      <c r="AK119" s="205" t="str">
        <f>IF(AH119&lt;AI119,Übersetzungstexte!A$184,"")</f>
        <v/>
      </c>
      <c r="AL119" s="206" t="str">
        <f t="shared" si="30"/>
        <v/>
      </c>
      <c r="AM119" s="118"/>
    </row>
    <row r="120" spans="1:39" s="207" customFormat="1" ht="16.899999999999999" customHeight="1">
      <c r="A120" s="402"/>
      <c r="B120" s="495"/>
      <c r="C120" s="495"/>
      <c r="D120" s="494"/>
      <c r="E120" s="487"/>
      <c r="F120" s="175"/>
      <c r="G120" s="176"/>
      <c r="H120" s="372"/>
      <c r="I120" s="75"/>
      <c r="J120" s="270"/>
      <c r="K120" s="75"/>
      <c r="L120" s="271"/>
      <c r="M120" s="175" t="str">
        <f t="shared" si="31"/>
        <v/>
      </c>
      <c r="N120" s="176"/>
      <c r="O120" s="203"/>
      <c r="P120" s="176"/>
      <c r="Q120" s="203"/>
      <c r="R120" s="176"/>
      <c r="S120" s="75"/>
      <c r="T120" s="271"/>
      <c r="U120" s="373"/>
      <c r="V120" s="273"/>
      <c r="W120" s="274"/>
      <c r="X120" s="198"/>
      <c r="Y120" s="204">
        <f t="shared" si="23"/>
        <v>0</v>
      </c>
      <c r="Z120" s="204">
        <f>IF('1042Ei Conteggio'!D124="",0,1)</f>
        <v>0</v>
      </c>
      <c r="AA120" s="45" t="e">
        <f t="shared" si="24"/>
        <v>#VALUE!</v>
      </c>
      <c r="AB120" s="45">
        <f t="shared" si="25"/>
        <v>0</v>
      </c>
      <c r="AC120" s="56" t="str">
        <f t="shared" si="26"/>
        <v/>
      </c>
      <c r="AD120" s="45" t="str">
        <f t="shared" si="32"/>
        <v/>
      </c>
      <c r="AE120" s="45" t="str">
        <f t="shared" si="33"/>
        <v/>
      </c>
      <c r="AF120" s="45" t="str">
        <f t="shared" si="27"/>
        <v/>
      </c>
      <c r="AG120" s="45" t="str">
        <f t="shared" si="28"/>
        <v/>
      </c>
      <c r="AH120" s="205" t="str">
        <f t="shared" si="34"/>
        <v/>
      </c>
      <c r="AI120" s="206" t="str">
        <f t="shared" si="29"/>
        <v/>
      </c>
      <c r="AJ120" s="205" t="str">
        <f t="shared" si="35"/>
        <v/>
      </c>
      <c r="AK120" s="205" t="str">
        <f>IF(AH120&lt;AI120,Übersetzungstexte!A$184,"")</f>
        <v/>
      </c>
      <c r="AL120" s="206" t="str">
        <f t="shared" si="30"/>
        <v/>
      </c>
      <c r="AM120" s="118"/>
    </row>
    <row r="121" spans="1:39" s="207" customFormat="1" ht="16.899999999999999" customHeight="1">
      <c r="A121" s="402"/>
      <c r="B121" s="495"/>
      <c r="C121" s="495"/>
      <c r="D121" s="494"/>
      <c r="E121" s="487"/>
      <c r="F121" s="175"/>
      <c r="G121" s="176"/>
      <c r="H121" s="372"/>
      <c r="I121" s="75"/>
      <c r="J121" s="270"/>
      <c r="K121" s="75"/>
      <c r="L121" s="271"/>
      <c r="M121" s="175" t="str">
        <f t="shared" si="31"/>
        <v/>
      </c>
      <c r="N121" s="176"/>
      <c r="O121" s="203"/>
      <c r="P121" s="176"/>
      <c r="Q121" s="203"/>
      <c r="R121" s="176"/>
      <c r="S121" s="75"/>
      <c r="T121" s="271"/>
      <c r="U121" s="373"/>
      <c r="V121" s="273"/>
      <c r="W121" s="274"/>
      <c r="X121" s="198"/>
      <c r="Y121" s="204">
        <f t="shared" si="23"/>
        <v>0</v>
      </c>
      <c r="Z121" s="204">
        <f>IF('1042Ei Conteggio'!D125="",0,1)</f>
        <v>0</v>
      </c>
      <c r="AA121" s="45" t="e">
        <f t="shared" si="24"/>
        <v>#VALUE!</v>
      </c>
      <c r="AB121" s="45">
        <f t="shared" si="25"/>
        <v>0</v>
      </c>
      <c r="AC121" s="56" t="str">
        <f t="shared" si="26"/>
        <v/>
      </c>
      <c r="AD121" s="45" t="str">
        <f t="shared" si="32"/>
        <v/>
      </c>
      <c r="AE121" s="45" t="str">
        <f t="shared" si="33"/>
        <v/>
      </c>
      <c r="AF121" s="45" t="str">
        <f t="shared" si="27"/>
        <v/>
      </c>
      <c r="AG121" s="45" t="str">
        <f t="shared" si="28"/>
        <v/>
      </c>
      <c r="AH121" s="205" t="str">
        <f t="shared" si="34"/>
        <v/>
      </c>
      <c r="AI121" s="206" t="str">
        <f t="shared" si="29"/>
        <v/>
      </c>
      <c r="AJ121" s="205" t="str">
        <f t="shared" si="35"/>
        <v/>
      </c>
      <c r="AK121" s="205" t="str">
        <f>IF(AH121&lt;AI121,Übersetzungstexte!A$184,"")</f>
        <v/>
      </c>
      <c r="AL121" s="206" t="str">
        <f t="shared" si="30"/>
        <v/>
      </c>
      <c r="AM121" s="118"/>
    </row>
    <row r="122" spans="1:39" s="207" customFormat="1" ht="16.899999999999999" customHeight="1">
      <c r="A122" s="402"/>
      <c r="B122" s="495"/>
      <c r="C122" s="495"/>
      <c r="D122" s="494"/>
      <c r="E122" s="487"/>
      <c r="F122" s="175"/>
      <c r="G122" s="176"/>
      <c r="H122" s="372"/>
      <c r="I122" s="75"/>
      <c r="J122" s="270"/>
      <c r="K122" s="75"/>
      <c r="L122" s="271"/>
      <c r="M122" s="175" t="str">
        <f t="shared" si="31"/>
        <v/>
      </c>
      <c r="N122" s="176"/>
      <c r="O122" s="203"/>
      <c r="P122" s="176"/>
      <c r="Q122" s="203"/>
      <c r="R122" s="176"/>
      <c r="S122" s="75"/>
      <c r="T122" s="271"/>
      <c r="U122" s="373"/>
      <c r="V122" s="273"/>
      <c r="W122" s="274"/>
      <c r="X122" s="198"/>
      <c r="Y122" s="204">
        <f t="shared" si="23"/>
        <v>0</v>
      </c>
      <c r="Z122" s="204">
        <f>IF('1042Ei Conteggio'!D126="",0,1)</f>
        <v>0</v>
      </c>
      <c r="AA122" s="45" t="e">
        <f t="shared" si="24"/>
        <v>#VALUE!</v>
      </c>
      <c r="AB122" s="45">
        <f t="shared" si="25"/>
        <v>0</v>
      </c>
      <c r="AC122" s="56" t="str">
        <f t="shared" si="26"/>
        <v/>
      </c>
      <c r="AD122" s="45" t="str">
        <f t="shared" si="32"/>
        <v/>
      </c>
      <c r="AE122" s="45" t="str">
        <f t="shared" si="33"/>
        <v/>
      </c>
      <c r="AF122" s="45" t="str">
        <f t="shared" si="27"/>
        <v/>
      </c>
      <c r="AG122" s="45" t="str">
        <f t="shared" si="28"/>
        <v/>
      </c>
      <c r="AH122" s="205" t="str">
        <f t="shared" si="34"/>
        <v/>
      </c>
      <c r="AI122" s="206" t="str">
        <f t="shared" si="29"/>
        <v/>
      </c>
      <c r="AJ122" s="205" t="str">
        <f t="shared" si="35"/>
        <v/>
      </c>
      <c r="AK122" s="205" t="str">
        <f>IF(AH122&lt;AI122,Übersetzungstexte!A$184,"")</f>
        <v/>
      </c>
      <c r="AL122" s="206" t="str">
        <f t="shared" si="30"/>
        <v/>
      </c>
      <c r="AM122" s="118"/>
    </row>
    <row r="123" spans="1:39" s="207" customFormat="1" ht="16.899999999999999" customHeight="1">
      <c r="A123" s="402"/>
      <c r="B123" s="495"/>
      <c r="C123" s="495"/>
      <c r="D123" s="494"/>
      <c r="E123" s="487"/>
      <c r="F123" s="175"/>
      <c r="G123" s="176"/>
      <c r="H123" s="372"/>
      <c r="I123" s="75"/>
      <c r="J123" s="270"/>
      <c r="K123" s="75"/>
      <c r="L123" s="271"/>
      <c r="M123" s="175" t="str">
        <f t="shared" si="31"/>
        <v/>
      </c>
      <c r="N123" s="176"/>
      <c r="O123" s="203"/>
      <c r="P123" s="176"/>
      <c r="Q123" s="203"/>
      <c r="R123" s="176"/>
      <c r="S123" s="75"/>
      <c r="T123" s="271"/>
      <c r="U123" s="373"/>
      <c r="V123" s="273"/>
      <c r="W123" s="274"/>
      <c r="X123" s="198"/>
      <c r="Y123" s="204">
        <f t="shared" si="23"/>
        <v>0</v>
      </c>
      <c r="Z123" s="204">
        <f>IF('1042Ei Conteggio'!D127="",0,1)</f>
        <v>0</v>
      </c>
      <c r="AA123" s="45" t="e">
        <f t="shared" si="24"/>
        <v>#VALUE!</v>
      </c>
      <c r="AB123" s="45">
        <f t="shared" si="25"/>
        <v>0</v>
      </c>
      <c r="AC123" s="56" t="str">
        <f t="shared" si="26"/>
        <v/>
      </c>
      <c r="AD123" s="45" t="str">
        <f t="shared" si="32"/>
        <v/>
      </c>
      <c r="AE123" s="45" t="str">
        <f t="shared" si="33"/>
        <v/>
      </c>
      <c r="AF123" s="45" t="str">
        <f t="shared" si="27"/>
        <v/>
      </c>
      <c r="AG123" s="45" t="str">
        <f t="shared" si="28"/>
        <v/>
      </c>
      <c r="AH123" s="205" t="str">
        <f t="shared" si="34"/>
        <v/>
      </c>
      <c r="AI123" s="206" t="str">
        <f t="shared" si="29"/>
        <v/>
      </c>
      <c r="AJ123" s="205" t="str">
        <f t="shared" si="35"/>
        <v/>
      </c>
      <c r="AK123" s="205" t="str">
        <f>IF(AH123&lt;AI123,Übersetzungstexte!A$184,"")</f>
        <v/>
      </c>
      <c r="AL123" s="206" t="str">
        <f t="shared" si="30"/>
        <v/>
      </c>
      <c r="AM123" s="118"/>
    </row>
    <row r="124" spans="1:39" s="207" customFormat="1" ht="16.899999999999999" customHeight="1">
      <c r="A124" s="402"/>
      <c r="B124" s="495"/>
      <c r="C124" s="495"/>
      <c r="D124" s="494"/>
      <c r="E124" s="487"/>
      <c r="F124" s="175"/>
      <c r="G124" s="176"/>
      <c r="H124" s="372"/>
      <c r="I124" s="75"/>
      <c r="J124" s="270"/>
      <c r="K124" s="75"/>
      <c r="L124" s="271"/>
      <c r="M124" s="175" t="str">
        <f t="shared" si="31"/>
        <v/>
      </c>
      <c r="N124" s="176"/>
      <c r="O124" s="203"/>
      <c r="P124" s="176"/>
      <c r="Q124" s="203"/>
      <c r="R124" s="176"/>
      <c r="S124" s="75"/>
      <c r="T124" s="271"/>
      <c r="U124" s="373"/>
      <c r="V124" s="273"/>
      <c r="W124" s="274"/>
      <c r="X124" s="198"/>
      <c r="Y124" s="204">
        <f t="shared" si="23"/>
        <v>0</v>
      </c>
      <c r="Z124" s="204">
        <f>IF('1042Ei Conteggio'!D128="",0,1)</f>
        <v>0</v>
      </c>
      <c r="AA124" s="45" t="e">
        <f t="shared" si="24"/>
        <v>#VALUE!</v>
      </c>
      <c r="AB124" s="45">
        <f t="shared" si="25"/>
        <v>0</v>
      </c>
      <c r="AC124" s="56" t="str">
        <f t="shared" si="26"/>
        <v/>
      </c>
      <c r="AD124" s="45" t="str">
        <f t="shared" si="32"/>
        <v/>
      </c>
      <c r="AE124" s="45" t="str">
        <f t="shared" si="33"/>
        <v/>
      </c>
      <c r="AF124" s="45" t="str">
        <f t="shared" si="27"/>
        <v/>
      </c>
      <c r="AG124" s="45" t="str">
        <f t="shared" si="28"/>
        <v/>
      </c>
      <c r="AH124" s="205" t="str">
        <f t="shared" si="34"/>
        <v/>
      </c>
      <c r="AI124" s="206" t="str">
        <f t="shared" si="29"/>
        <v/>
      </c>
      <c r="AJ124" s="205" t="str">
        <f t="shared" si="35"/>
        <v/>
      </c>
      <c r="AK124" s="205" t="str">
        <f>IF(AH124&lt;AI124,Übersetzungstexte!A$184,"")</f>
        <v/>
      </c>
      <c r="AL124" s="206" t="str">
        <f t="shared" si="30"/>
        <v/>
      </c>
      <c r="AM124" s="118"/>
    </row>
    <row r="125" spans="1:39" s="207" customFormat="1" ht="16.899999999999999" customHeight="1">
      <c r="A125" s="402"/>
      <c r="B125" s="495"/>
      <c r="C125" s="495"/>
      <c r="D125" s="494"/>
      <c r="E125" s="487"/>
      <c r="F125" s="175"/>
      <c r="G125" s="176"/>
      <c r="H125" s="372"/>
      <c r="I125" s="75"/>
      <c r="J125" s="270"/>
      <c r="K125" s="75"/>
      <c r="L125" s="271"/>
      <c r="M125" s="175" t="str">
        <f t="shared" si="31"/>
        <v/>
      </c>
      <c r="N125" s="176"/>
      <c r="O125" s="203"/>
      <c r="P125" s="176"/>
      <c r="Q125" s="203"/>
      <c r="R125" s="176"/>
      <c r="S125" s="75"/>
      <c r="T125" s="271"/>
      <c r="U125" s="373"/>
      <c r="V125" s="273"/>
      <c r="W125" s="274"/>
      <c r="X125" s="198"/>
      <c r="Y125" s="204">
        <f t="shared" si="23"/>
        <v>0</v>
      </c>
      <c r="Z125" s="204">
        <f>IF('1042Ei Conteggio'!D129="",0,1)</f>
        <v>0</v>
      </c>
      <c r="AA125" s="45" t="e">
        <f t="shared" si="24"/>
        <v>#VALUE!</v>
      </c>
      <c r="AB125" s="45">
        <f t="shared" si="25"/>
        <v>0</v>
      </c>
      <c r="AC125" s="56" t="str">
        <f t="shared" si="26"/>
        <v/>
      </c>
      <c r="AD125" s="45" t="str">
        <f t="shared" si="32"/>
        <v/>
      </c>
      <c r="AE125" s="45" t="str">
        <f t="shared" si="33"/>
        <v/>
      </c>
      <c r="AF125" s="45" t="str">
        <f t="shared" si="27"/>
        <v/>
      </c>
      <c r="AG125" s="45" t="str">
        <f t="shared" si="28"/>
        <v/>
      </c>
      <c r="AH125" s="205" t="str">
        <f t="shared" si="34"/>
        <v/>
      </c>
      <c r="AI125" s="206" t="str">
        <f t="shared" si="29"/>
        <v/>
      </c>
      <c r="AJ125" s="205" t="str">
        <f t="shared" si="35"/>
        <v/>
      </c>
      <c r="AK125" s="205" t="str">
        <f>IF(AH125&lt;AI125,Übersetzungstexte!A$184,"")</f>
        <v/>
      </c>
      <c r="AL125" s="206" t="str">
        <f t="shared" si="30"/>
        <v/>
      </c>
      <c r="AM125" s="118"/>
    </row>
    <row r="126" spans="1:39" s="207" customFormat="1" ht="16.899999999999999" customHeight="1">
      <c r="A126" s="402"/>
      <c r="B126" s="495"/>
      <c r="C126" s="495"/>
      <c r="D126" s="494"/>
      <c r="E126" s="487"/>
      <c r="F126" s="175"/>
      <c r="G126" s="176"/>
      <c r="H126" s="372"/>
      <c r="I126" s="75"/>
      <c r="J126" s="270"/>
      <c r="K126" s="75"/>
      <c r="L126" s="271"/>
      <c r="M126" s="175" t="str">
        <f t="shared" si="31"/>
        <v/>
      </c>
      <c r="N126" s="176"/>
      <c r="O126" s="203"/>
      <c r="P126" s="176"/>
      <c r="Q126" s="203"/>
      <c r="R126" s="176"/>
      <c r="S126" s="75"/>
      <c r="T126" s="271"/>
      <c r="U126" s="373"/>
      <c r="V126" s="273"/>
      <c r="W126" s="274"/>
      <c r="X126" s="198"/>
      <c r="Y126" s="204">
        <f t="shared" si="23"/>
        <v>0</v>
      </c>
      <c r="Z126" s="204">
        <f>IF('1042Ei Conteggio'!D130="",0,1)</f>
        <v>0</v>
      </c>
      <c r="AA126" s="45" t="e">
        <f t="shared" si="24"/>
        <v>#VALUE!</v>
      </c>
      <c r="AB126" s="45">
        <f t="shared" si="25"/>
        <v>0</v>
      </c>
      <c r="AC126" s="56" t="str">
        <f t="shared" si="26"/>
        <v/>
      </c>
      <c r="AD126" s="45" t="str">
        <f t="shared" si="32"/>
        <v/>
      </c>
      <c r="AE126" s="45" t="str">
        <f t="shared" si="33"/>
        <v/>
      </c>
      <c r="AF126" s="45" t="str">
        <f t="shared" si="27"/>
        <v/>
      </c>
      <c r="AG126" s="45" t="str">
        <f t="shared" si="28"/>
        <v/>
      </c>
      <c r="AH126" s="205" t="str">
        <f t="shared" si="34"/>
        <v/>
      </c>
      <c r="AI126" s="206" t="str">
        <f t="shared" si="29"/>
        <v/>
      </c>
      <c r="AJ126" s="205" t="str">
        <f t="shared" si="35"/>
        <v/>
      </c>
      <c r="AK126" s="205" t="str">
        <f>IF(AH126&lt;AI126,Übersetzungstexte!A$184,"")</f>
        <v/>
      </c>
      <c r="AL126" s="206" t="str">
        <f t="shared" si="30"/>
        <v/>
      </c>
      <c r="AM126" s="118"/>
    </row>
    <row r="127" spans="1:39" s="207" customFormat="1" ht="16.899999999999999" customHeight="1">
      <c r="A127" s="402"/>
      <c r="B127" s="495"/>
      <c r="C127" s="495"/>
      <c r="D127" s="494"/>
      <c r="E127" s="487"/>
      <c r="F127" s="175"/>
      <c r="G127" s="176"/>
      <c r="H127" s="372"/>
      <c r="I127" s="75"/>
      <c r="J127" s="270"/>
      <c r="K127" s="75"/>
      <c r="L127" s="271"/>
      <c r="M127" s="175" t="str">
        <f t="shared" si="31"/>
        <v/>
      </c>
      <c r="N127" s="176"/>
      <c r="O127" s="203"/>
      <c r="P127" s="176"/>
      <c r="Q127" s="203"/>
      <c r="R127" s="176"/>
      <c r="S127" s="75"/>
      <c r="T127" s="271"/>
      <c r="U127" s="373"/>
      <c r="V127" s="273"/>
      <c r="W127" s="274"/>
      <c r="X127" s="198"/>
      <c r="Y127" s="204">
        <f t="shared" si="23"/>
        <v>0</v>
      </c>
      <c r="Z127" s="204">
        <f>IF('1042Ei Conteggio'!D131="",0,1)</f>
        <v>0</v>
      </c>
      <c r="AA127" s="45" t="e">
        <f t="shared" si="24"/>
        <v>#VALUE!</v>
      </c>
      <c r="AB127" s="45">
        <f t="shared" si="25"/>
        <v>0</v>
      </c>
      <c r="AC127" s="56" t="str">
        <f t="shared" si="26"/>
        <v/>
      </c>
      <c r="AD127" s="45" t="str">
        <f t="shared" si="32"/>
        <v/>
      </c>
      <c r="AE127" s="45" t="str">
        <f t="shared" si="33"/>
        <v/>
      </c>
      <c r="AF127" s="45" t="str">
        <f t="shared" si="27"/>
        <v/>
      </c>
      <c r="AG127" s="45" t="str">
        <f t="shared" si="28"/>
        <v/>
      </c>
      <c r="AH127" s="205" t="str">
        <f t="shared" si="34"/>
        <v/>
      </c>
      <c r="AI127" s="206" t="str">
        <f t="shared" si="29"/>
        <v/>
      </c>
      <c r="AJ127" s="205" t="str">
        <f t="shared" si="35"/>
        <v/>
      </c>
      <c r="AK127" s="205" t="str">
        <f>IF(AH127&lt;AI127,Übersetzungstexte!A$184,"")</f>
        <v/>
      </c>
      <c r="AL127" s="206" t="str">
        <f t="shared" si="30"/>
        <v/>
      </c>
      <c r="AM127" s="118"/>
    </row>
    <row r="128" spans="1:39" s="207" customFormat="1" ht="16.899999999999999" customHeight="1">
      <c r="A128" s="402"/>
      <c r="B128" s="495"/>
      <c r="C128" s="495"/>
      <c r="D128" s="494"/>
      <c r="E128" s="487"/>
      <c r="F128" s="175"/>
      <c r="G128" s="176"/>
      <c r="H128" s="372"/>
      <c r="I128" s="75"/>
      <c r="J128" s="270"/>
      <c r="K128" s="75"/>
      <c r="L128" s="271"/>
      <c r="M128" s="175" t="str">
        <f t="shared" si="31"/>
        <v/>
      </c>
      <c r="N128" s="176"/>
      <c r="O128" s="203"/>
      <c r="P128" s="176"/>
      <c r="Q128" s="203"/>
      <c r="R128" s="176"/>
      <c r="S128" s="75"/>
      <c r="T128" s="271"/>
      <c r="U128" s="373"/>
      <c r="V128" s="273"/>
      <c r="W128" s="274"/>
      <c r="X128" s="198"/>
      <c r="Y128" s="204">
        <f t="shared" si="23"/>
        <v>0</v>
      </c>
      <c r="Z128" s="204">
        <f>IF('1042Ei Conteggio'!D132="",0,1)</f>
        <v>0</v>
      </c>
      <c r="AA128" s="45" t="e">
        <f t="shared" si="24"/>
        <v>#VALUE!</v>
      </c>
      <c r="AB128" s="45">
        <f t="shared" si="25"/>
        <v>0</v>
      </c>
      <c r="AC128" s="56" t="str">
        <f t="shared" si="26"/>
        <v/>
      </c>
      <c r="AD128" s="45" t="str">
        <f t="shared" si="32"/>
        <v/>
      </c>
      <c r="AE128" s="45" t="str">
        <f t="shared" si="33"/>
        <v/>
      </c>
      <c r="AF128" s="45" t="str">
        <f t="shared" si="27"/>
        <v/>
      </c>
      <c r="AG128" s="45" t="str">
        <f t="shared" si="28"/>
        <v/>
      </c>
      <c r="AH128" s="205" t="str">
        <f t="shared" si="34"/>
        <v/>
      </c>
      <c r="AI128" s="206" t="str">
        <f t="shared" si="29"/>
        <v/>
      </c>
      <c r="AJ128" s="205" t="str">
        <f t="shared" si="35"/>
        <v/>
      </c>
      <c r="AK128" s="205" t="str">
        <f>IF(AH128&lt;AI128,Übersetzungstexte!A$184,"")</f>
        <v/>
      </c>
      <c r="AL128" s="206" t="str">
        <f t="shared" si="30"/>
        <v/>
      </c>
      <c r="AM128" s="118"/>
    </row>
    <row r="129" spans="1:39" s="207" customFormat="1" ht="16.899999999999999" customHeight="1">
      <c r="A129" s="402"/>
      <c r="B129" s="495"/>
      <c r="C129" s="495"/>
      <c r="D129" s="494"/>
      <c r="E129" s="487"/>
      <c r="F129" s="175"/>
      <c r="G129" s="176"/>
      <c r="H129" s="372"/>
      <c r="I129" s="75"/>
      <c r="J129" s="270"/>
      <c r="K129" s="75"/>
      <c r="L129" s="271"/>
      <c r="M129" s="175" t="str">
        <f t="shared" si="31"/>
        <v/>
      </c>
      <c r="N129" s="176"/>
      <c r="O129" s="203"/>
      <c r="P129" s="176"/>
      <c r="Q129" s="203"/>
      <c r="R129" s="176"/>
      <c r="S129" s="75"/>
      <c r="T129" s="271"/>
      <c r="U129" s="373"/>
      <c r="V129" s="273"/>
      <c r="W129" s="274"/>
      <c r="X129" s="198"/>
      <c r="Y129" s="204">
        <f t="shared" si="23"/>
        <v>0</v>
      </c>
      <c r="Z129" s="204">
        <f>IF('1042Ei Conteggio'!D133="",0,1)</f>
        <v>0</v>
      </c>
      <c r="AA129" s="45" t="e">
        <f t="shared" si="24"/>
        <v>#VALUE!</v>
      </c>
      <c r="AB129" s="45">
        <f t="shared" si="25"/>
        <v>0</v>
      </c>
      <c r="AC129" s="56" t="str">
        <f t="shared" si="26"/>
        <v/>
      </c>
      <c r="AD129" s="45" t="str">
        <f t="shared" si="32"/>
        <v/>
      </c>
      <c r="AE129" s="45" t="str">
        <f t="shared" si="33"/>
        <v/>
      </c>
      <c r="AF129" s="45" t="str">
        <f t="shared" si="27"/>
        <v/>
      </c>
      <c r="AG129" s="45" t="str">
        <f t="shared" si="28"/>
        <v/>
      </c>
      <c r="AH129" s="205" t="str">
        <f t="shared" si="34"/>
        <v/>
      </c>
      <c r="AI129" s="206" t="str">
        <f t="shared" si="29"/>
        <v/>
      </c>
      <c r="AJ129" s="205" t="str">
        <f t="shared" si="35"/>
        <v/>
      </c>
      <c r="AK129" s="205" t="str">
        <f>IF(AH129&lt;AI129,Übersetzungstexte!A$184,"")</f>
        <v/>
      </c>
      <c r="AL129" s="206" t="str">
        <f t="shared" si="30"/>
        <v/>
      </c>
      <c r="AM129" s="118"/>
    </row>
    <row r="130" spans="1:39" s="207" customFormat="1" ht="16.899999999999999" customHeight="1">
      <c r="A130" s="402"/>
      <c r="B130" s="495"/>
      <c r="C130" s="495"/>
      <c r="D130" s="494"/>
      <c r="E130" s="487"/>
      <c r="F130" s="175"/>
      <c r="G130" s="176"/>
      <c r="H130" s="372"/>
      <c r="I130" s="75"/>
      <c r="J130" s="270"/>
      <c r="K130" s="75"/>
      <c r="L130" s="271"/>
      <c r="M130" s="175" t="str">
        <f t="shared" si="31"/>
        <v/>
      </c>
      <c r="N130" s="176"/>
      <c r="O130" s="203"/>
      <c r="P130" s="176"/>
      <c r="Q130" s="203"/>
      <c r="R130" s="176"/>
      <c r="S130" s="75"/>
      <c r="T130" s="271"/>
      <c r="U130" s="373"/>
      <c r="V130" s="273"/>
      <c r="W130" s="274"/>
      <c r="X130" s="198"/>
      <c r="Y130" s="204">
        <f t="shared" si="23"/>
        <v>0</v>
      </c>
      <c r="Z130" s="204">
        <f>IF('1042Ei Conteggio'!D134="",0,1)</f>
        <v>0</v>
      </c>
      <c r="AA130" s="45" t="e">
        <f t="shared" si="24"/>
        <v>#VALUE!</v>
      </c>
      <c r="AB130" s="45">
        <f t="shared" si="25"/>
        <v>0</v>
      </c>
      <c r="AC130" s="56" t="str">
        <f t="shared" si="26"/>
        <v/>
      </c>
      <c r="AD130" s="45" t="str">
        <f t="shared" si="32"/>
        <v/>
      </c>
      <c r="AE130" s="45" t="str">
        <f t="shared" si="33"/>
        <v/>
      </c>
      <c r="AF130" s="45" t="str">
        <f t="shared" si="27"/>
        <v/>
      </c>
      <c r="AG130" s="45" t="str">
        <f t="shared" si="28"/>
        <v/>
      </c>
      <c r="AH130" s="205" t="str">
        <f t="shared" si="34"/>
        <v/>
      </c>
      <c r="AI130" s="206" t="str">
        <f t="shared" si="29"/>
        <v/>
      </c>
      <c r="AJ130" s="205" t="str">
        <f t="shared" si="35"/>
        <v/>
      </c>
      <c r="AK130" s="205" t="str">
        <f>IF(AH130&lt;AI130,Übersetzungstexte!A$184,"")</f>
        <v/>
      </c>
      <c r="AL130" s="206" t="str">
        <f t="shared" si="30"/>
        <v/>
      </c>
      <c r="AM130" s="118"/>
    </row>
    <row r="131" spans="1:39" s="207" customFormat="1" ht="16.899999999999999" customHeight="1">
      <c r="A131" s="402"/>
      <c r="B131" s="495"/>
      <c r="C131" s="495"/>
      <c r="D131" s="494"/>
      <c r="E131" s="487"/>
      <c r="F131" s="175"/>
      <c r="G131" s="176"/>
      <c r="H131" s="372"/>
      <c r="I131" s="75"/>
      <c r="J131" s="270"/>
      <c r="K131" s="75"/>
      <c r="L131" s="271"/>
      <c r="M131" s="175" t="str">
        <f t="shared" si="31"/>
        <v/>
      </c>
      <c r="N131" s="176"/>
      <c r="O131" s="203"/>
      <c r="P131" s="176"/>
      <c r="Q131" s="203"/>
      <c r="R131" s="176"/>
      <c r="S131" s="75"/>
      <c r="T131" s="271"/>
      <c r="U131" s="373"/>
      <c r="V131" s="273"/>
      <c r="W131" s="274"/>
      <c r="X131" s="198"/>
      <c r="Y131" s="204">
        <f t="shared" si="23"/>
        <v>0</v>
      </c>
      <c r="Z131" s="204">
        <f>IF('1042Ei Conteggio'!D135="",0,1)</f>
        <v>0</v>
      </c>
      <c r="AA131" s="45" t="e">
        <f t="shared" si="24"/>
        <v>#VALUE!</v>
      </c>
      <c r="AB131" s="45">
        <f t="shared" si="25"/>
        <v>0</v>
      </c>
      <c r="AC131" s="56" t="str">
        <f t="shared" si="26"/>
        <v/>
      </c>
      <c r="AD131" s="45" t="str">
        <f t="shared" si="32"/>
        <v/>
      </c>
      <c r="AE131" s="45" t="str">
        <f t="shared" si="33"/>
        <v/>
      </c>
      <c r="AF131" s="45" t="str">
        <f t="shared" si="27"/>
        <v/>
      </c>
      <c r="AG131" s="45" t="str">
        <f t="shared" si="28"/>
        <v/>
      </c>
      <c r="AH131" s="205" t="str">
        <f t="shared" si="34"/>
        <v/>
      </c>
      <c r="AI131" s="206" t="str">
        <f t="shared" si="29"/>
        <v/>
      </c>
      <c r="AJ131" s="205" t="str">
        <f t="shared" si="35"/>
        <v/>
      </c>
      <c r="AK131" s="205" t="str">
        <f>IF(AH131&lt;AI131,Übersetzungstexte!A$184,"")</f>
        <v/>
      </c>
      <c r="AL131" s="206" t="str">
        <f t="shared" si="30"/>
        <v/>
      </c>
      <c r="AM131" s="118"/>
    </row>
    <row r="132" spans="1:39" s="207" customFormat="1" ht="16.899999999999999" customHeight="1">
      <c r="A132" s="402"/>
      <c r="B132" s="495"/>
      <c r="C132" s="495"/>
      <c r="D132" s="494"/>
      <c r="E132" s="487"/>
      <c r="F132" s="175"/>
      <c r="G132" s="176"/>
      <c r="H132" s="372"/>
      <c r="I132" s="75"/>
      <c r="J132" s="270"/>
      <c r="K132" s="75"/>
      <c r="L132" s="271"/>
      <c r="M132" s="175" t="str">
        <f t="shared" si="31"/>
        <v/>
      </c>
      <c r="N132" s="176"/>
      <c r="O132" s="203"/>
      <c r="P132" s="176"/>
      <c r="Q132" s="203"/>
      <c r="R132" s="176"/>
      <c r="S132" s="75"/>
      <c r="T132" s="271"/>
      <c r="U132" s="373"/>
      <c r="V132" s="273"/>
      <c r="W132" s="274"/>
      <c r="X132" s="198"/>
      <c r="Y132" s="204">
        <f t="shared" si="23"/>
        <v>0</v>
      </c>
      <c r="Z132" s="204">
        <f>IF('1042Ei Conteggio'!D136="",0,1)</f>
        <v>0</v>
      </c>
      <c r="AA132" s="45" t="e">
        <f t="shared" si="24"/>
        <v>#VALUE!</v>
      </c>
      <c r="AB132" s="45">
        <f t="shared" si="25"/>
        <v>0</v>
      </c>
      <c r="AC132" s="56" t="str">
        <f t="shared" si="26"/>
        <v/>
      </c>
      <c r="AD132" s="45" t="str">
        <f t="shared" si="32"/>
        <v/>
      </c>
      <c r="AE132" s="45" t="str">
        <f t="shared" si="33"/>
        <v/>
      </c>
      <c r="AF132" s="45" t="str">
        <f t="shared" si="27"/>
        <v/>
      </c>
      <c r="AG132" s="45" t="str">
        <f t="shared" si="28"/>
        <v/>
      </c>
      <c r="AH132" s="205" t="str">
        <f t="shared" si="34"/>
        <v/>
      </c>
      <c r="AI132" s="206" t="str">
        <f t="shared" si="29"/>
        <v/>
      </c>
      <c r="AJ132" s="205" t="str">
        <f t="shared" si="35"/>
        <v/>
      </c>
      <c r="AK132" s="205" t="str">
        <f>IF(AH132&lt;AI132,Übersetzungstexte!A$184,"")</f>
        <v/>
      </c>
      <c r="AL132" s="206" t="str">
        <f t="shared" si="30"/>
        <v/>
      </c>
      <c r="AM132" s="118"/>
    </row>
    <row r="133" spans="1:39" s="207" customFormat="1" ht="16.899999999999999" customHeight="1">
      <c r="A133" s="402"/>
      <c r="B133" s="495"/>
      <c r="C133" s="495"/>
      <c r="D133" s="494"/>
      <c r="E133" s="487"/>
      <c r="F133" s="175"/>
      <c r="G133" s="176"/>
      <c r="H133" s="372"/>
      <c r="I133" s="75"/>
      <c r="J133" s="270"/>
      <c r="K133" s="75"/>
      <c r="L133" s="271"/>
      <c r="M133" s="175" t="str">
        <f t="shared" si="31"/>
        <v/>
      </c>
      <c r="N133" s="176"/>
      <c r="O133" s="203"/>
      <c r="P133" s="176"/>
      <c r="Q133" s="203"/>
      <c r="R133" s="176"/>
      <c r="S133" s="75"/>
      <c r="T133" s="271"/>
      <c r="U133" s="373"/>
      <c r="V133" s="273"/>
      <c r="W133" s="274"/>
      <c r="X133" s="198"/>
      <c r="Y133" s="204">
        <f t="shared" si="23"/>
        <v>0</v>
      </c>
      <c r="Z133" s="204">
        <f>IF('1042Ei Conteggio'!D137="",0,1)</f>
        <v>0</v>
      </c>
      <c r="AA133" s="45" t="e">
        <f t="shared" si="24"/>
        <v>#VALUE!</v>
      </c>
      <c r="AB133" s="45">
        <f t="shared" si="25"/>
        <v>0</v>
      </c>
      <c r="AC133" s="56" t="str">
        <f t="shared" si="26"/>
        <v/>
      </c>
      <c r="AD133" s="45" t="str">
        <f t="shared" si="32"/>
        <v/>
      </c>
      <c r="AE133" s="45" t="str">
        <f t="shared" si="33"/>
        <v/>
      </c>
      <c r="AF133" s="45" t="str">
        <f t="shared" si="27"/>
        <v/>
      </c>
      <c r="AG133" s="45" t="str">
        <f t="shared" si="28"/>
        <v/>
      </c>
      <c r="AH133" s="205" t="str">
        <f t="shared" si="34"/>
        <v/>
      </c>
      <c r="AI133" s="206" t="str">
        <f t="shared" si="29"/>
        <v/>
      </c>
      <c r="AJ133" s="205" t="str">
        <f t="shared" si="35"/>
        <v/>
      </c>
      <c r="AK133" s="205" t="str">
        <f>IF(AH133&lt;AI133,Übersetzungstexte!A$184,"")</f>
        <v/>
      </c>
      <c r="AL133" s="206" t="str">
        <f t="shared" si="30"/>
        <v/>
      </c>
      <c r="AM133" s="118"/>
    </row>
    <row r="134" spans="1:39" s="207" customFormat="1" ht="16.899999999999999" customHeight="1">
      <c r="A134" s="402"/>
      <c r="B134" s="495"/>
      <c r="C134" s="495"/>
      <c r="D134" s="494"/>
      <c r="E134" s="487"/>
      <c r="F134" s="175"/>
      <c r="G134" s="176"/>
      <c r="H134" s="372"/>
      <c r="I134" s="75"/>
      <c r="J134" s="270"/>
      <c r="K134" s="75"/>
      <c r="L134" s="271"/>
      <c r="M134" s="175" t="str">
        <f t="shared" si="31"/>
        <v/>
      </c>
      <c r="N134" s="176"/>
      <c r="O134" s="203"/>
      <c r="P134" s="176"/>
      <c r="Q134" s="203"/>
      <c r="R134" s="176"/>
      <c r="S134" s="75"/>
      <c r="T134" s="271"/>
      <c r="U134" s="373"/>
      <c r="V134" s="273"/>
      <c r="W134" s="274"/>
      <c r="X134" s="198"/>
      <c r="Y134" s="204">
        <f t="shared" si="23"/>
        <v>0</v>
      </c>
      <c r="Z134" s="204">
        <f>IF('1042Ei Conteggio'!D138="",0,1)</f>
        <v>0</v>
      </c>
      <c r="AA134" s="45" t="e">
        <f t="shared" si="24"/>
        <v>#VALUE!</v>
      </c>
      <c r="AB134" s="45">
        <f t="shared" si="25"/>
        <v>0</v>
      </c>
      <c r="AC134" s="56" t="str">
        <f t="shared" si="26"/>
        <v/>
      </c>
      <c r="AD134" s="45" t="str">
        <f t="shared" si="32"/>
        <v/>
      </c>
      <c r="AE134" s="45" t="str">
        <f t="shared" si="33"/>
        <v/>
      </c>
      <c r="AF134" s="45" t="str">
        <f t="shared" si="27"/>
        <v/>
      </c>
      <c r="AG134" s="45" t="str">
        <f t="shared" si="28"/>
        <v/>
      </c>
      <c r="AH134" s="205" t="str">
        <f t="shared" si="34"/>
        <v/>
      </c>
      <c r="AI134" s="206" t="str">
        <f t="shared" si="29"/>
        <v/>
      </c>
      <c r="AJ134" s="205" t="str">
        <f t="shared" si="35"/>
        <v/>
      </c>
      <c r="AK134" s="205" t="str">
        <f>IF(AH134&lt;AI134,Übersetzungstexte!A$184,"")</f>
        <v/>
      </c>
      <c r="AL134" s="206" t="str">
        <f t="shared" si="30"/>
        <v/>
      </c>
      <c r="AM134" s="118"/>
    </row>
    <row r="135" spans="1:39" s="207" customFormat="1" ht="16.899999999999999" customHeight="1">
      <c r="A135" s="402"/>
      <c r="B135" s="495"/>
      <c r="C135" s="495"/>
      <c r="D135" s="494"/>
      <c r="E135" s="487"/>
      <c r="F135" s="175"/>
      <c r="G135" s="176"/>
      <c r="H135" s="372"/>
      <c r="I135" s="75"/>
      <c r="J135" s="270"/>
      <c r="K135" s="75"/>
      <c r="L135" s="271"/>
      <c r="M135" s="175" t="str">
        <f t="shared" si="31"/>
        <v/>
      </c>
      <c r="N135" s="176"/>
      <c r="O135" s="203"/>
      <c r="P135" s="176"/>
      <c r="Q135" s="203"/>
      <c r="R135" s="176"/>
      <c r="S135" s="75"/>
      <c r="T135" s="271"/>
      <c r="U135" s="373"/>
      <c r="V135" s="273"/>
      <c r="W135" s="274"/>
      <c r="X135" s="198"/>
      <c r="Y135" s="204">
        <f t="shared" si="23"/>
        <v>0</v>
      </c>
      <c r="Z135" s="204">
        <f>IF('1042Ei Conteggio'!D139="",0,1)</f>
        <v>0</v>
      </c>
      <c r="AA135" s="45" t="e">
        <f t="shared" si="24"/>
        <v>#VALUE!</v>
      </c>
      <c r="AB135" s="45">
        <f t="shared" si="25"/>
        <v>0</v>
      </c>
      <c r="AC135" s="56" t="str">
        <f t="shared" si="26"/>
        <v/>
      </c>
      <c r="AD135" s="45" t="str">
        <f t="shared" si="32"/>
        <v/>
      </c>
      <c r="AE135" s="45" t="str">
        <f t="shared" si="33"/>
        <v/>
      </c>
      <c r="AF135" s="45" t="str">
        <f t="shared" si="27"/>
        <v/>
      </c>
      <c r="AG135" s="45" t="str">
        <f t="shared" si="28"/>
        <v/>
      </c>
      <c r="AH135" s="205" t="str">
        <f t="shared" si="34"/>
        <v/>
      </c>
      <c r="AI135" s="206" t="str">
        <f t="shared" si="29"/>
        <v/>
      </c>
      <c r="AJ135" s="205" t="str">
        <f t="shared" si="35"/>
        <v/>
      </c>
      <c r="AK135" s="205" t="str">
        <f>IF(AH135&lt;AI135,Übersetzungstexte!A$184,"")</f>
        <v/>
      </c>
      <c r="AL135" s="206" t="str">
        <f t="shared" si="30"/>
        <v/>
      </c>
      <c r="AM135" s="118"/>
    </row>
    <row r="136" spans="1:39" s="207" customFormat="1" ht="16.899999999999999" customHeight="1">
      <c r="A136" s="402"/>
      <c r="B136" s="495"/>
      <c r="C136" s="495"/>
      <c r="D136" s="494"/>
      <c r="E136" s="487"/>
      <c r="F136" s="175"/>
      <c r="G136" s="176"/>
      <c r="H136" s="372"/>
      <c r="I136" s="75"/>
      <c r="J136" s="270"/>
      <c r="K136" s="75"/>
      <c r="L136" s="271"/>
      <c r="M136" s="175" t="str">
        <f t="shared" si="31"/>
        <v/>
      </c>
      <c r="N136" s="176"/>
      <c r="O136" s="203"/>
      <c r="P136" s="176"/>
      <c r="Q136" s="203"/>
      <c r="R136" s="176"/>
      <c r="S136" s="75"/>
      <c r="T136" s="271"/>
      <c r="U136" s="373"/>
      <c r="V136" s="273"/>
      <c r="W136" s="274"/>
      <c r="X136" s="198"/>
      <c r="Y136" s="204">
        <f t="shared" ref="Y136:Y189" si="36">IF(Y$2-YEAR(D136)&lt;Y$3,0,1)</f>
        <v>0</v>
      </c>
      <c r="Z136" s="204">
        <f>IF('1042Ei Conteggio'!D140="",0,1)</f>
        <v>0</v>
      </c>
      <c r="AA136" s="45" t="e">
        <f t="shared" ref="AA136:AA189" si="37">ROUND((K136+J136)/(Y$4-(K136+J136))*100,2)</f>
        <v>#VALUE!</v>
      </c>
      <c r="AB136" s="45">
        <f t="shared" ref="AB136:AB189" si="38">ROUND(H136,0)/12</f>
        <v>0</v>
      </c>
      <c r="AC136" s="56" t="str">
        <f t="shared" ref="AC136:AC189" si="39">IF(AND(A136="",B136="",C136=""),"",ROUND((Y$4-(K136+J136))*L136/60,1))</f>
        <v/>
      </c>
      <c r="AD136" s="45" t="str">
        <f t="shared" si="32"/>
        <v/>
      </c>
      <c r="AE136" s="45" t="str">
        <f t="shared" si="33"/>
        <v/>
      </c>
      <c r="AF136" s="45" t="str">
        <f t="shared" ref="AF136:AF189" si="40">IF(OR(AND(A136="",B136="",C136=""),F136=0,F136="",AC136=0,AC136=""),"",ROUND((AB136*F136/AC136),2))</f>
        <v/>
      </c>
      <c r="AG136" s="45" t="str">
        <f t="shared" ref="AG136:AG189" si="41">IF(OR(AND(A136="",B136="",C136=""),F136=0,F136="",AC136=0,AC136=""),"",ROUND((I136/(12*AB136*F136)+1)*AB136*F136/AC136,2))</f>
        <v/>
      </c>
      <c r="AH136" s="205" t="str">
        <f t="shared" si="34"/>
        <v/>
      </c>
      <c r="AI136" s="206" t="str">
        <f t="shared" ref="AI136:AI189" si="42">IF(OR(AND(A136="",B136="",C136=""),Y$4=""),"",IF(AND(G136&gt;0,I136&gt;0),AE136, IF(G136&gt;0,AD136, IF(AND(F136&gt;0,I136&gt;0),AG136,AF136))))</f>
        <v/>
      </c>
      <c r="AJ136" s="205" t="str">
        <f t="shared" si="35"/>
        <v/>
      </c>
      <c r="AK136" s="205" t="str">
        <f>IF(AH136&lt;AI136,Übersetzungstexte!A$184,"")</f>
        <v/>
      </c>
      <c r="AL136" s="206" t="str">
        <f t="shared" ref="AL136:AL189" si="43">IF(AND(B136="",C136=""),"",CONCATENATE(B136,", ",C136))</f>
        <v/>
      </c>
      <c r="AM136" s="118"/>
    </row>
    <row r="137" spans="1:39" s="207" customFormat="1" ht="16.899999999999999" customHeight="1">
      <c r="A137" s="402"/>
      <c r="B137" s="495"/>
      <c r="C137" s="495"/>
      <c r="D137" s="494"/>
      <c r="E137" s="487"/>
      <c r="F137" s="175"/>
      <c r="G137" s="176"/>
      <c r="H137" s="372"/>
      <c r="I137" s="75"/>
      <c r="J137" s="270"/>
      <c r="K137" s="75"/>
      <c r="L137" s="271"/>
      <c r="M137" s="175" t="str">
        <f t="shared" ref="M137:M189" si="44">IF(A137="","",L137)</f>
        <v/>
      </c>
      <c r="N137" s="176"/>
      <c r="O137" s="203"/>
      <c r="P137" s="176"/>
      <c r="Q137" s="203"/>
      <c r="R137" s="176"/>
      <c r="S137" s="75"/>
      <c r="T137" s="271"/>
      <c r="U137" s="373"/>
      <c r="V137" s="273"/>
      <c r="W137" s="274"/>
      <c r="X137" s="198"/>
      <c r="Y137" s="204">
        <f t="shared" si="36"/>
        <v>0</v>
      </c>
      <c r="Z137" s="204">
        <f>IF('1042Ei Conteggio'!D141="",0,1)</f>
        <v>0</v>
      </c>
      <c r="AA137" s="45" t="e">
        <f t="shared" si="37"/>
        <v>#VALUE!</v>
      </c>
      <c r="AB137" s="45">
        <f t="shared" si="38"/>
        <v>0</v>
      </c>
      <c r="AC137" s="56" t="str">
        <f t="shared" si="39"/>
        <v/>
      </c>
      <c r="AD137" s="45" t="str">
        <f t="shared" ref="AD137:AD200" si="45">IF(OR(AND(A137="",B137="",C137=""),G137=0,G137=""),"",ROUND((1+AA137/100)*AB137*G137,2))</f>
        <v/>
      </c>
      <c r="AE137" s="45" t="str">
        <f t="shared" ref="AE137:AE200" si="46">IF(OR(AND(A137="",B137="",C137=""),G137=0,G137="",M137=0,M137=""),"",ROUND((1+AA137/100)*(I137/(Y$4*L137/5)+AB137*G137),2))</f>
        <v/>
      </c>
      <c r="AF137" s="45" t="str">
        <f t="shared" si="40"/>
        <v/>
      </c>
      <c r="AG137" s="45" t="str">
        <f t="shared" si="41"/>
        <v/>
      </c>
      <c r="AH137" s="205" t="str">
        <f t="shared" ref="AH137:AH189" si="47">IF(OR(AND(A137="",B137="",C137=""),AC137=0,AC137=""),"",ROUND(AH$4 / AC137,1))</f>
        <v/>
      </c>
      <c r="AI137" s="206" t="str">
        <f t="shared" si="42"/>
        <v/>
      </c>
      <c r="AJ137" s="205" t="str">
        <f t="shared" ref="AJ137:AJ189" si="48">IF(AH137&lt;AI137,AH137,AI137)</f>
        <v/>
      </c>
      <c r="AK137" s="205" t="str">
        <f>IF(AH137&lt;AI137,Übersetzungstexte!A$184,"")</f>
        <v/>
      </c>
      <c r="AL137" s="206" t="str">
        <f t="shared" si="43"/>
        <v/>
      </c>
      <c r="AM137" s="118"/>
    </row>
    <row r="138" spans="1:39" s="207" customFormat="1" ht="16.899999999999999" customHeight="1">
      <c r="A138" s="402"/>
      <c r="B138" s="495"/>
      <c r="C138" s="495"/>
      <c r="D138" s="494"/>
      <c r="E138" s="487"/>
      <c r="F138" s="175"/>
      <c r="G138" s="176"/>
      <c r="H138" s="372"/>
      <c r="I138" s="75"/>
      <c r="J138" s="270"/>
      <c r="K138" s="75"/>
      <c r="L138" s="271"/>
      <c r="M138" s="175" t="str">
        <f t="shared" si="44"/>
        <v/>
      </c>
      <c r="N138" s="176"/>
      <c r="O138" s="203"/>
      <c r="P138" s="176"/>
      <c r="Q138" s="203"/>
      <c r="R138" s="176"/>
      <c r="S138" s="75"/>
      <c r="T138" s="271"/>
      <c r="U138" s="373"/>
      <c r="V138" s="273"/>
      <c r="W138" s="274"/>
      <c r="X138" s="198"/>
      <c r="Y138" s="204">
        <f t="shared" si="36"/>
        <v>0</v>
      </c>
      <c r="Z138" s="204">
        <f>IF('1042Ei Conteggio'!D142="",0,1)</f>
        <v>0</v>
      </c>
      <c r="AA138" s="45" t="e">
        <f t="shared" si="37"/>
        <v>#VALUE!</v>
      </c>
      <c r="AB138" s="45">
        <f t="shared" si="38"/>
        <v>0</v>
      </c>
      <c r="AC138" s="56" t="str">
        <f t="shared" si="39"/>
        <v/>
      </c>
      <c r="AD138" s="45" t="str">
        <f t="shared" si="45"/>
        <v/>
      </c>
      <c r="AE138" s="45" t="str">
        <f t="shared" si="46"/>
        <v/>
      </c>
      <c r="AF138" s="45" t="str">
        <f t="shared" si="40"/>
        <v/>
      </c>
      <c r="AG138" s="45" t="str">
        <f t="shared" si="41"/>
        <v/>
      </c>
      <c r="AH138" s="205" t="str">
        <f t="shared" si="47"/>
        <v/>
      </c>
      <c r="AI138" s="206" t="str">
        <f t="shared" si="42"/>
        <v/>
      </c>
      <c r="AJ138" s="205" t="str">
        <f t="shared" si="48"/>
        <v/>
      </c>
      <c r="AK138" s="205" t="str">
        <f>IF(AH138&lt;AI138,Übersetzungstexte!A$184,"")</f>
        <v/>
      </c>
      <c r="AL138" s="206" t="str">
        <f t="shared" si="43"/>
        <v/>
      </c>
      <c r="AM138" s="118"/>
    </row>
    <row r="139" spans="1:39" s="207" customFormat="1" ht="16.899999999999999" customHeight="1">
      <c r="A139" s="402"/>
      <c r="B139" s="495"/>
      <c r="C139" s="495"/>
      <c r="D139" s="494"/>
      <c r="E139" s="487"/>
      <c r="F139" s="175"/>
      <c r="G139" s="176"/>
      <c r="H139" s="372"/>
      <c r="I139" s="75"/>
      <c r="J139" s="270"/>
      <c r="K139" s="75"/>
      <c r="L139" s="271"/>
      <c r="M139" s="175" t="str">
        <f t="shared" si="44"/>
        <v/>
      </c>
      <c r="N139" s="176"/>
      <c r="O139" s="203"/>
      <c r="P139" s="176"/>
      <c r="Q139" s="203"/>
      <c r="R139" s="176"/>
      <c r="S139" s="75"/>
      <c r="T139" s="271"/>
      <c r="U139" s="373"/>
      <c r="V139" s="273"/>
      <c r="W139" s="274"/>
      <c r="X139" s="198"/>
      <c r="Y139" s="204">
        <f t="shared" si="36"/>
        <v>0</v>
      </c>
      <c r="Z139" s="204">
        <f>IF('1042Ei Conteggio'!D143="",0,1)</f>
        <v>0</v>
      </c>
      <c r="AA139" s="45" t="e">
        <f t="shared" si="37"/>
        <v>#VALUE!</v>
      </c>
      <c r="AB139" s="45">
        <f t="shared" si="38"/>
        <v>0</v>
      </c>
      <c r="AC139" s="56" t="str">
        <f t="shared" si="39"/>
        <v/>
      </c>
      <c r="AD139" s="45" t="str">
        <f t="shared" si="45"/>
        <v/>
      </c>
      <c r="AE139" s="45" t="str">
        <f t="shared" si="46"/>
        <v/>
      </c>
      <c r="AF139" s="45" t="str">
        <f t="shared" si="40"/>
        <v/>
      </c>
      <c r="AG139" s="45" t="str">
        <f t="shared" si="41"/>
        <v/>
      </c>
      <c r="AH139" s="205" t="str">
        <f t="shared" si="47"/>
        <v/>
      </c>
      <c r="AI139" s="206" t="str">
        <f t="shared" si="42"/>
        <v/>
      </c>
      <c r="AJ139" s="205" t="str">
        <f t="shared" si="48"/>
        <v/>
      </c>
      <c r="AK139" s="205" t="str">
        <f>IF(AH139&lt;AI139,Übersetzungstexte!A$184,"")</f>
        <v/>
      </c>
      <c r="AL139" s="206" t="str">
        <f t="shared" si="43"/>
        <v/>
      </c>
      <c r="AM139" s="118"/>
    </row>
    <row r="140" spans="1:39" s="207" customFormat="1" ht="16.899999999999999" customHeight="1">
      <c r="A140" s="402"/>
      <c r="B140" s="495"/>
      <c r="C140" s="495"/>
      <c r="D140" s="494"/>
      <c r="E140" s="487"/>
      <c r="F140" s="175"/>
      <c r="G140" s="176"/>
      <c r="H140" s="372"/>
      <c r="I140" s="75"/>
      <c r="J140" s="270"/>
      <c r="K140" s="75"/>
      <c r="L140" s="271"/>
      <c r="M140" s="175" t="str">
        <f t="shared" si="44"/>
        <v/>
      </c>
      <c r="N140" s="176"/>
      <c r="O140" s="203"/>
      <c r="P140" s="176"/>
      <c r="Q140" s="203"/>
      <c r="R140" s="176"/>
      <c r="S140" s="75"/>
      <c r="T140" s="271"/>
      <c r="U140" s="373"/>
      <c r="V140" s="273"/>
      <c r="W140" s="274"/>
      <c r="X140" s="198"/>
      <c r="Y140" s="204">
        <f t="shared" si="36"/>
        <v>0</v>
      </c>
      <c r="Z140" s="204">
        <f>IF('1042Ei Conteggio'!D144="",0,1)</f>
        <v>0</v>
      </c>
      <c r="AA140" s="45" t="e">
        <f t="shared" si="37"/>
        <v>#VALUE!</v>
      </c>
      <c r="AB140" s="45">
        <f t="shared" si="38"/>
        <v>0</v>
      </c>
      <c r="AC140" s="56" t="str">
        <f t="shared" si="39"/>
        <v/>
      </c>
      <c r="AD140" s="45" t="str">
        <f t="shared" si="45"/>
        <v/>
      </c>
      <c r="AE140" s="45" t="str">
        <f t="shared" si="46"/>
        <v/>
      </c>
      <c r="AF140" s="45" t="str">
        <f t="shared" si="40"/>
        <v/>
      </c>
      <c r="AG140" s="45" t="str">
        <f t="shared" si="41"/>
        <v/>
      </c>
      <c r="AH140" s="205" t="str">
        <f t="shared" si="47"/>
        <v/>
      </c>
      <c r="AI140" s="206" t="str">
        <f t="shared" si="42"/>
        <v/>
      </c>
      <c r="AJ140" s="205" t="str">
        <f t="shared" si="48"/>
        <v/>
      </c>
      <c r="AK140" s="205" t="str">
        <f>IF(AH140&lt;AI140,Übersetzungstexte!A$184,"")</f>
        <v/>
      </c>
      <c r="AL140" s="206" t="str">
        <f t="shared" si="43"/>
        <v/>
      </c>
      <c r="AM140" s="118"/>
    </row>
    <row r="141" spans="1:39" s="207" customFormat="1" ht="16.899999999999999" customHeight="1">
      <c r="A141" s="402"/>
      <c r="B141" s="495"/>
      <c r="C141" s="495"/>
      <c r="D141" s="494"/>
      <c r="E141" s="487"/>
      <c r="F141" s="175"/>
      <c r="G141" s="176"/>
      <c r="H141" s="372"/>
      <c r="I141" s="75"/>
      <c r="J141" s="270"/>
      <c r="K141" s="75"/>
      <c r="L141" s="271"/>
      <c r="M141" s="175" t="str">
        <f t="shared" si="44"/>
        <v/>
      </c>
      <c r="N141" s="176"/>
      <c r="O141" s="203"/>
      <c r="P141" s="176"/>
      <c r="Q141" s="203"/>
      <c r="R141" s="176"/>
      <c r="S141" s="75"/>
      <c r="T141" s="271"/>
      <c r="U141" s="373"/>
      <c r="V141" s="273"/>
      <c r="W141" s="274"/>
      <c r="X141" s="198"/>
      <c r="Y141" s="204">
        <f t="shared" si="36"/>
        <v>0</v>
      </c>
      <c r="Z141" s="204">
        <f>IF('1042Ei Conteggio'!D145="",0,1)</f>
        <v>0</v>
      </c>
      <c r="AA141" s="45" t="e">
        <f t="shared" si="37"/>
        <v>#VALUE!</v>
      </c>
      <c r="AB141" s="45">
        <f t="shared" si="38"/>
        <v>0</v>
      </c>
      <c r="AC141" s="56" t="str">
        <f t="shared" si="39"/>
        <v/>
      </c>
      <c r="AD141" s="45" t="str">
        <f t="shared" si="45"/>
        <v/>
      </c>
      <c r="AE141" s="45" t="str">
        <f t="shared" si="46"/>
        <v/>
      </c>
      <c r="AF141" s="45" t="str">
        <f t="shared" si="40"/>
        <v/>
      </c>
      <c r="AG141" s="45" t="str">
        <f t="shared" si="41"/>
        <v/>
      </c>
      <c r="AH141" s="205" t="str">
        <f t="shared" si="47"/>
        <v/>
      </c>
      <c r="AI141" s="206" t="str">
        <f t="shared" si="42"/>
        <v/>
      </c>
      <c r="AJ141" s="205" t="str">
        <f t="shared" si="48"/>
        <v/>
      </c>
      <c r="AK141" s="205" t="str">
        <f>IF(AH141&lt;AI141,Übersetzungstexte!A$184,"")</f>
        <v/>
      </c>
      <c r="AL141" s="206" t="str">
        <f t="shared" si="43"/>
        <v/>
      </c>
      <c r="AM141" s="118"/>
    </row>
    <row r="142" spans="1:39" s="207" customFormat="1" ht="16.899999999999999" customHeight="1">
      <c r="A142" s="402"/>
      <c r="B142" s="495"/>
      <c r="C142" s="495"/>
      <c r="D142" s="494"/>
      <c r="E142" s="487"/>
      <c r="F142" s="175"/>
      <c r="G142" s="176"/>
      <c r="H142" s="372"/>
      <c r="I142" s="75"/>
      <c r="J142" s="270"/>
      <c r="K142" s="75"/>
      <c r="L142" s="271"/>
      <c r="M142" s="175" t="str">
        <f t="shared" si="44"/>
        <v/>
      </c>
      <c r="N142" s="176"/>
      <c r="O142" s="203"/>
      <c r="P142" s="176"/>
      <c r="Q142" s="203"/>
      <c r="R142" s="176"/>
      <c r="S142" s="75"/>
      <c r="T142" s="271"/>
      <c r="U142" s="373"/>
      <c r="V142" s="273"/>
      <c r="W142" s="274"/>
      <c r="X142" s="198"/>
      <c r="Y142" s="204">
        <f t="shared" si="36"/>
        <v>0</v>
      </c>
      <c r="Z142" s="204">
        <f>IF('1042Ei Conteggio'!D146="",0,1)</f>
        <v>0</v>
      </c>
      <c r="AA142" s="45" t="e">
        <f t="shared" si="37"/>
        <v>#VALUE!</v>
      </c>
      <c r="AB142" s="45">
        <f t="shared" si="38"/>
        <v>0</v>
      </c>
      <c r="AC142" s="56" t="str">
        <f t="shared" si="39"/>
        <v/>
      </c>
      <c r="AD142" s="45" t="str">
        <f t="shared" si="45"/>
        <v/>
      </c>
      <c r="AE142" s="45" t="str">
        <f t="shared" si="46"/>
        <v/>
      </c>
      <c r="AF142" s="45" t="str">
        <f t="shared" si="40"/>
        <v/>
      </c>
      <c r="AG142" s="45" t="str">
        <f t="shared" si="41"/>
        <v/>
      </c>
      <c r="AH142" s="205" t="str">
        <f t="shared" si="47"/>
        <v/>
      </c>
      <c r="AI142" s="206" t="str">
        <f t="shared" si="42"/>
        <v/>
      </c>
      <c r="AJ142" s="205" t="str">
        <f t="shared" si="48"/>
        <v/>
      </c>
      <c r="AK142" s="205" t="str">
        <f>IF(AH142&lt;AI142,Übersetzungstexte!A$184,"")</f>
        <v/>
      </c>
      <c r="AL142" s="206" t="str">
        <f t="shared" si="43"/>
        <v/>
      </c>
      <c r="AM142" s="118"/>
    </row>
    <row r="143" spans="1:39" s="207" customFormat="1" ht="16.899999999999999" customHeight="1">
      <c r="A143" s="402"/>
      <c r="B143" s="495"/>
      <c r="C143" s="495"/>
      <c r="D143" s="494"/>
      <c r="E143" s="487"/>
      <c r="F143" s="175"/>
      <c r="G143" s="176"/>
      <c r="H143" s="372"/>
      <c r="I143" s="75"/>
      <c r="J143" s="270"/>
      <c r="K143" s="75"/>
      <c r="L143" s="271"/>
      <c r="M143" s="175" t="str">
        <f t="shared" si="44"/>
        <v/>
      </c>
      <c r="N143" s="176"/>
      <c r="O143" s="203"/>
      <c r="P143" s="176"/>
      <c r="Q143" s="203"/>
      <c r="R143" s="176"/>
      <c r="S143" s="75"/>
      <c r="T143" s="271"/>
      <c r="U143" s="373"/>
      <c r="V143" s="273"/>
      <c r="W143" s="274"/>
      <c r="X143" s="198"/>
      <c r="Y143" s="204">
        <f t="shared" si="36"/>
        <v>0</v>
      </c>
      <c r="Z143" s="204">
        <f>IF('1042Ei Conteggio'!D147="",0,1)</f>
        <v>0</v>
      </c>
      <c r="AA143" s="45" t="e">
        <f t="shared" si="37"/>
        <v>#VALUE!</v>
      </c>
      <c r="AB143" s="45">
        <f t="shared" si="38"/>
        <v>0</v>
      </c>
      <c r="AC143" s="56" t="str">
        <f t="shared" si="39"/>
        <v/>
      </c>
      <c r="AD143" s="45" t="str">
        <f t="shared" si="45"/>
        <v/>
      </c>
      <c r="AE143" s="45" t="str">
        <f t="shared" si="46"/>
        <v/>
      </c>
      <c r="AF143" s="45" t="str">
        <f t="shared" si="40"/>
        <v/>
      </c>
      <c r="AG143" s="45" t="str">
        <f t="shared" si="41"/>
        <v/>
      </c>
      <c r="AH143" s="205" t="str">
        <f t="shared" si="47"/>
        <v/>
      </c>
      <c r="AI143" s="206" t="str">
        <f t="shared" si="42"/>
        <v/>
      </c>
      <c r="AJ143" s="205" t="str">
        <f t="shared" si="48"/>
        <v/>
      </c>
      <c r="AK143" s="205" t="str">
        <f>IF(AH143&lt;AI143,Übersetzungstexte!A$184,"")</f>
        <v/>
      </c>
      <c r="AL143" s="206" t="str">
        <f t="shared" si="43"/>
        <v/>
      </c>
      <c r="AM143" s="118"/>
    </row>
    <row r="144" spans="1:39" s="207" customFormat="1" ht="16.899999999999999" customHeight="1">
      <c r="A144" s="402"/>
      <c r="B144" s="495"/>
      <c r="C144" s="495"/>
      <c r="D144" s="494"/>
      <c r="E144" s="487"/>
      <c r="F144" s="175"/>
      <c r="G144" s="176"/>
      <c r="H144" s="372"/>
      <c r="I144" s="75"/>
      <c r="J144" s="270"/>
      <c r="K144" s="75"/>
      <c r="L144" s="271"/>
      <c r="M144" s="175" t="str">
        <f t="shared" si="44"/>
        <v/>
      </c>
      <c r="N144" s="176"/>
      <c r="O144" s="203"/>
      <c r="P144" s="176"/>
      <c r="Q144" s="203"/>
      <c r="R144" s="176"/>
      <c r="S144" s="75"/>
      <c r="T144" s="271"/>
      <c r="U144" s="373"/>
      <c r="V144" s="273"/>
      <c r="W144" s="274"/>
      <c r="X144" s="198"/>
      <c r="Y144" s="204">
        <f t="shared" si="36"/>
        <v>0</v>
      </c>
      <c r="Z144" s="204">
        <f>IF('1042Ei Conteggio'!D148="",0,1)</f>
        <v>0</v>
      </c>
      <c r="AA144" s="45" t="e">
        <f t="shared" si="37"/>
        <v>#VALUE!</v>
      </c>
      <c r="AB144" s="45">
        <f t="shared" si="38"/>
        <v>0</v>
      </c>
      <c r="AC144" s="56" t="str">
        <f t="shared" si="39"/>
        <v/>
      </c>
      <c r="AD144" s="45" t="str">
        <f t="shared" si="45"/>
        <v/>
      </c>
      <c r="AE144" s="45" t="str">
        <f t="shared" si="46"/>
        <v/>
      </c>
      <c r="AF144" s="45" t="str">
        <f t="shared" si="40"/>
        <v/>
      </c>
      <c r="AG144" s="45" t="str">
        <f t="shared" si="41"/>
        <v/>
      </c>
      <c r="AH144" s="205" t="str">
        <f t="shared" si="47"/>
        <v/>
      </c>
      <c r="AI144" s="206" t="str">
        <f t="shared" si="42"/>
        <v/>
      </c>
      <c r="AJ144" s="205" t="str">
        <f t="shared" si="48"/>
        <v/>
      </c>
      <c r="AK144" s="205" t="str">
        <f>IF(AH144&lt;AI144,Übersetzungstexte!A$184,"")</f>
        <v/>
      </c>
      <c r="AL144" s="206" t="str">
        <f t="shared" si="43"/>
        <v/>
      </c>
      <c r="AM144" s="118"/>
    </row>
    <row r="145" spans="1:39" s="207" customFormat="1" ht="16.899999999999999" customHeight="1">
      <c r="A145" s="402"/>
      <c r="B145" s="495"/>
      <c r="C145" s="495"/>
      <c r="D145" s="494"/>
      <c r="E145" s="487"/>
      <c r="F145" s="175"/>
      <c r="G145" s="176"/>
      <c r="H145" s="372"/>
      <c r="I145" s="75"/>
      <c r="J145" s="270"/>
      <c r="K145" s="75"/>
      <c r="L145" s="271"/>
      <c r="M145" s="175" t="str">
        <f t="shared" si="44"/>
        <v/>
      </c>
      <c r="N145" s="176"/>
      <c r="O145" s="203"/>
      <c r="P145" s="176"/>
      <c r="Q145" s="203"/>
      <c r="R145" s="176"/>
      <c r="S145" s="75"/>
      <c r="T145" s="271"/>
      <c r="U145" s="373"/>
      <c r="V145" s="273"/>
      <c r="W145" s="274"/>
      <c r="X145" s="198"/>
      <c r="Y145" s="204">
        <f t="shared" si="36"/>
        <v>0</v>
      </c>
      <c r="Z145" s="204">
        <f>IF('1042Ei Conteggio'!D149="",0,1)</f>
        <v>0</v>
      </c>
      <c r="AA145" s="45" t="e">
        <f t="shared" si="37"/>
        <v>#VALUE!</v>
      </c>
      <c r="AB145" s="45">
        <f t="shared" si="38"/>
        <v>0</v>
      </c>
      <c r="AC145" s="56" t="str">
        <f t="shared" si="39"/>
        <v/>
      </c>
      <c r="AD145" s="45" t="str">
        <f t="shared" si="45"/>
        <v/>
      </c>
      <c r="AE145" s="45" t="str">
        <f t="shared" si="46"/>
        <v/>
      </c>
      <c r="AF145" s="45" t="str">
        <f t="shared" si="40"/>
        <v/>
      </c>
      <c r="AG145" s="45" t="str">
        <f t="shared" si="41"/>
        <v/>
      </c>
      <c r="AH145" s="205" t="str">
        <f t="shared" si="47"/>
        <v/>
      </c>
      <c r="AI145" s="206" t="str">
        <f t="shared" si="42"/>
        <v/>
      </c>
      <c r="AJ145" s="205" t="str">
        <f t="shared" si="48"/>
        <v/>
      </c>
      <c r="AK145" s="205" t="str">
        <f>IF(AH145&lt;AI145,Übersetzungstexte!A$184,"")</f>
        <v/>
      </c>
      <c r="AL145" s="206" t="str">
        <f t="shared" si="43"/>
        <v/>
      </c>
      <c r="AM145" s="118"/>
    </row>
    <row r="146" spans="1:39" s="207" customFormat="1" ht="16.899999999999999" customHeight="1">
      <c r="A146" s="402"/>
      <c r="B146" s="495"/>
      <c r="C146" s="495"/>
      <c r="D146" s="494"/>
      <c r="E146" s="487"/>
      <c r="F146" s="175"/>
      <c r="G146" s="176"/>
      <c r="H146" s="372"/>
      <c r="I146" s="75"/>
      <c r="J146" s="270"/>
      <c r="K146" s="75"/>
      <c r="L146" s="271"/>
      <c r="M146" s="175" t="str">
        <f t="shared" si="44"/>
        <v/>
      </c>
      <c r="N146" s="176"/>
      <c r="O146" s="203"/>
      <c r="P146" s="176"/>
      <c r="Q146" s="203"/>
      <c r="R146" s="176"/>
      <c r="S146" s="75"/>
      <c r="T146" s="271"/>
      <c r="U146" s="373"/>
      <c r="V146" s="273"/>
      <c r="W146" s="274"/>
      <c r="X146" s="198"/>
      <c r="Y146" s="204">
        <f t="shared" si="36"/>
        <v>0</v>
      </c>
      <c r="Z146" s="204">
        <f>IF('1042Ei Conteggio'!D150="",0,1)</f>
        <v>0</v>
      </c>
      <c r="AA146" s="45" t="e">
        <f t="shared" si="37"/>
        <v>#VALUE!</v>
      </c>
      <c r="AB146" s="45">
        <f t="shared" si="38"/>
        <v>0</v>
      </c>
      <c r="AC146" s="56" t="str">
        <f t="shared" si="39"/>
        <v/>
      </c>
      <c r="AD146" s="45" t="str">
        <f t="shared" si="45"/>
        <v/>
      </c>
      <c r="AE146" s="45" t="str">
        <f t="shared" si="46"/>
        <v/>
      </c>
      <c r="AF146" s="45" t="str">
        <f t="shared" si="40"/>
        <v/>
      </c>
      <c r="AG146" s="45" t="str">
        <f t="shared" si="41"/>
        <v/>
      </c>
      <c r="AH146" s="205" t="str">
        <f t="shared" si="47"/>
        <v/>
      </c>
      <c r="AI146" s="206" t="str">
        <f t="shared" si="42"/>
        <v/>
      </c>
      <c r="AJ146" s="205" t="str">
        <f t="shared" si="48"/>
        <v/>
      </c>
      <c r="AK146" s="205" t="str">
        <f>IF(AH146&lt;AI146,Übersetzungstexte!A$184,"")</f>
        <v/>
      </c>
      <c r="AL146" s="206" t="str">
        <f t="shared" si="43"/>
        <v/>
      </c>
      <c r="AM146" s="118"/>
    </row>
    <row r="147" spans="1:39" s="207" customFormat="1" ht="16.899999999999999" customHeight="1">
      <c r="A147" s="402"/>
      <c r="B147" s="495"/>
      <c r="C147" s="495"/>
      <c r="D147" s="494"/>
      <c r="E147" s="487"/>
      <c r="F147" s="175"/>
      <c r="G147" s="176"/>
      <c r="H147" s="372"/>
      <c r="I147" s="75"/>
      <c r="J147" s="270"/>
      <c r="K147" s="75"/>
      <c r="L147" s="271"/>
      <c r="M147" s="175" t="str">
        <f t="shared" si="44"/>
        <v/>
      </c>
      <c r="N147" s="176"/>
      <c r="O147" s="203"/>
      <c r="P147" s="176"/>
      <c r="Q147" s="203"/>
      <c r="R147" s="176"/>
      <c r="S147" s="75"/>
      <c r="T147" s="271"/>
      <c r="U147" s="373"/>
      <c r="V147" s="273"/>
      <c r="W147" s="274"/>
      <c r="X147" s="198"/>
      <c r="Y147" s="204">
        <f t="shared" si="36"/>
        <v>0</v>
      </c>
      <c r="Z147" s="204">
        <f>IF('1042Ei Conteggio'!D151="",0,1)</f>
        <v>0</v>
      </c>
      <c r="AA147" s="45" t="e">
        <f t="shared" si="37"/>
        <v>#VALUE!</v>
      </c>
      <c r="AB147" s="45">
        <f t="shared" si="38"/>
        <v>0</v>
      </c>
      <c r="AC147" s="56" t="str">
        <f t="shared" si="39"/>
        <v/>
      </c>
      <c r="AD147" s="45" t="str">
        <f t="shared" si="45"/>
        <v/>
      </c>
      <c r="AE147" s="45" t="str">
        <f t="shared" si="46"/>
        <v/>
      </c>
      <c r="AF147" s="45" t="str">
        <f t="shared" si="40"/>
        <v/>
      </c>
      <c r="AG147" s="45" t="str">
        <f t="shared" si="41"/>
        <v/>
      </c>
      <c r="AH147" s="205" t="str">
        <f t="shared" si="47"/>
        <v/>
      </c>
      <c r="AI147" s="206" t="str">
        <f t="shared" si="42"/>
        <v/>
      </c>
      <c r="AJ147" s="205" t="str">
        <f t="shared" si="48"/>
        <v/>
      </c>
      <c r="AK147" s="205" t="str">
        <f>IF(AH147&lt;AI147,Übersetzungstexte!A$184,"")</f>
        <v/>
      </c>
      <c r="AL147" s="206" t="str">
        <f t="shared" si="43"/>
        <v/>
      </c>
      <c r="AM147" s="118"/>
    </row>
    <row r="148" spans="1:39" s="207" customFormat="1" ht="16.899999999999999" customHeight="1">
      <c r="A148" s="402"/>
      <c r="B148" s="495"/>
      <c r="C148" s="495"/>
      <c r="D148" s="494"/>
      <c r="E148" s="487"/>
      <c r="F148" s="175"/>
      <c r="G148" s="176"/>
      <c r="H148" s="372"/>
      <c r="I148" s="75"/>
      <c r="J148" s="270"/>
      <c r="K148" s="75"/>
      <c r="L148" s="271"/>
      <c r="M148" s="175" t="str">
        <f t="shared" si="44"/>
        <v/>
      </c>
      <c r="N148" s="176"/>
      <c r="O148" s="203"/>
      <c r="P148" s="176"/>
      <c r="Q148" s="203"/>
      <c r="R148" s="176"/>
      <c r="S148" s="75"/>
      <c r="T148" s="271"/>
      <c r="U148" s="373"/>
      <c r="V148" s="273"/>
      <c r="W148" s="274"/>
      <c r="X148" s="198"/>
      <c r="Y148" s="204">
        <f t="shared" si="36"/>
        <v>0</v>
      </c>
      <c r="Z148" s="204">
        <f>IF('1042Ei Conteggio'!D152="",0,1)</f>
        <v>0</v>
      </c>
      <c r="AA148" s="45" t="e">
        <f t="shared" si="37"/>
        <v>#VALUE!</v>
      </c>
      <c r="AB148" s="45">
        <f t="shared" si="38"/>
        <v>0</v>
      </c>
      <c r="AC148" s="56" t="str">
        <f t="shared" si="39"/>
        <v/>
      </c>
      <c r="AD148" s="45" t="str">
        <f t="shared" si="45"/>
        <v/>
      </c>
      <c r="AE148" s="45" t="str">
        <f t="shared" si="46"/>
        <v/>
      </c>
      <c r="AF148" s="45" t="str">
        <f t="shared" si="40"/>
        <v/>
      </c>
      <c r="AG148" s="45" t="str">
        <f t="shared" si="41"/>
        <v/>
      </c>
      <c r="AH148" s="205" t="str">
        <f t="shared" si="47"/>
        <v/>
      </c>
      <c r="AI148" s="206" t="str">
        <f t="shared" si="42"/>
        <v/>
      </c>
      <c r="AJ148" s="205" t="str">
        <f t="shared" si="48"/>
        <v/>
      </c>
      <c r="AK148" s="205" t="str">
        <f>IF(AH148&lt;AI148,Übersetzungstexte!A$184,"")</f>
        <v/>
      </c>
      <c r="AL148" s="206" t="str">
        <f t="shared" si="43"/>
        <v/>
      </c>
      <c r="AM148" s="118"/>
    </row>
    <row r="149" spans="1:39" s="207" customFormat="1" ht="16.899999999999999" customHeight="1">
      <c r="A149" s="402"/>
      <c r="B149" s="495"/>
      <c r="C149" s="495"/>
      <c r="D149" s="494"/>
      <c r="E149" s="487"/>
      <c r="F149" s="175"/>
      <c r="G149" s="176"/>
      <c r="H149" s="372"/>
      <c r="I149" s="75"/>
      <c r="J149" s="270"/>
      <c r="K149" s="75"/>
      <c r="L149" s="271"/>
      <c r="M149" s="175" t="str">
        <f t="shared" si="44"/>
        <v/>
      </c>
      <c r="N149" s="176"/>
      <c r="O149" s="203"/>
      <c r="P149" s="176"/>
      <c r="Q149" s="203"/>
      <c r="R149" s="176"/>
      <c r="S149" s="75"/>
      <c r="T149" s="271"/>
      <c r="U149" s="373"/>
      <c r="V149" s="273"/>
      <c r="W149" s="274"/>
      <c r="X149" s="198"/>
      <c r="Y149" s="204">
        <f t="shared" si="36"/>
        <v>0</v>
      </c>
      <c r="Z149" s="204">
        <f>IF('1042Ei Conteggio'!D153="",0,1)</f>
        <v>0</v>
      </c>
      <c r="AA149" s="45" t="e">
        <f t="shared" si="37"/>
        <v>#VALUE!</v>
      </c>
      <c r="AB149" s="45">
        <f t="shared" si="38"/>
        <v>0</v>
      </c>
      <c r="AC149" s="56" t="str">
        <f t="shared" si="39"/>
        <v/>
      </c>
      <c r="AD149" s="45" t="str">
        <f t="shared" si="45"/>
        <v/>
      </c>
      <c r="AE149" s="45" t="str">
        <f t="shared" si="46"/>
        <v/>
      </c>
      <c r="AF149" s="45" t="str">
        <f t="shared" si="40"/>
        <v/>
      </c>
      <c r="AG149" s="45" t="str">
        <f t="shared" si="41"/>
        <v/>
      </c>
      <c r="AH149" s="205" t="str">
        <f t="shared" si="47"/>
        <v/>
      </c>
      <c r="AI149" s="206" t="str">
        <f t="shared" si="42"/>
        <v/>
      </c>
      <c r="AJ149" s="205" t="str">
        <f t="shared" si="48"/>
        <v/>
      </c>
      <c r="AK149" s="205" t="str">
        <f>IF(AH149&lt;AI149,Übersetzungstexte!A$184,"")</f>
        <v/>
      </c>
      <c r="AL149" s="206" t="str">
        <f t="shared" si="43"/>
        <v/>
      </c>
      <c r="AM149" s="118"/>
    </row>
    <row r="150" spans="1:39" s="207" customFormat="1" ht="16.899999999999999" customHeight="1">
      <c r="A150" s="402"/>
      <c r="B150" s="495"/>
      <c r="C150" s="495"/>
      <c r="D150" s="494"/>
      <c r="E150" s="487"/>
      <c r="F150" s="175"/>
      <c r="G150" s="176"/>
      <c r="H150" s="372"/>
      <c r="I150" s="75"/>
      <c r="J150" s="270"/>
      <c r="K150" s="75"/>
      <c r="L150" s="271"/>
      <c r="M150" s="175" t="str">
        <f t="shared" si="44"/>
        <v/>
      </c>
      <c r="N150" s="176"/>
      <c r="O150" s="203"/>
      <c r="P150" s="176"/>
      <c r="Q150" s="203"/>
      <c r="R150" s="176"/>
      <c r="S150" s="75"/>
      <c r="T150" s="271"/>
      <c r="U150" s="373"/>
      <c r="V150" s="273"/>
      <c r="W150" s="274"/>
      <c r="X150" s="198"/>
      <c r="Y150" s="204">
        <f t="shared" si="36"/>
        <v>0</v>
      </c>
      <c r="Z150" s="204">
        <f>IF('1042Ei Conteggio'!D154="",0,1)</f>
        <v>0</v>
      </c>
      <c r="AA150" s="45" t="e">
        <f t="shared" si="37"/>
        <v>#VALUE!</v>
      </c>
      <c r="AB150" s="45">
        <f t="shared" si="38"/>
        <v>0</v>
      </c>
      <c r="AC150" s="56" t="str">
        <f t="shared" si="39"/>
        <v/>
      </c>
      <c r="AD150" s="45" t="str">
        <f t="shared" si="45"/>
        <v/>
      </c>
      <c r="AE150" s="45" t="str">
        <f t="shared" si="46"/>
        <v/>
      </c>
      <c r="AF150" s="45" t="str">
        <f t="shared" si="40"/>
        <v/>
      </c>
      <c r="AG150" s="45" t="str">
        <f t="shared" si="41"/>
        <v/>
      </c>
      <c r="AH150" s="205" t="str">
        <f t="shared" si="47"/>
        <v/>
      </c>
      <c r="AI150" s="206" t="str">
        <f t="shared" si="42"/>
        <v/>
      </c>
      <c r="AJ150" s="205" t="str">
        <f t="shared" si="48"/>
        <v/>
      </c>
      <c r="AK150" s="205" t="str">
        <f>IF(AH150&lt;AI150,Übersetzungstexte!A$184,"")</f>
        <v/>
      </c>
      <c r="AL150" s="206" t="str">
        <f t="shared" si="43"/>
        <v/>
      </c>
      <c r="AM150" s="118"/>
    </row>
    <row r="151" spans="1:39" s="207" customFormat="1" ht="16.899999999999999" customHeight="1">
      <c r="A151" s="402"/>
      <c r="B151" s="495"/>
      <c r="C151" s="495"/>
      <c r="D151" s="494"/>
      <c r="E151" s="487"/>
      <c r="F151" s="175"/>
      <c r="G151" s="176"/>
      <c r="H151" s="372"/>
      <c r="I151" s="75"/>
      <c r="J151" s="270"/>
      <c r="K151" s="75"/>
      <c r="L151" s="271"/>
      <c r="M151" s="175" t="str">
        <f t="shared" si="44"/>
        <v/>
      </c>
      <c r="N151" s="176"/>
      <c r="O151" s="203"/>
      <c r="P151" s="176"/>
      <c r="Q151" s="203"/>
      <c r="R151" s="176"/>
      <c r="S151" s="75"/>
      <c r="T151" s="271"/>
      <c r="U151" s="373"/>
      <c r="V151" s="273"/>
      <c r="W151" s="274"/>
      <c r="X151" s="198"/>
      <c r="Y151" s="204">
        <f t="shared" si="36"/>
        <v>0</v>
      </c>
      <c r="Z151" s="204">
        <f>IF('1042Ei Conteggio'!D155="",0,1)</f>
        <v>0</v>
      </c>
      <c r="AA151" s="45" t="e">
        <f t="shared" si="37"/>
        <v>#VALUE!</v>
      </c>
      <c r="AB151" s="45">
        <f t="shared" si="38"/>
        <v>0</v>
      </c>
      <c r="AC151" s="56" t="str">
        <f t="shared" si="39"/>
        <v/>
      </c>
      <c r="AD151" s="45" t="str">
        <f t="shared" si="45"/>
        <v/>
      </c>
      <c r="AE151" s="45" t="str">
        <f t="shared" si="46"/>
        <v/>
      </c>
      <c r="AF151" s="45" t="str">
        <f t="shared" si="40"/>
        <v/>
      </c>
      <c r="AG151" s="45" t="str">
        <f t="shared" si="41"/>
        <v/>
      </c>
      <c r="AH151" s="205" t="str">
        <f t="shared" si="47"/>
        <v/>
      </c>
      <c r="AI151" s="206" t="str">
        <f t="shared" si="42"/>
        <v/>
      </c>
      <c r="AJ151" s="205" t="str">
        <f t="shared" si="48"/>
        <v/>
      </c>
      <c r="AK151" s="205" t="str">
        <f>IF(AH151&lt;AI151,Übersetzungstexte!A$184,"")</f>
        <v/>
      </c>
      <c r="AL151" s="206" t="str">
        <f t="shared" si="43"/>
        <v/>
      </c>
      <c r="AM151" s="118"/>
    </row>
    <row r="152" spans="1:39" s="207" customFormat="1" ht="16.899999999999999" customHeight="1">
      <c r="A152" s="402"/>
      <c r="B152" s="495"/>
      <c r="C152" s="495"/>
      <c r="D152" s="494"/>
      <c r="E152" s="487"/>
      <c r="F152" s="175"/>
      <c r="G152" s="176"/>
      <c r="H152" s="372"/>
      <c r="I152" s="75"/>
      <c r="J152" s="270"/>
      <c r="K152" s="75"/>
      <c r="L152" s="271"/>
      <c r="M152" s="175" t="str">
        <f t="shared" si="44"/>
        <v/>
      </c>
      <c r="N152" s="176"/>
      <c r="O152" s="203"/>
      <c r="P152" s="176"/>
      <c r="Q152" s="203"/>
      <c r="R152" s="176"/>
      <c r="S152" s="75"/>
      <c r="T152" s="271"/>
      <c r="U152" s="373"/>
      <c r="V152" s="273"/>
      <c r="W152" s="274"/>
      <c r="X152" s="198"/>
      <c r="Y152" s="204">
        <f t="shared" si="36"/>
        <v>0</v>
      </c>
      <c r="Z152" s="204">
        <f>IF('1042Ei Conteggio'!D156="",0,1)</f>
        <v>0</v>
      </c>
      <c r="AA152" s="45" t="e">
        <f t="shared" si="37"/>
        <v>#VALUE!</v>
      </c>
      <c r="AB152" s="45">
        <f t="shared" si="38"/>
        <v>0</v>
      </c>
      <c r="AC152" s="56" t="str">
        <f t="shared" si="39"/>
        <v/>
      </c>
      <c r="AD152" s="45" t="str">
        <f t="shared" si="45"/>
        <v/>
      </c>
      <c r="AE152" s="45" t="str">
        <f t="shared" si="46"/>
        <v/>
      </c>
      <c r="AF152" s="45" t="str">
        <f t="shared" si="40"/>
        <v/>
      </c>
      <c r="AG152" s="45" t="str">
        <f t="shared" si="41"/>
        <v/>
      </c>
      <c r="AH152" s="205" t="str">
        <f t="shared" si="47"/>
        <v/>
      </c>
      <c r="AI152" s="206" t="str">
        <f t="shared" si="42"/>
        <v/>
      </c>
      <c r="AJ152" s="205" t="str">
        <f t="shared" si="48"/>
        <v/>
      </c>
      <c r="AK152" s="205" t="str">
        <f>IF(AH152&lt;AI152,Übersetzungstexte!A$184,"")</f>
        <v/>
      </c>
      <c r="AL152" s="206" t="str">
        <f t="shared" si="43"/>
        <v/>
      </c>
      <c r="AM152" s="118"/>
    </row>
    <row r="153" spans="1:39" s="207" customFormat="1" ht="16.899999999999999" customHeight="1">
      <c r="A153" s="402"/>
      <c r="B153" s="495"/>
      <c r="C153" s="495"/>
      <c r="D153" s="494"/>
      <c r="E153" s="487"/>
      <c r="F153" s="175"/>
      <c r="G153" s="176"/>
      <c r="H153" s="372"/>
      <c r="I153" s="75"/>
      <c r="J153" s="270"/>
      <c r="K153" s="75"/>
      <c r="L153" s="271"/>
      <c r="M153" s="175" t="str">
        <f t="shared" si="44"/>
        <v/>
      </c>
      <c r="N153" s="176"/>
      <c r="O153" s="203"/>
      <c r="P153" s="176"/>
      <c r="Q153" s="203"/>
      <c r="R153" s="176"/>
      <c r="S153" s="75"/>
      <c r="T153" s="271"/>
      <c r="U153" s="373"/>
      <c r="V153" s="273"/>
      <c r="W153" s="274"/>
      <c r="X153" s="198"/>
      <c r="Y153" s="204">
        <f t="shared" si="36"/>
        <v>0</v>
      </c>
      <c r="Z153" s="204">
        <f>IF('1042Ei Conteggio'!D157="",0,1)</f>
        <v>0</v>
      </c>
      <c r="AA153" s="45" t="e">
        <f t="shared" si="37"/>
        <v>#VALUE!</v>
      </c>
      <c r="AB153" s="45">
        <f t="shared" si="38"/>
        <v>0</v>
      </c>
      <c r="AC153" s="56" t="str">
        <f t="shared" si="39"/>
        <v/>
      </c>
      <c r="AD153" s="45" t="str">
        <f t="shared" si="45"/>
        <v/>
      </c>
      <c r="AE153" s="45" t="str">
        <f t="shared" si="46"/>
        <v/>
      </c>
      <c r="AF153" s="45" t="str">
        <f t="shared" si="40"/>
        <v/>
      </c>
      <c r="AG153" s="45" t="str">
        <f t="shared" si="41"/>
        <v/>
      </c>
      <c r="AH153" s="205" t="str">
        <f t="shared" si="47"/>
        <v/>
      </c>
      <c r="AI153" s="206" t="str">
        <f t="shared" si="42"/>
        <v/>
      </c>
      <c r="AJ153" s="205" t="str">
        <f t="shared" si="48"/>
        <v/>
      </c>
      <c r="AK153" s="205" t="str">
        <f>IF(AH153&lt;AI153,Übersetzungstexte!A$184,"")</f>
        <v/>
      </c>
      <c r="AL153" s="206" t="str">
        <f t="shared" si="43"/>
        <v/>
      </c>
      <c r="AM153" s="118"/>
    </row>
    <row r="154" spans="1:39" s="207" customFormat="1" ht="16.899999999999999" customHeight="1">
      <c r="A154" s="402"/>
      <c r="B154" s="495"/>
      <c r="C154" s="495"/>
      <c r="D154" s="494"/>
      <c r="E154" s="487"/>
      <c r="F154" s="175"/>
      <c r="G154" s="176"/>
      <c r="H154" s="372"/>
      <c r="I154" s="75"/>
      <c r="J154" s="270"/>
      <c r="K154" s="75"/>
      <c r="L154" s="271"/>
      <c r="M154" s="175" t="str">
        <f t="shared" si="44"/>
        <v/>
      </c>
      <c r="N154" s="176"/>
      <c r="O154" s="203"/>
      <c r="P154" s="176"/>
      <c r="Q154" s="203"/>
      <c r="R154" s="176"/>
      <c r="S154" s="75"/>
      <c r="T154" s="271"/>
      <c r="U154" s="373"/>
      <c r="V154" s="273"/>
      <c r="W154" s="274"/>
      <c r="X154" s="198"/>
      <c r="Y154" s="204">
        <f t="shared" si="36"/>
        <v>0</v>
      </c>
      <c r="Z154" s="204">
        <f>IF('1042Ei Conteggio'!D158="",0,1)</f>
        <v>0</v>
      </c>
      <c r="AA154" s="45" t="e">
        <f t="shared" si="37"/>
        <v>#VALUE!</v>
      </c>
      <c r="AB154" s="45">
        <f t="shared" si="38"/>
        <v>0</v>
      </c>
      <c r="AC154" s="56" t="str">
        <f t="shared" si="39"/>
        <v/>
      </c>
      <c r="AD154" s="45" t="str">
        <f t="shared" si="45"/>
        <v/>
      </c>
      <c r="AE154" s="45" t="str">
        <f t="shared" si="46"/>
        <v/>
      </c>
      <c r="AF154" s="45" t="str">
        <f t="shared" si="40"/>
        <v/>
      </c>
      <c r="AG154" s="45" t="str">
        <f t="shared" si="41"/>
        <v/>
      </c>
      <c r="AH154" s="205" t="str">
        <f t="shared" si="47"/>
        <v/>
      </c>
      <c r="AI154" s="206" t="str">
        <f t="shared" si="42"/>
        <v/>
      </c>
      <c r="AJ154" s="205" t="str">
        <f t="shared" si="48"/>
        <v/>
      </c>
      <c r="AK154" s="205" t="str">
        <f>IF(AH154&lt;AI154,Übersetzungstexte!A$184,"")</f>
        <v/>
      </c>
      <c r="AL154" s="206" t="str">
        <f t="shared" si="43"/>
        <v/>
      </c>
      <c r="AM154" s="118"/>
    </row>
    <row r="155" spans="1:39" s="207" customFormat="1" ht="16.899999999999999" customHeight="1">
      <c r="A155" s="402"/>
      <c r="B155" s="495"/>
      <c r="C155" s="495"/>
      <c r="D155" s="494"/>
      <c r="E155" s="487"/>
      <c r="F155" s="175"/>
      <c r="G155" s="176"/>
      <c r="H155" s="372"/>
      <c r="I155" s="75"/>
      <c r="J155" s="270"/>
      <c r="K155" s="75"/>
      <c r="L155" s="271"/>
      <c r="M155" s="175" t="str">
        <f t="shared" si="44"/>
        <v/>
      </c>
      <c r="N155" s="176"/>
      <c r="O155" s="203"/>
      <c r="P155" s="176"/>
      <c r="Q155" s="203"/>
      <c r="R155" s="176"/>
      <c r="S155" s="75"/>
      <c r="T155" s="271"/>
      <c r="U155" s="373"/>
      <c r="V155" s="273"/>
      <c r="W155" s="274"/>
      <c r="X155" s="198"/>
      <c r="Y155" s="204">
        <f t="shared" si="36"/>
        <v>0</v>
      </c>
      <c r="Z155" s="204">
        <f>IF('1042Ei Conteggio'!D159="",0,1)</f>
        <v>0</v>
      </c>
      <c r="AA155" s="45" t="e">
        <f t="shared" si="37"/>
        <v>#VALUE!</v>
      </c>
      <c r="AB155" s="45">
        <f t="shared" si="38"/>
        <v>0</v>
      </c>
      <c r="AC155" s="56" t="str">
        <f t="shared" si="39"/>
        <v/>
      </c>
      <c r="AD155" s="45" t="str">
        <f t="shared" si="45"/>
        <v/>
      </c>
      <c r="AE155" s="45" t="str">
        <f t="shared" si="46"/>
        <v/>
      </c>
      <c r="AF155" s="45" t="str">
        <f t="shared" si="40"/>
        <v/>
      </c>
      <c r="AG155" s="45" t="str">
        <f t="shared" si="41"/>
        <v/>
      </c>
      <c r="AH155" s="205" t="str">
        <f t="shared" si="47"/>
        <v/>
      </c>
      <c r="AI155" s="206" t="str">
        <f t="shared" si="42"/>
        <v/>
      </c>
      <c r="AJ155" s="205" t="str">
        <f t="shared" si="48"/>
        <v/>
      </c>
      <c r="AK155" s="205" t="str">
        <f>IF(AH155&lt;AI155,Übersetzungstexte!A$184,"")</f>
        <v/>
      </c>
      <c r="AL155" s="206" t="str">
        <f t="shared" si="43"/>
        <v/>
      </c>
      <c r="AM155" s="118"/>
    </row>
    <row r="156" spans="1:39" s="207" customFormat="1" ht="16.899999999999999" customHeight="1">
      <c r="A156" s="402"/>
      <c r="B156" s="495"/>
      <c r="C156" s="495"/>
      <c r="D156" s="494"/>
      <c r="E156" s="487"/>
      <c r="F156" s="175"/>
      <c r="G156" s="176"/>
      <c r="H156" s="372"/>
      <c r="I156" s="75"/>
      <c r="J156" s="270"/>
      <c r="K156" s="75"/>
      <c r="L156" s="271"/>
      <c r="M156" s="175" t="str">
        <f t="shared" si="44"/>
        <v/>
      </c>
      <c r="N156" s="176"/>
      <c r="O156" s="203"/>
      <c r="P156" s="176"/>
      <c r="Q156" s="203"/>
      <c r="R156" s="176"/>
      <c r="S156" s="75"/>
      <c r="T156" s="271"/>
      <c r="U156" s="373"/>
      <c r="V156" s="273"/>
      <c r="W156" s="274"/>
      <c r="X156" s="198"/>
      <c r="Y156" s="204">
        <f t="shared" si="36"/>
        <v>0</v>
      </c>
      <c r="Z156" s="204">
        <f>IF('1042Ei Conteggio'!D160="",0,1)</f>
        <v>0</v>
      </c>
      <c r="AA156" s="45" t="e">
        <f t="shared" si="37"/>
        <v>#VALUE!</v>
      </c>
      <c r="AB156" s="45">
        <f t="shared" si="38"/>
        <v>0</v>
      </c>
      <c r="AC156" s="56" t="str">
        <f t="shared" si="39"/>
        <v/>
      </c>
      <c r="AD156" s="45" t="str">
        <f t="shared" si="45"/>
        <v/>
      </c>
      <c r="AE156" s="45" t="str">
        <f t="shared" si="46"/>
        <v/>
      </c>
      <c r="AF156" s="45" t="str">
        <f t="shared" si="40"/>
        <v/>
      </c>
      <c r="AG156" s="45" t="str">
        <f t="shared" si="41"/>
        <v/>
      </c>
      <c r="AH156" s="205" t="str">
        <f t="shared" si="47"/>
        <v/>
      </c>
      <c r="AI156" s="206" t="str">
        <f t="shared" si="42"/>
        <v/>
      </c>
      <c r="AJ156" s="205" t="str">
        <f t="shared" si="48"/>
        <v/>
      </c>
      <c r="AK156" s="205" t="str">
        <f>IF(AH156&lt;AI156,Übersetzungstexte!A$184,"")</f>
        <v/>
      </c>
      <c r="AL156" s="206" t="str">
        <f t="shared" si="43"/>
        <v/>
      </c>
      <c r="AM156" s="118"/>
    </row>
    <row r="157" spans="1:39" s="207" customFormat="1" ht="16.899999999999999" customHeight="1">
      <c r="A157" s="402"/>
      <c r="B157" s="495"/>
      <c r="C157" s="495"/>
      <c r="D157" s="494"/>
      <c r="E157" s="487"/>
      <c r="F157" s="175"/>
      <c r="G157" s="176"/>
      <c r="H157" s="372"/>
      <c r="I157" s="75"/>
      <c r="J157" s="270"/>
      <c r="K157" s="75"/>
      <c r="L157" s="271"/>
      <c r="M157" s="175" t="str">
        <f t="shared" si="44"/>
        <v/>
      </c>
      <c r="N157" s="176"/>
      <c r="O157" s="203"/>
      <c r="P157" s="176"/>
      <c r="Q157" s="203"/>
      <c r="R157" s="176"/>
      <c r="S157" s="75"/>
      <c r="T157" s="271"/>
      <c r="U157" s="373"/>
      <c r="V157" s="273"/>
      <c r="W157" s="274"/>
      <c r="X157" s="198"/>
      <c r="Y157" s="204">
        <f t="shared" si="36"/>
        <v>0</v>
      </c>
      <c r="Z157" s="204">
        <f>IF('1042Ei Conteggio'!D161="",0,1)</f>
        <v>0</v>
      </c>
      <c r="AA157" s="45" t="e">
        <f t="shared" si="37"/>
        <v>#VALUE!</v>
      </c>
      <c r="AB157" s="45">
        <f t="shared" si="38"/>
        <v>0</v>
      </c>
      <c r="AC157" s="56" t="str">
        <f t="shared" si="39"/>
        <v/>
      </c>
      <c r="AD157" s="45" t="str">
        <f t="shared" si="45"/>
        <v/>
      </c>
      <c r="AE157" s="45" t="str">
        <f t="shared" si="46"/>
        <v/>
      </c>
      <c r="AF157" s="45" t="str">
        <f t="shared" si="40"/>
        <v/>
      </c>
      <c r="AG157" s="45" t="str">
        <f t="shared" si="41"/>
        <v/>
      </c>
      <c r="AH157" s="205" t="str">
        <f t="shared" si="47"/>
        <v/>
      </c>
      <c r="AI157" s="206" t="str">
        <f t="shared" si="42"/>
        <v/>
      </c>
      <c r="AJ157" s="205" t="str">
        <f t="shared" si="48"/>
        <v/>
      </c>
      <c r="AK157" s="205" t="str">
        <f>IF(AH157&lt;AI157,Übersetzungstexte!A$184,"")</f>
        <v/>
      </c>
      <c r="AL157" s="206" t="str">
        <f t="shared" si="43"/>
        <v/>
      </c>
      <c r="AM157" s="118"/>
    </row>
    <row r="158" spans="1:39" s="207" customFormat="1" ht="16.899999999999999" customHeight="1">
      <c r="A158" s="402"/>
      <c r="B158" s="495"/>
      <c r="C158" s="495"/>
      <c r="D158" s="494"/>
      <c r="E158" s="487"/>
      <c r="F158" s="175"/>
      <c r="G158" s="176"/>
      <c r="H158" s="372"/>
      <c r="I158" s="75"/>
      <c r="J158" s="270"/>
      <c r="K158" s="75"/>
      <c r="L158" s="271"/>
      <c r="M158" s="175" t="str">
        <f t="shared" si="44"/>
        <v/>
      </c>
      <c r="N158" s="176"/>
      <c r="O158" s="203"/>
      <c r="P158" s="176"/>
      <c r="Q158" s="203"/>
      <c r="R158" s="176"/>
      <c r="S158" s="75"/>
      <c r="T158" s="271"/>
      <c r="U158" s="373"/>
      <c r="V158" s="273"/>
      <c r="W158" s="274"/>
      <c r="X158" s="198"/>
      <c r="Y158" s="204">
        <f t="shared" si="36"/>
        <v>0</v>
      </c>
      <c r="Z158" s="204">
        <f>IF('1042Ei Conteggio'!D162="",0,1)</f>
        <v>0</v>
      </c>
      <c r="AA158" s="45" t="e">
        <f t="shared" si="37"/>
        <v>#VALUE!</v>
      </c>
      <c r="AB158" s="45">
        <f t="shared" si="38"/>
        <v>0</v>
      </c>
      <c r="AC158" s="56" t="str">
        <f t="shared" si="39"/>
        <v/>
      </c>
      <c r="AD158" s="45" t="str">
        <f t="shared" si="45"/>
        <v/>
      </c>
      <c r="AE158" s="45" t="str">
        <f t="shared" si="46"/>
        <v/>
      </c>
      <c r="AF158" s="45" t="str">
        <f t="shared" si="40"/>
        <v/>
      </c>
      <c r="AG158" s="45" t="str">
        <f t="shared" si="41"/>
        <v/>
      </c>
      <c r="AH158" s="205" t="str">
        <f t="shared" si="47"/>
        <v/>
      </c>
      <c r="AI158" s="206" t="str">
        <f t="shared" si="42"/>
        <v/>
      </c>
      <c r="AJ158" s="205" t="str">
        <f t="shared" si="48"/>
        <v/>
      </c>
      <c r="AK158" s="205" t="str">
        <f>IF(AH158&lt;AI158,Übersetzungstexte!A$184,"")</f>
        <v/>
      </c>
      <c r="AL158" s="206" t="str">
        <f t="shared" si="43"/>
        <v/>
      </c>
      <c r="AM158" s="118"/>
    </row>
    <row r="159" spans="1:39" s="207" customFormat="1" ht="16.899999999999999" customHeight="1">
      <c r="A159" s="402"/>
      <c r="B159" s="495"/>
      <c r="C159" s="495"/>
      <c r="D159" s="494"/>
      <c r="E159" s="487"/>
      <c r="F159" s="175"/>
      <c r="G159" s="176"/>
      <c r="H159" s="372"/>
      <c r="I159" s="75"/>
      <c r="J159" s="270"/>
      <c r="K159" s="75"/>
      <c r="L159" s="271"/>
      <c r="M159" s="175" t="str">
        <f t="shared" si="44"/>
        <v/>
      </c>
      <c r="N159" s="176"/>
      <c r="O159" s="203"/>
      <c r="P159" s="176"/>
      <c r="Q159" s="203"/>
      <c r="R159" s="176"/>
      <c r="S159" s="75"/>
      <c r="T159" s="271"/>
      <c r="U159" s="373"/>
      <c r="V159" s="273"/>
      <c r="W159" s="274"/>
      <c r="X159" s="198"/>
      <c r="Y159" s="204">
        <f t="shared" si="36"/>
        <v>0</v>
      </c>
      <c r="Z159" s="204">
        <f>IF('1042Ei Conteggio'!D163="",0,1)</f>
        <v>0</v>
      </c>
      <c r="AA159" s="45" t="e">
        <f t="shared" si="37"/>
        <v>#VALUE!</v>
      </c>
      <c r="AB159" s="45">
        <f t="shared" si="38"/>
        <v>0</v>
      </c>
      <c r="AC159" s="56" t="str">
        <f t="shared" si="39"/>
        <v/>
      </c>
      <c r="AD159" s="45" t="str">
        <f t="shared" si="45"/>
        <v/>
      </c>
      <c r="AE159" s="45" t="str">
        <f t="shared" si="46"/>
        <v/>
      </c>
      <c r="AF159" s="45" t="str">
        <f t="shared" si="40"/>
        <v/>
      </c>
      <c r="AG159" s="45" t="str">
        <f t="shared" si="41"/>
        <v/>
      </c>
      <c r="AH159" s="205" t="str">
        <f t="shared" si="47"/>
        <v/>
      </c>
      <c r="AI159" s="206" t="str">
        <f t="shared" si="42"/>
        <v/>
      </c>
      <c r="AJ159" s="205" t="str">
        <f t="shared" si="48"/>
        <v/>
      </c>
      <c r="AK159" s="205" t="str">
        <f>IF(AH159&lt;AI159,Übersetzungstexte!A$184,"")</f>
        <v/>
      </c>
      <c r="AL159" s="206" t="str">
        <f t="shared" si="43"/>
        <v/>
      </c>
      <c r="AM159" s="118"/>
    </row>
    <row r="160" spans="1:39" s="207" customFormat="1" ht="16.899999999999999" customHeight="1">
      <c r="A160" s="402"/>
      <c r="B160" s="495"/>
      <c r="C160" s="495"/>
      <c r="D160" s="494"/>
      <c r="E160" s="487"/>
      <c r="F160" s="175"/>
      <c r="G160" s="176"/>
      <c r="H160" s="372"/>
      <c r="I160" s="75"/>
      <c r="J160" s="270"/>
      <c r="K160" s="75"/>
      <c r="L160" s="271"/>
      <c r="M160" s="175" t="str">
        <f t="shared" si="44"/>
        <v/>
      </c>
      <c r="N160" s="176"/>
      <c r="O160" s="203"/>
      <c r="P160" s="176"/>
      <c r="Q160" s="203"/>
      <c r="R160" s="176"/>
      <c r="S160" s="75"/>
      <c r="T160" s="271"/>
      <c r="U160" s="373"/>
      <c r="V160" s="273"/>
      <c r="W160" s="274"/>
      <c r="X160" s="198"/>
      <c r="Y160" s="204">
        <f t="shared" si="36"/>
        <v>0</v>
      </c>
      <c r="Z160" s="204">
        <f>IF('1042Ei Conteggio'!D164="",0,1)</f>
        <v>0</v>
      </c>
      <c r="AA160" s="45" t="e">
        <f t="shared" si="37"/>
        <v>#VALUE!</v>
      </c>
      <c r="AB160" s="45">
        <f t="shared" si="38"/>
        <v>0</v>
      </c>
      <c r="AC160" s="56" t="str">
        <f t="shared" si="39"/>
        <v/>
      </c>
      <c r="AD160" s="45" t="str">
        <f t="shared" si="45"/>
        <v/>
      </c>
      <c r="AE160" s="45" t="str">
        <f t="shared" si="46"/>
        <v/>
      </c>
      <c r="AF160" s="45" t="str">
        <f t="shared" si="40"/>
        <v/>
      </c>
      <c r="AG160" s="45" t="str">
        <f t="shared" si="41"/>
        <v/>
      </c>
      <c r="AH160" s="205" t="str">
        <f t="shared" si="47"/>
        <v/>
      </c>
      <c r="AI160" s="206" t="str">
        <f t="shared" si="42"/>
        <v/>
      </c>
      <c r="AJ160" s="205" t="str">
        <f t="shared" si="48"/>
        <v/>
      </c>
      <c r="AK160" s="205" t="str">
        <f>IF(AH160&lt;AI160,Übersetzungstexte!A$184,"")</f>
        <v/>
      </c>
      <c r="AL160" s="206" t="str">
        <f t="shared" si="43"/>
        <v/>
      </c>
      <c r="AM160" s="118"/>
    </row>
    <row r="161" spans="1:39" s="207" customFormat="1" ht="16.899999999999999" customHeight="1">
      <c r="A161" s="402"/>
      <c r="B161" s="495"/>
      <c r="C161" s="495"/>
      <c r="D161" s="494"/>
      <c r="E161" s="487"/>
      <c r="F161" s="175"/>
      <c r="G161" s="176"/>
      <c r="H161" s="372"/>
      <c r="I161" s="75"/>
      <c r="J161" s="270"/>
      <c r="K161" s="75"/>
      <c r="L161" s="271"/>
      <c r="M161" s="175" t="str">
        <f t="shared" si="44"/>
        <v/>
      </c>
      <c r="N161" s="176"/>
      <c r="O161" s="203"/>
      <c r="P161" s="176"/>
      <c r="Q161" s="203"/>
      <c r="R161" s="176"/>
      <c r="S161" s="75"/>
      <c r="T161" s="271"/>
      <c r="U161" s="373"/>
      <c r="V161" s="273"/>
      <c r="W161" s="274"/>
      <c r="X161" s="198"/>
      <c r="Y161" s="204">
        <f t="shared" si="36"/>
        <v>0</v>
      </c>
      <c r="Z161" s="204">
        <f>IF('1042Ei Conteggio'!D165="",0,1)</f>
        <v>0</v>
      </c>
      <c r="AA161" s="45" t="e">
        <f t="shared" si="37"/>
        <v>#VALUE!</v>
      </c>
      <c r="AB161" s="45">
        <f t="shared" si="38"/>
        <v>0</v>
      </c>
      <c r="AC161" s="56" t="str">
        <f t="shared" si="39"/>
        <v/>
      </c>
      <c r="AD161" s="45" t="str">
        <f t="shared" si="45"/>
        <v/>
      </c>
      <c r="AE161" s="45" t="str">
        <f t="shared" si="46"/>
        <v/>
      </c>
      <c r="AF161" s="45" t="str">
        <f t="shared" si="40"/>
        <v/>
      </c>
      <c r="AG161" s="45" t="str">
        <f t="shared" si="41"/>
        <v/>
      </c>
      <c r="AH161" s="205" t="str">
        <f t="shared" si="47"/>
        <v/>
      </c>
      <c r="AI161" s="206" t="str">
        <f t="shared" si="42"/>
        <v/>
      </c>
      <c r="AJ161" s="205" t="str">
        <f t="shared" si="48"/>
        <v/>
      </c>
      <c r="AK161" s="205" t="str">
        <f>IF(AH161&lt;AI161,Übersetzungstexte!A$184,"")</f>
        <v/>
      </c>
      <c r="AL161" s="206" t="str">
        <f t="shared" si="43"/>
        <v/>
      </c>
      <c r="AM161" s="118"/>
    </row>
    <row r="162" spans="1:39" s="207" customFormat="1" ht="16.899999999999999" customHeight="1">
      <c r="A162" s="402"/>
      <c r="B162" s="495"/>
      <c r="C162" s="495"/>
      <c r="D162" s="494"/>
      <c r="E162" s="487"/>
      <c r="F162" s="175"/>
      <c r="G162" s="176"/>
      <c r="H162" s="372"/>
      <c r="I162" s="75"/>
      <c r="J162" s="270"/>
      <c r="K162" s="75"/>
      <c r="L162" s="271"/>
      <c r="M162" s="175" t="str">
        <f t="shared" si="44"/>
        <v/>
      </c>
      <c r="N162" s="176"/>
      <c r="O162" s="203"/>
      <c r="P162" s="176"/>
      <c r="Q162" s="203"/>
      <c r="R162" s="176"/>
      <c r="S162" s="75"/>
      <c r="T162" s="271"/>
      <c r="U162" s="373"/>
      <c r="V162" s="273"/>
      <c r="W162" s="274"/>
      <c r="X162" s="198"/>
      <c r="Y162" s="204">
        <f t="shared" si="36"/>
        <v>0</v>
      </c>
      <c r="Z162" s="204">
        <f>IF('1042Ei Conteggio'!D166="",0,1)</f>
        <v>0</v>
      </c>
      <c r="AA162" s="45" t="e">
        <f t="shared" si="37"/>
        <v>#VALUE!</v>
      </c>
      <c r="AB162" s="45">
        <f t="shared" si="38"/>
        <v>0</v>
      </c>
      <c r="AC162" s="56" t="str">
        <f t="shared" si="39"/>
        <v/>
      </c>
      <c r="AD162" s="45" t="str">
        <f t="shared" si="45"/>
        <v/>
      </c>
      <c r="AE162" s="45" t="str">
        <f t="shared" si="46"/>
        <v/>
      </c>
      <c r="AF162" s="45" t="str">
        <f t="shared" si="40"/>
        <v/>
      </c>
      <c r="AG162" s="45" t="str">
        <f t="shared" si="41"/>
        <v/>
      </c>
      <c r="AH162" s="205" t="str">
        <f t="shared" si="47"/>
        <v/>
      </c>
      <c r="AI162" s="206" t="str">
        <f t="shared" si="42"/>
        <v/>
      </c>
      <c r="AJ162" s="205" t="str">
        <f t="shared" si="48"/>
        <v/>
      </c>
      <c r="AK162" s="205" t="str">
        <f>IF(AH162&lt;AI162,Übersetzungstexte!A$184,"")</f>
        <v/>
      </c>
      <c r="AL162" s="206" t="str">
        <f t="shared" si="43"/>
        <v/>
      </c>
      <c r="AM162" s="118"/>
    </row>
    <row r="163" spans="1:39" s="207" customFormat="1" ht="16.899999999999999" customHeight="1">
      <c r="A163" s="402"/>
      <c r="B163" s="495"/>
      <c r="C163" s="495"/>
      <c r="D163" s="494"/>
      <c r="E163" s="487"/>
      <c r="F163" s="175"/>
      <c r="G163" s="176"/>
      <c r="H163" s="372"/>
      <c r="I163" s="75"/>
      <c r="J163" s="270"/>
      <c r="K163" s="75"/>
      <c r="L163" s="271"/>
      <c r="M163" s="175" t="str">
        <f t="shared" si="44"/>
        <v/>
      </c>
      <c r="N163" s="176"/>
      <c r="O163" s="203"/>
      <c r="P163" s="176"/>
      <c r="Q163" s="203"/>
      <c r="R163" s="176"/>
      <c r="S163" s="75"/>
      <c r="T163" s="271"/>
      <c r="U163" s="373"/>
      <c r="V163" s="273"/>
      <c r="W163" s="274"/>
      <c r="X163" s="198"/>
      <c r="Y163" s="204">
        <f t="shared" si="36"/>
        <v>0</v>
      </c>
      <c r="Z163" s="204">
        <f>IF('1042Ei Conteggio'!D167="",0,1)</f>
        <v>0</v>
      </c>
      <c r="AA163" s="45" t="e">
        <f t="shared" si="37"/>
        <v>#VALUE!</v>
      </c>
      <c r="AB163" s="45">
        <f t="shared" si="38"/>
        <v>0</v>
      </c>
      <c r="AC163" s="56" t="str">
        <f t="shared" si="39"/>
        <v/>
      </c>
      <c r="AD163" s="45" t="str">
        <f t="shared" si="45"/>
        <v/>
      </c>
      <c r="AE163" s="45" t="str">
        <f t="shared" si="46"/>
        <v/>
      </c>
      <c r="AF163" s="45" t="str">
        <f t="shared" si="40"/>
        <v/>
      </c>
      <c r="AG163" s="45" t="str">
        <f t="shared" si="41"/>
        <v/>
      </c>
      <c r="AH163" s="205" t="str">
        <f t="shared" si="47"/>
        <v/>
      </c>
      <c r="AI163" s="206" t="str">
        <f t="shared" si="42"/>
        <v/>
      </c>
      <c r="AJ163" s="205" t="str">
        <f t="shared" si="48"/>
        <v/>
      </c>
      <c r="AK163" s="205" t="str">
        <f>IF(AH163&lt;AI163,Übersetzungstexte!A$184,"")</f>
        <v/>
      </c>
      <c r="AL163" s="206" t="str">
        <f t="shared" si="43"/>
        <v/>
      </c>
      <c r="AM163" s="118"/>
    </row>
    <row r="164" spans="1:39" s="207" customFormat="1" ht="16.899999999999999" customHeight="1">
      <c r="A164" s="402"/>
      <c r="B164" s="495"/>
      <c r="C164" s="495"/>
      <c r="D164" s="494"/>
      <c r="E164" s="487"/>
      <c r="F164" s="175"/>
      <c r="G164" s="176"/>
      <c r="H164" s="372"/>
      <c r="I164" s="75"/>
      <c r="J164" s="270"/>
      <c r="K164" s="75"/>
      <c r="L164" s="271"/>
      <c r="M164" s="175" t="str">
        <f t="shared" si="44"/>
        <v/>
      </c>
      <c r="N164" s="176"/>
      <c r="O164" s="203"/>
      <c r="P164" s="176"/>
      <c r="Q164" s="203"/>
      <c r="R164" s="176"/>
      <c r="S164" s="75"/>
      <c r="T164" s="271"/>
      <c r="U164" s="373"/>
      <c r="V164" s="273"/>
      <c r="W164" s="274"/>
      <c r="X164" s="198"/>
      <c r="Y164" s="204">
        <f t="shared" si="36"/>
        <v>0</v>
      </c>
      <c r="Z164" s="204">
        <f>IF('1042Ei Conteggio'!D168="",0,1)</f>
        <v>0</v>
      </c>
      <c r="AA164" s="45" t="e">
        <f t="shared" si="37"/>
        <v>#VALUE!</v>
      </c>
      <c r="AB164" s="45">
        <f t="shared" si="38"/>
        <v>0</v>
      </c>
      <c r="AC164" s="56" t="str">
        <f t="shared" si="39"/>
        <v/>
      </c>
      <c r="AD164" s="45" t="str">
        <f t="shared" si="45"/>
        <v/>
      </c>
      <c r="AE164" s="45" t="str">
        <f t="shared" si="46"/>
        <v/>
      </c>
      <c r="AF164" s="45" t="str">
        <f t="shared" si="40"/>
        <v/>
      </c>
      <c r="AG164" s="45" t="str">
        <f t="shared" si="41"/>
        <v/>
      </c>
      <c r="AH164" s="205" t="str">
        <f t="shared" si="47"/>
        <v/>
      </c>
      <c r="AI164" s="206" t="str">
        <f t="shared" si="42"/>
        <v/>
      </c>
      <c r="AJ164" s="205" t="str">
        <f t="shared" si="48"/>
        <v/>
      </c>
      <c r="AK164" s="205" t="str">
        <f>IF(AH164&lt;AI164,Übersetzungstexte!A$184,"")</f>
        <v/>
      </c>
      <c r="AL164" s="206" t="str">
        <f t="shared" si="43"/>
        <v/>
      </c>
      <c r="AM164" s="118"/>
    </row>
    <row r="165" spans="1:39" s="207" customFormat="1" ht="16.899999999999999" customHeight="1">
      <c r="A165" s="402"/>
      <c r="B165" s="495"/>
      <c r="C165" s="495"/>
      <c r="D165" s="494"/>
      <c r="E165" s="487"/>
      <c r="F165" s="175"/>
      <c r="G165" s="176"/>
      <c r="H165" s="372"/>
      <c r="I165" s="75"/>
      <c r="J165" s="270"/>
      <c r="K165" s="75"/>
      <c r="L165" s="271"/>
      <c r="M165" s="175" t="str">
        <f t="shared" si="44"/>
        <v/>
      </c>
      <c r="N165" s="176"/>
      <c r="O165" s="203"/>
      <c r="P165" s="176"/>
      <c r="Q165" s="203"/>
      <c r="R165" s="176"/>
      <c r="S165" s="75"/>
      <c r="T165" s="271"/>
      <c r="U165" s="373"/>
      <c r="V165" s="273"/>
      <c r="W165" s="274"/>
      <c r="X165" s="198"/>
      <c r="Y165" s="204">
        <f t="shared" si="36"/>
        <v>0</v>
      </c>
      <c r="Z165" s="204">
        <f>IF('1042Ei Conteggio'!D169="",0,1)</f>
        <v>0</v>
      </c>
      <c r="AA165" s="45" t="e">
        <f t="shared" si="37"/>
        <v>#VALUE!</v>
      </c>
      <c r="AB165" s="45">
        <f t="shared" si="38"/>
        <v>0</v>
      </c>
      <c r="AC165" s="56" t="str">
        <f t="shared" si="39"/>
        <v/>
      </c>
      <c r="AD165" s="45" t="str">
        <f t="shared" si="45"/>
        <v/>
      </c>
      <c r="AE165" s="45" t="str">
        <f t="shared" si="46"/>
        <v/>
      </c>
      <c r="AF165" s="45" t="str">
        <f t="shared" si="40"/>
        <v/>
      </c>
      <c r="AG165" s="45" t="str">
        <f t="shared" si="41"/>
        <v/>
      </c>
      <c r="AH165" s="205" t="str">
        <f t="shared" si="47"/>
        <v/>
      </c>
      <c r="AI165" s="206" t="str">
        <f t="shared" si="42"/>
        <v/>
      </c>
      <c r="AJ165" s="205" t="str">
        <f t="shared" si="48"/>
        <v/>
      </c>
      <c r="AK165" s="205" t="str">
        <f>IF(AH165&lt;AI165,Übersetzungstexte!A$184,"")</f>
        <v/>
      </c>
      <c r="AL165" s="206" t="str">
        <f t="shared" si="43"/>
        <v/>
      </c>
      <c r="AM165" s="118"/>
    </row>
    <row r="166" spans="1:39" s="207" customFormat="1" ht="16.899999999999999" customHeight="1">
      <c r="A166" s="402"/>
      <c r="B166" s="495"/>
      <c r="C166" s="495"/>
      <c r="D166" s="494"/>
      <c r="E166" s="487"/>
      <c r="F166" s="175"/>
      <c r="G166" s="176"/>
      <c r="H166" s="372"/>
      <c r="I166" s="75"/>
      <c r="J166" s="270"/>
      <c r="K166" s="75"/>
      <c r="L166" s="271"/>
      <c r="M166" s="175" t="str">
        <f t="shared" si="44"/>
        <v/>
      </c>
      <c r="N166" s="176"/>
      <c r="O166" s="203"/>
      <c r="P166" s="176"/>
      <c r="Q166" s="203"/>
      <c r="R166" s="176"/>
      <c r="S166" s="75"/>
      <c r="T166" s="271"/>
      <c r="U166" s="373"/>
      <c r="V166" s="273"/>
      <c r="W166" s="274"/>
      <c r="X166" s="198"/>
      <c r="Y166" s="204">
        <f t="shared" si="36"/>
        <v>0</v>
      </c>
      <c r="Z166" s="204">
        <f>IF('1042Ei Conteggio'!D170="",0,1)</f>
        <v>0</v>
      </c>
      <c r="AA166" s="45" t="e">
        <f t="shared" si="37"/>
        <v>#VALUE!</v>
      </c>
      <c r="AB166" s="45">
        <f t="shared" si="38"/>
        <v>0</v>
      </c>
      <c r="AC166" s="56" t="str">
        <f t="shared" si="39"/>
        <v/>
      </c>
      <c r="AD166" s="45" t="str">
        <f t="shared" si="45"/>
        <v/>
      </c>
      <c r="AE166" s="45" t="str">
        <f t="shared" si="46"/>
        <v/>
      </c>
      <c r="AF166" s="45" t="str">
        <f t="shared" si="40"/>
        <v/>
      </c>
      <c r="AG166" s="45" t="str">
        <f t="shared" si="41"/>
        <v/>
      </c>
      <c r="AH166" s="205" t="str">
        <f t="shared" si="47"/>
        <v/>
      </c>
      <c r="AI166" s="206" t="str">
        <f t="shared" si="42"/>
        <v/>
      </c>
      <c r="AJ166" s="205" t="str">
        <f t="shared" si="48"/>
        <v/>
      </c>
      <c r="AK166" s="205" t="str">
        <f>IF(AH166&lt;AI166,Übersetzungstexte!A$184,"")</f>
        <v/>
      </c>
      <c r="AL166" s="206" t="str">
        <f t="shared" si="43"/>
        <v/>
      </c>
      <c r="AM166" s="118"/>
    </row>
    <row r="167" spans="1:39" s="207" customFormat="1" ht="16.899999999999999" customHeight="1">
      <c r="A167" s="402"/>
      <c r="B167" s="495"/>
      <c r="C167" s="495"/>
      <c r="D167" s="494"/>
      <c r="E167" s="487"/>
      <c r="F167" s="175"/>
      <c r="G167" s="176"/>
      <c r="H167" s="372"/>
      <c r="I167" s="75"/>
      <c r="J167" s="270"/>
      <c r="K167" s="75"/>
      <c r="L167" s="271"/>
      <c r="M167" s="175" t="str">
        <f t="shared" si="44"/>
        <v/>
      </c>
      <c r="N167" s="176"/>
      <c r="O167" s="203"/>
      <c r="P167" s="176"/>
      <c r="Q167" s="203"/>
      <c r="R167" s="176"/>
      <c r="S167" s="75"/>
      <c r="T167" s="271"/>
      <c r="U167" s="373"/>
      <c r="V167" s="273"/>
      <c r="W167" s="274"/>
      <c r="X167" s="198"/>
      <c r="Y167" s="204">
        <f t="shared" si="36"/>
        <v>0</v>
      </c>
      <c r="Z167" s="204">
        <f>IF('1042Ei Conteggio'!D171="",0,1)</f>
        <v>0</v>
      </c>
      <c r="AA167" s="45" t="e">
        <f t="shared" si="37"/>
        <v>#VALUE!</v>
      </c>
      <c r="AB167" s="45">
        <f t="shared" si="38"/>
        <v>0</v>
      </c>
      <c r="AC167" s="56" t="str">
        <f t="shared" si="39"/>
        <v/>
      </c>
      <c r="AD167" s="45" t="str">
        <f t="shared" si="45"/>
        <v/>
      </c>
      <c r="AE167" s="45" t="str">
        <f t="shared" si="46"/>
        <v/>
      </c>
      <c r="AF167" s="45" t="str">
        <f t="shared" si="40"/>
        <v/>
      </c>
      <c r="AG167" s="45" t="str">
        <f t="shared" si="41"/>
        <v/>
      </c>
      <c r="AH167" s="205" t="str">
        <f t="shared" si="47"/>
        <v/>
      </c>
      <c r="AI167" s="206" t="str">
        <f t="shared" si="42"/>
        <v/>
      </c>
      <c r="AJ167" s="205" t="str">
        <f t="shared" si="48"/>
        <v/>
      </c>
      <c r="AK167" s="205" t="str">
        <f>IF(AH167&lt;AI167,Übersetzungstexte!A$184,"")</f>
        <v/>
      </c>
      <c r="AL167" s="206" t="str">
        <f t="shared" si="43"/>
        <v/>
      </c>
      <c r="AM167" s="118"/>
    </row>
    <row r="168" spans="1:39" s="207" customFormat="1" ht="16.899999999999999" customHeight="1">
      <c r="A168" s="402"/>
      <c r="B168" s="495"/>
      <c r="C168" s="495"/>
      <c r="D168" s="494"/>
      <c r="E168" s="487"/>
      <c r="F168" s="175"/>
      <c r="G168" s="176"/>
      <c r="H168" s="372"/>
      <c r="I168" s="75"/>
      <c r="J168" s="270"/>
      <c r="K168" s="75"/>
      <c r="L168" s="271"/>
      <c r="M168" s="175" t="str">
        <f t="shared" si="44"/>
        <v/>
      </c>
      <c r="N168" s="176"/>
      <c r="O168" s="203"/>
      <c r="P168" s="176"/>
      <c r="Q168" s="203"/>
      <c r="R168" s="176"/>
      <c r="S168" s="75"/>
      <c r="T168" s="271"/>
      <c r="U168" s="373"/>
      <c r="V168" s="273"/>
      <c r="W168" s="274"/>
      <c r="X168" s="198"/>
      <c r="Y168" s="204">
        <f t="shared" si="36"/>
        <v>0</v>
      </c>
      <c r="Z168" s="204">
        <f>IF('1042Ei Conteggio'!D172="",0,1)</f>
        <v>0</v>
      </c>
      <c r="AA168" s="45" t="e">
        <f t="shared" si="37"/>
        <v>#VALUE!</v>
      </c>
      <c r="AB168" s="45">
        <f t="shared" si="38"/>
        <v>0</v>
      </c>
      <c r="AC168" s="56" t="str">
        <f t="shared" si="39"/>
        <v/>
      </c>
      <c r="AD168" s="45" t="str">
        <f t="shared" si="45"/>
        <v/>
      </c>
      <c r="AE168" s="45" t="str">
        <f t="shared" si="46"/>
        <v/>
      </c>
      <c r="AF168" s="45" t="str">
        <f t="shared" si="40"/>
        <v/>
      </c>
      <c r="AG168" s="45" t="str">
        <f t="shared" si="41"/>
        <v/>
      </c>
      <c r="AH168" s="205" t="str">
        <f t="shared" si="47"/>
        <v/>
      </c>
      <c r="AI168" s="206" t="str">
        <f t="shared" si="42"/>
        <v/>
      </c>
      <c r="AJ168" s="205" t="str">
        <f t="shared" si="48"/>
        <v/>
      </c>
      <c r="AK168" s="205" t="str">
        <f>IF(AH168&lt;AI168,Übersetzungstexte!A$184,"")</f>
        <v/>
      </c>
      <c r="AL168" s="206" t="str">
        <f t="shared" si="43"/>
        <v/>
      </c>
      <c r="AM168" s="118"/>
    </row>
    <row r="169" spans="1:39" s="207" customFormat="1" ht="16.899999999999999" customHeight="1">
      <c r="A169" s="402"/>
      <c r="B169" s="495"/>
      <c r="C169" s="495"/>
      <c r="D169" s="494"/>
      <c r="E169" s="487"/>
      <c r="F169" s="175"/>
      <c r="G169" s="176"/>
      <c r="H169" s="372"/>
      <c r="I169" s="75"/>
      <c r="J169" s="270"/>
      <c r="K169" s="75"/>
      <c r="L169" s="271"/>
      <c r="M169" s="175" t="str">
        <f t="shared" si="44"/>
        <v/>
      </c>
      <c r="N169" s="176"/>
      <c r="O169" s="203"/>
      <c r="P169" s="176"/>
      <c r="Q169" s="203"/>
      <c r="R169" s="176"/>
      <c r="S169" s="75"/>
      <c r="T169" s="271"/>
      <c r="U169" s="373"/>
      <c r="V169" s="273"/>
      <c r="W169" s="274"/>
      <c r="X169" s="198"/>
      <c r="Y169" s="204">
        <f t="shared" si="36"/>
        <v>0</v>
      </c>
      <c r="Z169" s="204">
        <f>IF('1042Ei Conteggio'!D173="",0,1)</f>
        <v>0</v>
      </c>
      <c r="AA169" s="45" t="e">
        <f t="shared" si="37"/>
        <v>#VALUE!</v>
      </c>
      <c r="AB169" s="45">
        <f t="shared" si="38"/>
        <v>0</v>
      </c>
      <c r="AC169" s="56" t="str">
        <f t="shared" si="39"/>
        <v/>
      </c>
      <c r="AD169" s="45" t="str">
        <f t="shared" si="45"/>
        <v/>
      </c>
      <c r="AE169" s="45" t="str">
        <f t="shared" si="46"/>
        <v/>
      </c>
      <c r="AF169" s="45" t="str">
        <f t="shared" si="40"/>
        <v/>
      </c>
      <c r="AG169" s="45" t="str">
        <f t="shared" si="41"/>
        <v/>
      </c>
      <c r="AH169" s="205" t="str">
        <f t="shared" si="47"/>
        <v/>
      </c>
      <c r="AI169" s="206" t="str">
        <f t="shared" si="42"/>
        <v/>
      </c>
      <c r="AJ169" s="205" t="str">
        <f t="shared" si="48"/>
        <v/>
      </c>
      <c r="AK169" s="205" t="str">
        <f>IF(AH169&lt;AI169,Übersetzungstexte!A$184,"")</f>
        <v/>
      </c>
      <c r="AL169" s="206" t="str">
        <f t="shared" si="43"/>
        <v/>
      </c>
      <c r="AM169" s="118"/>
    </row>
    <row r="170" spans="1:39" s="207" customFormat="1" ht="16.899999999999999" customHeight="1">
      <c r="A170" s="402"/>
      <c r="B170" s="495"/>
      <c r="C170" s="495"/>
      <c r="D170" s="494"/>
      <c r="E170" s="487"/>
      <c r="F170" s="175"/>
      <c r="G170" s="176"/>
      <c r="H170" s="372"/>
      <c r="I170" s="75"/>
      <c r="J170" s="270"/>
      <c r="K170" s="75"/>
      <c r="L170" s="271"/>
      <c r="M170" s="175" t="str">
        <f t="shared" si="44"/>
        <v/>
      </c>
      <c r="N170" s="176"/>
      <c r="O170" s="203"/>
      <c r="P170" s="176"/>
      <c r="Q170" s="203"/>
      <c r="R170" s="176"/>
      <c r="S170" s="75"/>
      <c r="T170" s="271"/>
      <c r="U170" s="373"/>
      <c r="V170" s="273"/>
      <c r="W170" s="274"/>
      <c r="X170" s="198"/>
      <c r="Y170" s="204">
        <f t="shared" si="36"/>
        <v>0</v>
      </c>
      <c r="Z170" s="204">
        <f>IF('1042Ei Conteggio'!D174="",0,1)</f>
        <v>0</v>
      </c>
      <c r="AA170" s="45" t="e">
        <f t="shared" si="37"/>
        <v>#VALUE!</v>
      </c>
      <c r="AB170" s="45">
        <f t="shared" si="38"/>
        <v>0</v>
      </c>
      <c r="AC170" s="56" t="str">
        <f t="shared" si="39"/>
        <v/>
      </c>
      <c r="AD170" s="45" t="str">
        <f t="shared" si="45"/>
        <v/>
      </c>
      <c r="AE170" s="45" t="str">
        <f t="shared" si="46"/>
        <v/>
      </c>
      <c r="AF170" s="45" t="str">
        <f t="shared" si="40"/>
        <v/>
      </c>
      <c r="AG170" s="45" t="str">
        <f t="shared" si="41"/>
        <v/>
      </c>
      <c r="AH170" s="205" t="str">
        <f t="shared" si="47"/>
        <v/>
      </c>
      <c r="AI170" s="206" t="str">
        <f t="shared" si="42"/>
        <v/>
      </c>
      <c r="AJ170" s="205" t="str">
        <f t="shared" si="48"/>
        <v/>
      </c>
      <c r="AK170" s="205" t="str">
        <f>IF(AH170&lt;AI170,Übersetzungstexte!A$184,"")</f>
        <v/>
      </c>
      <c r="AL170" s="206" t="str">
        <f t="shared" si="43"/>
        <v/>
      </c>
      <c r="AM170" s="118"/>
    </row>
    <row r="171" spans="1:39" s="207" customFormat="1" ht="16.899999999999999" customHeight="1">
      <c r="A171" s="402"/>
      <c r="B171" s="495"/>
      <c r="C171" s="495"/>
      <c r="D171" s="494"/>
      <c r="E171" s="487"/>
      <c r="F171" s="175"/>
      <c r="G171" s="176"/>
      <c r="H171" s="372"/>
      <c r="I171" s="75"/>
      <c r="J171" s="270"/>
      <c r="K171" s="75"/>
      <c r="L171" s="271"/>
      <c r="M171" s="175" t="str">
        <f t="shared" si="44"/>
        <v/>
      </c>
      <c r="N171" s="176"/>
      <c r="O171" s="203"/>
      <c r="P171" s="176"/>
      <c r="Q171" s="203"/>
      <c r="R171" s="176"/>
      <c r="S171" s="75"/>
      <c r="T171" s="271"/>
      <c r="U171" s="373"/>
      <c r="V171" s="273"/>
      <c r="W171" s="274"/>
      <c r="X171" s="198"/>
      <c r="Y171" s="204">
        <f t="shared" si="36"/>
        <v>0</v>
      </c>
      <c r="Z171" s="204">
        <f>IF('1042Ei Conteggio'!D175="",0,1)</f>
        <v>0</v>
      </c>
      <c r="AA171" s="45" t="e">
        <f t="shared" si="37"/>
        <v>#VALUE!</v>
      </c>
      <c r="AB171" s="45">
        <f t="shared" si="38"/>
        <v>0</v>
      </c>
      <c r="AC171" s="56" t="str">
        <f t="shared" si="39"/>
        <v/>
      </c>
      <c r="AD171" s="45" t="str">
        <f t="shared" si="45"/>
        <v/>
      </c>
      <c r="AE171" s="45" t="str">
        <f t="shared" si="46"/>
        <v/>
      </c>
      <c r="AF171" s="45" t="str">
        <f t="shared" si="40"/>
        <v/>
      </c>
      <c r="AG171" s="45" t="str">
        <f t="shared" si="41"/>
        <v/>
      </c>
      <c r="AH171" s="205" t="str">
        <f t="shared" si="47"/>
        <v/>
      </c>
      <c r="AI171" s="206" t="str">
        <f t="shared" si="42"/>
        <v/>
      </c>
      <c r="AJ171" s="205" t="str">
        <f t="shared" si="48"/>
        <v/>
      </c>
      <c r="AK171" s="205" t="str">
        <f>IF(AH171&lt;AI171,Übersetzungstexte!A$184,"")</f>
        <v/>
      </c>
      <c r="AL171" s="206" t="str">
        <f t="shared" si="43"/>
        <v/>
      </c>
      <c r="AM171" s="118"/>
    </row>
    <row r="172" spans="1:39" s="207" customFormat="1" ht="16.899999999999999" customHeight="1">
      <c r="A172" s="402"/>
      <c r="B172" s="495"/>
      <c r="C172" s="495"/>
      <c r="D172" s="494"/>
      <c r="E172" s="487"/>
      <c r="F172" s="175"/>
      <c r="G172" s="176"/>
      <c r="H172" s="372"/>
      <c r="I172" s="75"/>
      <c r="J172" s="270"/>
      <c r="K172" s="75"/>
      <c r="L172" s="271"/>
      <c r="M172" s="175" t="str">
        <f t="shared" si="44"/>
        <v/>
      </c>
      <c r="N172" s="176"/>
      <c r="O172" s="203"/>
      <c r="P172" s="176"/>
      <c r="Q172" s="203"/>
      <c r="R172" s="176"/>
      <c r="S172" s="75"/>
      <c r="T172" s="271"/>
      <c r="U172" s="373"/>
      <c r="V172" s="273"/>
      <c r="W172" s="274"/>
      <c r="X172" s="198"/>
      <c r="Y172" s="204">
        <f t="shared" si="36"/>
        <v>0</v>
      </c>
      <c r="Z172" s="204">
        <f>IF('1042Ei Conteggio'!D176="",0,1)</f>
        <v>0</v>
      </c>
      <c r="AA172" s="45" t="e">
        <f t="shared" si="37"/>
        <v>#VALUE!</v>
      </c>
      <c r="AB172" s="45">
        <f t="shared" si="38"/>
        <v>0</v>
      </c>
      <c r="AC172" s="56" t="str">
        <f t="shared" si="39"/>
        <v/>
      </c>
      <c r="AD172" s="45" t="str">
        <f t="shared" si="45"/>
        <v/>
      </c>
      <c r="AE172" s="45" t="str">
        <f t="shared" si="46"/>
        <v/>
      </c>
      <c r="AF172" s="45" t="str">
        <f t="shared" si="40"/>
        <v/>
      </c>
      <c r="AG172" s="45" t="str">
        <f t="shared" si="41"/>
        <v/>
      </c>
      <c r="AH172" s="205" t="str">
        <f t="shared" si="47"/>
        <v/>
      </c>
      <c r="AI172" s="206" t="str">
        <f t="shared" si="42"/>
        <v/>
      </c>
      <c r="AJ172" s="205" t="str">
        <f t="shared" si="48"/>
        <v/>
      </c>
      <c r="AK172" s="205" t="str">
        <f>IF(AH172&lt;AI172,Übersetzungstexte!A$184,"")</f>
        <v/>
      </c>
      <c r="AL172" s="206" t="str">
        <f t="shared" si="43"/>
        <v/>
      </c>
      <c r="AM172" s="118"/>
    </row>
    <row r="173" spans="1:39" s="207" customFormat="1" ht="16.899999999999999" customHeight="1">
      <c r="A173" s="402"/>
      <c r="B173" s="495"/>
      <c r="C173" s="495"/>
      <c r="D173" s="494"/>
      <c r="E173" s="487"/>
      <c r="F173" s="175"/>
      <c r="G173" s="176"/>
      <c r="H173" s="372"/>
      <c r="I173" s="75"/>
      <c r="J173" s="270"/>
      <c r="K173" s="75"/>
      <c r="L173" s="271"/>
      <c r="M173" s="175" t="str">
        <f t="shared" si="44"/>
        <v/>
      </c>
      <c r="N173" s="176"/>
      <c r="O173" s="203"/>
      <c r="P173" s="176"/>
      <c r="Q173" s="203"/>
      <c r="R173" s="176"/>
      <c r="S173" s="75"/>
      <c r="T173" s="271"/>
      <c r="U173" s="373"/>
      <c r="V173" s="273"/>
      <c r="W173" s="274"/>
      <c r="X173" s="198"/>
      <c r="Y173" s="204">
        <f t="shared" si="36"/>
        <v>0</v>
      </c>
      <c r="Z173" s="204">
        <f>IF('1042Ei Conteggio'!D177="",0,1)</f>
        <v>0</v>
      </c>
      <c r="AA173" s="45" t="e">
        <f t="shared" si="37"/>
        <v>#VALUE!</v>
      </c>
      <c r="AB173" s="45">
        <f t="shared" si="38"/>
        <v>0</v>
      </c>
      <c r="AC173" s="56" t="str">
        <f t="shared" si="39"/>
        <v/>
      </c>
      <c r="AD173" s="45" t="str">
        <f t="shared" si="45"/>
        <v/>
      </c>
      <c r="AE173" s="45" t="str">
        <f t="shared" si="46"/>
        <v/>
      </c>
      <c r="AF173" s="45" t="str">
        <f t="shared" si="40"/>
        <v/>
      </c>
      <c r="AG173" s="45" t="str">
        <f t="shared" si="41"/>
        <v/>
      </c>
      <c r="AH173" s="205" t="str">
        <f t="shared" si="47"/>
        <v/>
      </c>
      <c r="AI173" s="206" t="str">
        <f t="shared" si="42"/>
        <v/>
      </c>
      <c r="AJ173" s="205" t="str">
        <f t="shared" si="48"/>
        <v/>
      </c>
      <c r="AK173" s="205" t="str">
        <f>IF(AH173&lt;AI173,Übersetzungstexte!A$184,"")</f>
        <v/>
      </c>
      <c r="AL173" s="206" t="str">
        <f t="shared" si="43"/>
        <v/>
      </c>
      <c r="AM173" s="118"/>
    </row>
    <row r="174" spans="1:39" s="207" customFormat="1" ht="16.899999999999999" customHeight="1">
      <c r="A174" s="402"/>
      <c r="B174" s="495"/>
      <c r="C174" s="495"/>
      <c r="D174" s="494"/>
      <c r="E174" s="487"/>
      <c r="F174" s="175"/>
      <c r="G174" s="176"/>
      <c r="H174" s="372"/>
      <c r="I174" s="75"/>
      <c r="J174" s="270"/>
      <c r="K174" s="75"/>
      <c r="L174" s="271"/>
      <c r="M174" s="175" t="str">
        <f t="shared" si="44"/>
        <v/>
      </c>
      <c r="N174" s="176"/>
      <c r="O174" s="203"/>
      <c r="P174" s="176"/>
      <c r="Q174" s="203"/>
      <c r="R174" s="176"/>
      <c r="S174" s="75"/>
      <c r="T174" s="271"/>
      <c r="U174" s="373"/>
      <c r="V174" s="273"/>
      <c r="W174" s="274"/>
      <c r="X174" s="198"/>
      <c r="Y174" s="204">
        <f t="shared" si="36"/>
        <v>0</v>
      </c>
      <c r="Z174" s="204">
        <f>IF('1042Ei Conteggio'!D178="",0,1)</f>
        <v>0</v>
      </c>
      <c r="AA174" s="45" t="e">
        <f t="shared" si="37"/>
        <v>#VALUE!</v>
      </c>
      <c r="AB174" s="45">
        <f t="shared" si="38"/>
        <v>0</v>
      </c>
      <c r="AC174" s="56" t="str">
        <f t="shared" si="39"/>
        <v/>
      </c>
      <c r="AD174" s="45" t="str">
        <f t="shared" si="45"/>
        <v/>
      </c>
      <c r="AE174" s="45" t="str">
        <f t="shared" si="46"/>
        <v/>
      </c>
      <c r="AF174" s="45" t="str">
        <f t="shared" si="40"/>
        <v/>
      </c>
      <c r="AG174" s="45" t="str">
        <f t="shared" si="41"/>
        <v/>
      </c>
      <c r="AH174" s="205" t="str">
        <f t="shared" si="47"/>
        <v/>
      </c>
      <c r="AI174" s="206" t="str">
        <f t="shared" si="42"/>
        <v/>
      </c>
      <c r="AJ174" s="205" t="str">
        <f t="shared" si="48"/>
        <v/>
      </c>
      <c r="AK174" s="205" t="str">
        <f>IF(AH174&lt;AI174,Übersetzungstexte!A$184,"")</f>
        <v/>
      </c>
      <c r="AL174" s="206" t="str">
        <f t="shared" si="43"/>
        <v/>
      </c>
      <c r="AM174" s="118"/>
    </row>
    <row r="175" spans="1:39" s="207" customFormat="1" ht="16.899999999999999" customHeight="1">
      <c r="A175" s="402"/>
      <c r="B175" s="495"/>
      <c r="C175" s="495"/>
      <c r="D175" s="494"/>
      <c r="E175" s="487"/>
      <c r="F175" s="175"/>
      <c r="G175" s="176"/>
      <c r="H175" s="372"/>
      <c r="I175" s="75"/>
      <c r="J175" s="270"/>
      <c r="K175" s="75"/>
      <c r="L175" s="271"/>
      <c r="M175" s="175" t="str">
        <f t="shared" si="44"/>
        <v/>
      </c>
      <c r="N175" s="176"/>
      <c r="O175" s="203"/>
      <c r="P175" s="176"/>
      <c r="Q175" s="203"/>
      <c r="R175" s="176"/>
      <c r="S175" s="75"/>
      <c r="T175" s="271"/>
      <c r="U175" s="373"/>
      <c r="V175" s="273"/>
      <c r="W175" s="274"/>
      <c r="X175" s="198"/>
      <c r="Y175" s="204">
        <f t="shared" si="36"/>
        <v>0</v>
      </c>
      <c r="Z175" s="204">
        <f>IF('1042Ei Conteggio'!D179="",0,1)</f>
        <v>0</v>
      </c>
      <c r="AA175" s="45" t="e">
        <f t="shared" si="37"/>
        <v>#VALUE!</v>
      </c>
      <c r="AB175" s="45">
        <f t="shared" si="38"/>
        <v>0</v>
      </c>
      <c r="AC175" s="56" t="str">
        <f t="shared" si="39"/>
        <v/>
      </c>
      <c r="AD175" s="45" t="str">
        <f t="shared" si="45"/>
        <v/>
      </c>
      <c r="AE175" s="45" t="str">
        <f t="shared" si="46"/>
        <v/>
      </c>
      <c r="AF175" s="45" t="str">
        <f t="shared" si="40"/>
        <v/>
      </c>
      <c r="AG175" s="45" t="str">
        <f t="shared" si="41"/>
        <v/>
      </c>
      <c r="AH175" s="205" t="str">
        <f t="shared" si="47"/>
        <v/>
      </c>
      <c r="AI175" s="206" t="str">
        <f t="shared" si="42"/>
        <v/>
      </c>
      <c r="AJ175" s="205" t="str">
        <f t="shared" si="48"/>
        <v/>
      </c>
      <c r="AK175" s="205" t="str">
        <f>IF(AH175&lt;AI175,Übersetzungstexte!A$184,"")</f>
        <v/>
      </c>
      <c r="AL175" s="206" t="str">
        <f t="shared" si="43"/>
        <v/>
      </c>
      <c r="AM175" s="118"/>
    </row>
    <row r="176" spans="1:39" s="207" customFormat="1" ht="16.899999999999999" customHeight="1">
      <c r="A176" s="402"/>
      <c r="B176" s="495"/>
      <c r="C176" s="495"/>
      <c r="D176" s="494"/>
      <c r="E176" s="487"/>
      <c r="F176" s="175"/>
      <c r="G176" s="176"/>
      <c r="H176" s="372"/>
      <c r="I176" s="75"/>
      <c r="J176" s="270"/>
      <c r="K176" s="75"/>
      <c r="L176" s="271"/>
      <c r="M176" s="175" t="str">
        <f t="shared" si="44"/>
        <v/>
      </c>
      <c r="N176" s="176"/>
      <c r="O176" s="203"/>
      <c r="P176" s="176"/>
      <c r="Q176" s="203"/>
      <c r="R176" s="176"/>
      <c r="S176" s="75"/>
      <c r="T176" s="271"/>
      <c r="U176" s="373"/>
      <c r="V176" s="273"/>
      <c r="W176" s="274"/>
      <c r="X176" s="198"/>
      <c r="Y176" s="204">
        <f t="shared" si="36"/>
        <v>0</v>
      </c>
      <c r="Z176" s="204">
        <f>IF('1042Ei Conteggio'!D180="",0,1)</f>
        <v>0</v>
      </c>
      <c r="AA176" s="45" t="e">
        <f t="shared" si="37"/>
        <v>#VALUE!</v>
      </c>
      <c r="AB176" s="45">
        <f t="shared" si="38"/>
        <v>0</v>
      </c>
      <c r="AC176" s="56" t="str">
        <f t="shared" si="39"/>
        <v/>
      </c>
      <c r="AD176" s="45" t="str">
        <f t="shared" si="45"/>
        <v/>
      </c>
      <c r="AE176" s="45" t="str">
        <f t="shared" si="46"/>
        <v/>
      </c>
      <c r="AF176" s="45" t="str">
        <f t="shared" si="40"/>
        <v/>
      </c>
      <c r="AG176" s="45" t="str">
        <f t="shared" si="41"/>
        <v/>
      </c>
      <c r="AH176" s="205" t="str">
        <f t="shared" si="47"/>
        <v/>
      </c>
      <c r="AI176" s="206" t="str">
        <f t="shared" si="42"/>
        <v/>
      </c>
      <c r="AJ176" s="205" t="str">
        <f t="shared" si="48"/>
        <v/>
      </c>
      <c r="AK176" s="205" t="str">
        <f>IF(AH176&lt;AI176,Übersetzungstexte!A$184,"")</f>
        <v/>
      </c>
      <c r="AL176" s="206" t="str">
        <f t="shared" si="43"/>
        <v/>
      </c>
      <c r="AM176" s="118"/>
    </row>
    <row r="177" spans="1:39" s="207" customFormat="1" ht="16.899999999999999" customHeight="1">
      <c r="A177" s="402"/>
      <c r="B177" s="495"/>
      <c r="C177" s="495"/>
      <c r="D177" s="494"/>
      <c r="E177" s="487"/>
      <c r="F177" s="175"/>
      <c r="G177" s="176"/>
      <c r="H177" s="372"/>
      <c r="I177" s="75"/>
      <c r="J177" s="270"/>
      <c r="K177" s="75"/>
      <c r="L177" s="271"/>
      <c r="M177" s="175" t="str">
        <f t="shared" si="44"/>
        <v/>
      </c>
      <c r="N177" s="176"/>
      <c r="O177" s="203"/>
      <c r="P177" s="176"/>
      <c r="Q177" s="203"/>
      <c r="R177" s="176"/>
      <c r="S177" s="75"/>
      <c r="T177" s="271"/>
      <c r="U177" s="373"/>
      <c r="V177" s="273"/>
      <c r="W177" s="274"/>
      <c r="X177" s="198"/>
      <c r="Y177" s="204">
        <f t="shared" si="36"/>
        <v>0</v>
      </c>
      <c r="Z177" s="204">
        <f>IF('1042Ei Conteggio'!D181="",0,1)</f>
        <v>0</v>
      </c>
      <c r="AA177" s="45" t="e">
        <f t="shared" si="37"/>
        <v>#VALUE!</v>
      </c>
      <c r="AB177" s="45">
        <f t="shared" si="38"/>
        <v>0</v>
      </c>
      <c r="AC177" s="56" t="str">
        <f t="shared" si="39"/>
        <v/>
      </c>
      <c r="AD177" s="45" t="str">
        <f t="shared" si="45"/>
        <v/>
      </c>
      <c r="AE177" s="45" t="str">
        <f t="shared" si="46"/>
        <v/>
      </c>
      <c r="AF177" s="45" t="str">
        <f t="shared" si="40"/>
        <v/>
      </c>
      <c r="AG177" s="45" t="str">
        <f t="shared" si="41"/>
        <v/>
      </c>
      <c r="AH177" s="205" t="str">
        <f t="shared" si="47"/>
        <v/>
      </c>
      <c r="AI177" s="206" t="str">
        <f t="shared" si="42"/>
        <v/>
      </c>
      <c r="AJ177" s="205" t="str">
        <f t="shared" si="48"/>
        <v/>
      </c>
      <c r="AK177" s="205" t="str">
        <f>IF(AH177&lt;AI177,Übersetzungstexte!A$184,"")</f>
        <v/>
      </c>
      <c r="AL177" s="206" t="str">
        <f t="shared" si="43"/>
        <v/>
      </c>
      <c r="AM177" s="118"/>
    </row>
    <row r="178" spans="1:39" s="207" customFormat="1" ht="16.899999999999999" customHeight="1">
      <c r="A178" s="402"/>
      <c r="B178" s="495"/>
      <c r="C178" s="495"/>
      <c r="D178" s="494"/>
      <c r="E178" s="487"/>
      <c r="F178" s="175"/>
      <c r="G178" s="176"/>
      <c r="H178" s="372"/>
      <c r="I178" s="75"/>
      <c r="J178" s="270"/>
      <c r="K178" s="75"/>
      <c r="L178" s="271"/>
      <c r="M178" s="175" t="str">
        <f t="shared" si="44"/>
        <v/>
      </c>
      <c r="N178" s="176"/>
      <c r="O178" s="203"/>
      <c r="P178" s="176"/>
      <c r="Q178" s="203"/>
      <c r="R178" s="176"/>
      <c r="S178" s="75"/>
      <c r="T178" s="271"/>
      <c r="U178" s="373"/>
      <c r="V178" s="273"/>
      <c r="W178" s="274"/>
      <c r="X178" s="198"/>
      <c r="Y178" s="204">
        <f t="shared" si="36"/>
        <v>0</v>
      </c>
      <c r="Z178" s="204">
        <f>IF('1042Ei Conteggio'!D182="",0,1)</f>
        <v>0</v>
      </c>
      <c r="AA178" s="45" t="e">
        <f t="shared" si="37"/>
        <v>#VALUE!</v>
      </c>
      <c r="AB178" s="45">
        <f t="shared" si="38"/>
        <v>0</v>
      </c>
      <c r="AC178" s="56" t="str">
        <f t="shared" si="39"/>
        <v/>
      </c>
      <c r="AD178" s="45" t="str">
        <f t="shared" si="45"/>
        <v/>
      </c>
      <c r="AE178" s="45" t="str">
        <f t="shared" si="46"/>
        <v/>
      </c>
      <c r="AF178" s="45" t="str">
        <f t="shared" si="40"/>
        <v/>
      </c>
      <c r="AG178" s="45" t="str">
        <f t="shared" si="41"/>
        <v/>
      </c>
      <c r="AH178" s="205" t="str">
        <f t="shared" si="47"/>
        <v/>
      </c>
      <c r="AI178" s="206" t="str">
        <f t="shared" si="42"/>
        <v/>
      </c>
      <c r="AJ178" s="205" t="str">
        <f t="shared" si="48"/>
        <v/>
      </c>
      <c r="AK178" s="205" t="str">
        <f>IF(AH178&lt;AI178,Übersetzungstexte!A$184,"")</f>
        <v/>
      </c>
      <c r="AL178" s="206" t="str">
        <f t="shared" si="43"/>
        <v/>
      </c>
      <c r="AM178" s="118"/>
    </row>
    <row r="179" spans="1:39" s="207" customFormat="1" ht="16.899999999999999" customHeight="1">
      <c r="A179" s="402"/>
      <c r="B179" s="495"/>
      <c r="C179" s="495"/>
      <c r="D179" s="494"/>
      <c r="E179" s="487"/>
      <c r="F179" s="175"/>
      <c r="G179" s="176"/>
      <c r="H179" s="372"/>
      <c r="I179" s="75"/>
      <c r="J179" s="270"/>
      <c r="K179" s="75"/>
      <c r="L179" s="271"/>
      <c r="M179" s="175" t="str">
        <f t="shared" si="44"/>
        <v/>
      </c>
      <c r="N179" s="176"/>
      <c r="O179" s="203"/>
      <c r="P179" s="176"/>
      <c r="Q179" s="203"/>
      <c r="R179" s="176"/>
      <c r="S179" s="75"/>
      <c r="T179" s="271"/>
      <c r="U179" s="373"/>
      <c r="V179" s="273"/>
      <c r="W179" s="274"/>
      <c r="X179" s="198"/>
      <c r="Y179" s="204">
        <f t="shared" si="36"/>
        <v>0</v>
      </c>
      <c r="Z179" s="204">
        <f>IF('1042Ei Conteggio'!D183="",0,1)</f>
        <v>0</v>
      </c>
      <c r="AA179" s="45" t="e">
        <f t="shared" si="37"/>
        <v>#VALUE!</v>
      </c>
      <c r="AB179" s="45">
        <f t="shared" si="38"/>
        <v>0</v>
      </c>
      <c r="AC179" s="56" t="str">
        <f t="shared" si="39"/>
        <v/>
      </c>
      <c r="AD179" s="45" t="str">
        <f t="shared" si="45"/>
        <v/>
      </c>
      <c r="AE179" s="45" t="str">
        <f t="shared" si="46"/>
        <v/>
      </c>
      <c r="AF179" s="45" t="str">
        <f t="shared" si="40"/>
        <v/>
      </c>
      <c r="AG179" s="45" t="str">
        <f t="shared" si="41"/>
        <v/>
      </c>
      <c r="AH179" s="205" t="str">
        <f t="shared" si="47"/>
        <v/>
      </c>
      <c r="AI179" s="206" t="str">
        <f t="shared" si="42"/>
        <v/>
      </c>
      <c r="AJ179" s="205" t="str">
        <f t="shared" si="48"/>
        <v/>
      </c>
      <c r="AK179" s="205" t="str">
        <f>IF(AH179&lt;AI179,Übersetzungstexte!A$184,"")</f>
        <v/>
      </c>
      <c r="AL179" s="206" t="str">
        <f t="shared" si="43"/>
        <v/>
      </c>
      <c r="AM179" s="118"/>
    </row>
    <row r="180" spans="1:39" s="207" customFormat="1" ht="16.899999999999999" customHeight="1">
      <c r="A180" s="402"/>
      <c r="B180" s="495"/>
      <c r="C180" s="495"/>
      <c r="D180" s="494"/>
      <c r="E180" s="487"/>
      <c r="F180" s="175"/>
      <c r="G180" s="176"/>
      <c r="H180" s="372"/>
      <c r="I180" s="75"/>
      <c r="J180" s="270"/>
      <c r="K180" s="75"/>
      <c r="L180" s="271"/>
      <c r="M180" s="175" t="str">
        <f t="shared" si="44"/>
        <v/>
      </c>
      <c r="N180" s="176"/>
      <c r="O180" s="203"/>
      <c r="P180" s="176"/>
      <c r="Q180" s="203"/>
      <c r="R180" s="176"/>
      <c r="S180" s="75"/>
      <c r="T180" s="271"/>
      <c r="U180" s="373"/>
      <c r="V180" s="273"/>
      <c r="W180" s="274"/>
      <c r="X180" s="198"/>
      <c r="Y180" s="204">
        <f t="shared" si="36"/>
        <v>0</v>
      </c>
      <c r="Z180" s="204">
        <f>IF('1042Ei Conteggio'!D184="",0,1)</f>
        <v>0</v>
      </c>
      <c r="AA180" s="45" t="e">
        <f t="shared" si="37"/>
        <v>#VALUE!</v>
      </c>
      <c r="AB180" s="45">
        <f t="shared" si="38"/>
        <v>0</v>
      </c>
      <c r="AC180" s="56" t="str">
        <f t="shared" si="39"/>
        <v/>
      </c>
      <c r="AD180" s="45" t="str">
        <f t="shared" si="45"/>
        <v/>
      </c>
      <c r="AE180" s="45" t="str">
        <f t="shared" si="46"/>
        <v/>
      </c>
      <c r="AF180" s="45" t="str">
        <f t="shared" si="40"/>
        <v/>
      </c>
      <c r="AG180" s="45" t="str">
        <f t="shared" si="41"/>
        <v/>
      </c>
      <c r="AH180" s="205" t="str">
        <f t="shared" si="47"/>
        <v/>
      </c>
      <c r="AI180" s="206" t="str">
        <f t="shared" si="42"/>
        <v/>
      </c>
      <c r="AJ180" s="205" t="str">
        <f t="shared" si="48"/>
        <v/>
      </c>
      <c r="AK180" s="205" t="str">
        <f>IF(AH180&lt;AI180,Übersetzungstexte!A$184,"")</f>
        <v/>
      </c>
      <c r="AL180" s="206" t="str">
        <f t="shared" si="43"/>
        <v/>
      </c>
      <c r="AM180" s="118"/>
    </row>
    <row r="181" spans="1:39" s="207" customFormat="1" ht="16.899999999999999" customHeight="1">
      <c r="A181" s="402"/>
      <c r="B181" s="495"/>
      <c r="C181" s="495"/>
      <c r="D181" s="494"/>
      <c r="E181" s="487"/>
      <c r="F181" s="175"/>
      <c r="G181" s="176"/>
      <c r="H181" s="372"/>
      <c r="I181" s="75"/>
      <c r="J181" s="270"/>
      <c r="K181" s="75"/>
      <c r="L181" s="271"/>
      <c r="M181" s="175" t="str">
        <f t="shared" si="44"/>
        <v/>
      </c>
      <c r="N181" s="176"/>
      <c r="O181" s="203"/>
      <c r="P181" s="176"/>
      <c r="Q181" s="203"/>
      <c r="R181" s="176"/>
      <c r="S181" s="75"/>
      <c r="T181" s="271"/>
      <c r="U181" s="373"/>
      <c r="V181" s="273"/>
      <c r="W181" s="274"/>
      <c r="X181" s="198"/>
      <c r="Y181" s="204">
        <f t="shared" si="36"/>
        <v>0</v>
      </c>
      <c r="Z181" s="204">
        <f>IF('1042Ei Conteggio'!D185="",0,1)</f>
        <v>0</v>
      </c>
      <c r="AA181" s="45" t="e">
        <f t="shared" si="37"/>
        <v>#VALUE!</v>
      </c>
      <c r="AB181" s="45">
        <f t="shared" si="38"/>
        <v>0</v>
      </c>
      <c r="AC181" s="56" t="str">
        <f t="shared" si="39"/>
        <v/>
      </c>
      <c r="AD181" s="45" t="str">
        <f t="shared" si="45"/>
        <v/>
      </c>
      <c r="AE181" s="45" t="str">
        <f t="shared" si="46"/>
        <v/>
      </c>
      <c r="AF181" s="45" t="str">
        <f t="shared" si="40"/>
        <v/>
      </c>
      <c r="AG181" s="45" t="str">
        <f t="shared" si="41"/>
        <v/>
      </c>
      <c r="AH181" s="205" t="str">
        <f t="shared" si="47"/>
        <v/>
      </c>
      <c r="AI181" s="206" t="str">
        <f t="shared" si="42"/>
        <v/>
      </c>
      <c r="AJ181" s="205" t="str">
        <f t="shared" si="48"/>
        <v/>
      </c>
      <c r="AK181" s="205" t="str">
        <f>IF(AH181&lt;AI181,Übersetzungstexte!A$184,"")</f>
        <v/>
      </c>
      <c r="AL181" s="206" t="str">
        <f t="shared" si="43"/>
        <v/>
      </c>
      <c r="AM181" s="118"/>
    </row>
    <row r="182" spans="1:39" s="207" customFormat="1" ht="16.899999999999999" customHeight="1">
      <c r="A182" s="402"/>
      <c r="B182" s="495"/>
      <c r="C182" s="495"/>
      <c r="D182" s="494"/>
      <c r="E182" s="487"/>
      <c r="F182" s="175"/>
      <c r="G182" s="176"/>
      <c r="H182" s="372"/>
      <c r="I182" s="75"/>
      <c r="J182" s="270"/>
      <c r="K182" s="75"/>
      <c r="L182" s="271"/>
      <c r="M182" s="175" t="str">
        <f t="shared" si="44"/>
        <v/>
      </c>
      <c r="N182" s="176"/>
      <c r="O182" s="203"/>
      <c r="P182" s="176"/>
      <c r="Q182" s="203"/>
      <c r="R182" s="176"/>
      <c r="S182" s="75"/>
      <c r="T182" s="271"/>
      <c r="U182" s="373"/>
      <c r="V182" s="273"/>
      <c r="W182" s="274"/>
      <c r="X182" s="198"/>
      <c r="Y182" s="204">
        <f t="shared" si="36"/>
        <v>0</v>
      </c>
      <c r="Z182" s="204">
        <f>IF('1042Ei Conteggio'!D186="",0,1)</f>
        <v>0</v>
      </c>
      <c r="AA182" s="45" t="e">
        <f t="shared" si="37"/>
        <v>#VALUE!</v>
      </c>
      <c r="AB182" s="45">
        <f t="shared" si="38"/>
        <v>0</v>
      </c>
      <c r="AC182" s="56" t="str">
        <f t="shared" si="39"/>
        <v/>
      </c>
      <c r="AD182" s="45" t="str">
        <f t="shared" si="45"/>
        <v/>
      </c>
      <c r="AE182" s="45" t="str">
        <f t="shared" si="46"/>
        <v/>
      </c>
      <c r="AF182" s="45" t="str">
        <f t="shared" si="40"/>
        <v/>
      </c>
      <c r="AG182" s="45" t="str">
        <f t="shared" si="41"/>
        <v/>
      </c>
      <c r="AH182" s="205" t="str">
        <f t="shared" si="47"/>
        <v/>
      </c>
      <c r="AI182" s="206" t="str">
        <f t="shared" si="42"/>
        <v/>
      </c>
      <c r="AJ182" s="205" t="str">
        <f t="shared" si="48"/>
        <v/>
      </c>
      <c r="AK182" s="205" t="str">
        <f>IF(AH182&lt;AI182,Übersetzungstexte!A$184,"")</f>
        <v/>
      </c>
      <c r="AL182" s="206" t="str">
        <f t="shared" si="43"/>
        <v/>
      </c>
      <c r="AM182" s="118"/>
    </row>
    <row r="183" spans="1:39" s="207" customFormat="1" ht="16.899999999999999" customHeight="1">
      <c r="A183" s="402"/>
      <c r="B183" s="495"/>
      <c r="C183" s="495"/>
      <c r="D183" s="494"/>
      <c r="E183" s="487"/>
      <c r="F183" s="175"/>
      <c r="G183" s="176"/>
      <c r="H183" s="372"/>
      <c r="I183" s="75"/>
      <c r="J183" s="270"/>
      <c r="K183" s="75"/>
      <c r="L183" s="271"/>
      <c r="M183" s="175" t="str">
        <f t="shared" si="44"/>
        <v/>
      </c>
      <c r="N183" s="176"/>
      <c r="O183" s="203"/>
      <c r="P183" s="176"/>
      <c r="Q183" s="203"/>
      <c r="R183" s="176"/>
      <c r="S183" s="75"/>
      <c r="T183" s="271"/>
      <c r="U183" s="373"/>
      <c r="V183" s="273"/>
      <c r="W183" s="274"/>
      <c r="X183" s="198"/>
      <c r="Y183" s="204">
        <f t="shared" si="36"/>
        <v>0</v>
      </c>
      <c r="Z183" s="204">
        <f>IF('1042Ei Conteggio'!D187="",0,1)</f>
        <v>0</v>
      </c>
      <c r="AA183" s="45" t="e">
        <f t="shared" si="37"/>
        <v>#VALUE!</v>
      </c>
      <c r="AB183" s="45">
        <f t="shared" si="38"/>
        <v>0</v>
      </c>
      <c r="AC183" s="56" t="str">
        <f t="shared" si="39"/>
        <v/>
      </c>
      <c r="AD183" s="45" t="str">
        <f t="shared" si="45"/>
        <v/>
      </c>
      <c r="AE183" s="45" t="str">
        <f t="shared" si="46"/>
        <v/>
      </c>
      <c r="AF183" s="45" t="str">
        <f t="shared" si="40"/>
        <v/>
      </c>
      <c r="AG183" s="45" t="str">
        <f t="shared" si="41"/>
        <v/>
      </c>
      <c r="AH183" s="205" t="str">
        <f t="shared" si="47"/>
        <v/>
      </c>
      <c r="AI183" s="206" t="str">
        <f t="shared" si="42"/>
        <v/>
      </c>
      <c r="AJ183" s="205" t="str">
        <f t="shared" si="48"/>
        <v/>
      </c>
      <c r="AK183" s="205" t="str">
        <f>IF(AH183&lt;AI183,Übersetzungstexte!A$184,"")</f>
        <v/>
      </c>
      <c r="AL183" s="206" t="str">
        <f t="shared" si="43"/>
        <v/>
      </c>
      <c r="AM183" s="118"/>
    </row>
    <row r="184" spans="1:39" s="207" customFormat="1" ht="16.899999999999999" customHeight="1">
      <c r="A184" s="402"/>
      <c r="B184" s="495"/>
      <c r="C184" s="495"/>
      <c r="D184" s="494"/>
      <c r="E184" s="487"/>
      <c r="F184" s="175"/>
      <c r="G184" s="176"/>
      <c r="H184" s="372"/>
      <c r="I184" s="75"/>
      <c r="J184" s="270"/>
      <c r="K184" s="75"/>
      <c r="L184" s="271"/>
      <c r="M184" s="175" t="str">
        <f t="shared" si="44"/>
        <v/>
      </c>
      <c r="N184" s="176"/>
      <c r="O184" s="203"/>
      <c r="P184" s="176"/>
      <c r="Q184" s="203"/>
      <c r="R184" s="176"/>
      <c r="S184" s="75"/>
      <c r="T184" s="271"/>
      <c r="U184" s="373"/>
      <c r="V184" s="273"/>
      <c r="W184" s="274"/>
      <c r="X184" s="198"/>
      <c r="Y184" s="204">
        <f t="shared" si="36"/>
        <v>0</v>
      </c>
      <c r="Z184" s="204">
        <f>IF('1042Ei Conteggio'!D188="",0,1)</f>
        <v>0</v>
      </c>
      <c r="AA184" s="45" t="e">
        <f t="shared" si="37"/>
        <v>#VALUE!</v>
      </c>
      <c r="AB184" s="45">
        <f t="shared" si="38"/>
        <v>0</v>
      </c>
      <c r="AC184" s="56" t="str">
        <f t="shared" si="39"/>
        <v/>
      </c>
      <c r="AD184" s="45" t="str">
        <f t="shared" si="45"/>
        <v/>
      </c>
      <c r="AE184" s="45" t="str">
        <f t="shared" si="46"/>
        <v/>
      </c>
      <c r="AF184" s="45" t="str">
        <f t="shared" si="40"/>
        <v/>
      </c>
      <c r="AG184" s="45" t="str">
        <f t="shared" si="41"/>
        <v/>
      </c>
      <c r="AH184" s="205" t="str">
        <f t="shared" si="47"/>
        <v/>
      </c>
      <c r="AI184" s="206" t="str">
        <f t="shared" si="42"/>
        <v/>
      </c>
      <c r="AJ184" s="205" t="str">
        <f t="shared" si="48"/>
        <v/>
      </c>
      <c r="AK184" s="205" t="str">
        <f>IF(AH184&lt;AI184,Übersetzungstexte!A$184,"")</f>
        <v/>
      </c>
      <c r="AL184" s="206" t="str">
        <f t="shared" si="43"/>
        <v/>
      </c>
      <c r="AM184" s="118"/>
    </row>
    <row r="185" spans="1:39" s="207" customFormat="1" ht="16.899999999999999" customHeight="1">
      <c r="A185" s="402"/>
      <c r="B185" s="495"/>
      <c r="C185" s="495"/>
      <c r="D185" s="494"/>
      <c r="E185" s="487"/>
      <c r="F185" s="175"/>
      <c r="G185" s="176"/>
      <c r="H185" s="372"/>
      <c r="I185" s="75"/>
      <c r="J185" s="270"/>
      <c r="K185" s="75"/>
      <c r="L185" s="271"/>
      <c r="M185" s="175" t="str">
        <f t="shared" si="44"/>
        <v/>
      </c>
      <c r="N185" s="176"/>
      <c r="O185" s="203"/>
      <c r="P185" s="176"/>
      <c r="Q185" s="203"/>
      <c r="R185" s="176"/>
      <c r="S185" s="75"/>
      <c r="T185" s="271"/>
      <c r="U185" s="373"/>
      <c r="V185" s="273"/>
      <c r="W185" s="274"/>
      <c r="X185" s="198"/>
      <c r="Y185" s="204">
        <f t="shared" si="36"/>
        <v>0</v>
      </c>
      <c r="Z185" s="204">
        <f>IF('1042Ei Conteggio'!D189="",0,1)</f>
        <v>0</v>
      </c>
      <c r="AA185" s="45" t="e">
        <f t="shared" si="37"/>
        <v>#VALUE!</v>
      </c>
      <c r="AB185" s="45">
        <f t="shared" si="38"/>
        <v>0</v>
      </c>
      <c r="AC185" s="56" t="str">
        <f t="shared" si="39"/>
        <v/>
      </c>
      <c r="AD185" s="45" t="str">
        <f t="shared" si="45"/>
        <v/>
      </c>
      <c r="AE185" s="45" t="str">
        <f t="shared" si="46"/>
        <v/>
      </c>
      <c r="AF185" s="45" t="str">
        <f t="shared" si="40"/>
        <v/>
      </c>
      <c r="AG185" s="45" t="str">
        <f t="shared" si="41"/>
        <v/>
      </c>
      <c r="AH185" s="205" t="str">
        <f t="shared" si="47"/>
        <v/>
      </c>
      <c r="AI185" s="206" t="str">
        <f t="shared" si="42"/>
        <v/>
      </c>
      <c r="AJ185" s="205" t="str">
        <f t="shared" si="48"/>
        <v/>
      </c>
      <c r="AK185" s="205" t="str">
        <f>IF(AH185&lt;AI185,Übersetzungstexte!A$184,"")</f>
        <v/>
      </c>
      <c r="AL185" s="206" t="str">
        <f t="shared" si="43"/>
        <v/>
      </c>
      <c r="AM185" s="118"/>
    </row>
    <row r="186" spans="1:39" s="207" customFormat="1" ht="16.899999999999999" customHeight="1">
      <c r="A186" s="402"/>
      <c r="B186" s="495"/>
      <c r="C186" s="495"/>
      <c r="D186" s="494"/>
      <c r="E186" s="487"/>
      <c r="F186" s="175"/>
      <c r="G186" s="176"/>
      <c r="H186" s="372"/>
      <c r="I186" s="75"/>
      <c r="J186" s="270"/>
      <c r="K186" s="75"/>
      <c r="L186" s="271"/>
      <c r="M186" s="175" t="str">
        <f t="shared" si="44"/>
        <v/>
      </c>
      <c r="N186" s="176"/>
      <c r="O186" s="203"/>
      <c r="P186" s="176"/>
      <c r="Q186" s="203"/>
      <c r="R186" s="176"/>
      <c r="S186" s="75"/>
      <c r="T186" s="271"/>
      <c r="U186" s="373"/>
      <c r="V186" s="273"/>
      <c r="W186" s="274"/>
      <c r="X186" s="198"/>
      <c r="Y186" s="204">
        <f t="shared" si="36"/>
        <v>0</v>
      </c>
      <c r="Z186" s="204">
        <f>IF('1042Ei Conteggio'!D190="",0,1)</f>
        <v>0</v>
      </c>
      <c r="AA186" s="45" t="e">
        <f t="shared" si="37"/>
        <v>#VALUE!</v>
      </c>
      <c r="AB186" s="45">
        <f t="shared" si="38"/>
        <v>0</v>
      </c>
      <c r="AC186" s="56" t="str">
        <f t="shared" si="39"/>
        <v/>
      </c>
      <c r="AD186" s="45" t="str">
        <f t="shared" si="45"/>
        <v/>
      </c>
      <c r="AE186" s="45" t="str">
        <f t="shared" si="46"/>
        <v/>
      </c>
      <c r="AF186" s="45" t="str">
        <f t="shared" si="40"/>
        <v/>
      </c>
      <c r="AG186" s="45" t="str">
        <f t="shared" si="41"/>
        <v/>
      </c>
      <c r="AH186" s="205" t="str">
        <f t="shared" si="47"/>
        <v/>
      </c>
      <c r="AI186" s="206" t="str">
        <f t="shared" si="42"/>
        <v/>
      </c>
      <c r="AJ186" s="205" t="str">
        <f t="shared" si="48"/>
        <v/>
      </c>
      <c r="AK186" s="205" t="str">
        <f>IF(AH186&lt;AI186,Übersetzungstexte!A$184,"")</f>
        <v/>
      </c>
      <c r="AL186" s="206" t="str">
        <f t="shared" si="43"/>
        <v/>
      </c>
      <c r="AM186" s="118"/>
    </row>
    <row r="187" spans="1:39" s="207" customFormat="1" ht="16.899999999999999" customHeight="1">
      <c r="A187" s="402"/>
      <c r="B187" s="495"/>
      <c r="C187" s="495"/>
      <c r="D187" s="494"/>
      <c r="E187" s="487"/>
      <c r="F187" s="175"/>
      <c r="G187" s="176"/>
      <c r="H187" s="372"/>
      <c r="I187" s="75"/>
      <c r="J187" s="270"/>
      <c r="K187" s="75"/>
      <c r="L187" s="271"/>
      <c r="M187" s="175" t="str">
        <f t="shared" si="44"/>
        <v/>
      </c>
      <c r="N187" s="176"/>
      <c r="O187" s="203"/>
      <c r="P187" s="176"/>
      <c r="Q187" s="203"/>
      <c r="R187" s="176"/>
      <c r="S187" s="75"/>
      <c r="T187" s="271"/>
      <c r="U187" s="373"/>
      <c r="V187" s="273"/>
      <c r="W187" s="274"/>
      <c r="X187" s="198"/>
      <c r="Y187" s="204">
        <f t="shared" si="36"/>
        <v>0</v>
      </c>
      <c r="Z187" s="204">
        <f>IF('1042Ei Conteggio'!D191="",0,1)</f>
        <v>0</v>
      </c>
      <c r="AA187" s="45" t="e">
        <f t="shared" si="37"/>
        <v>#VALUE!</v>
      </c>
      <c r="AB187" s="45">
        <f t="shared" si="38"/>
        <v>0</v>
      </c>
      <c r="AC187" s="56" t="str">
        <f t="shared" si="39"/>
        <v/>
      </c>
      <c r="AD187" s="45" t="str">
        <f t="shared" si="45"/>
        <v/>
      </c>
      <c r="AE187" s="45" t="str">
        <f t="shared" si="46"/>
        <v/>
      </c>
      <c r="AF187" s="45" t="str">
        <f t="shared" si="40"/>
        <v/>
      </c>
      <c r="AG187" s="45" t="str">
        <f t="shared" si="41"/>
        <v/>
      </c>
      <c r="AH187" s="205" t="str">
        <f t="shared" si="47"/>
        <v/>
      </c>
      <c r="AI187" s="206" t="str">
        <f t="shared" si="42"/>
        <v/>
      </c>
      <c r="AJ187" s="205" t="str">
        <f t="shared" si="48"/>
        <v/>
      </c>
      <c r="AK187" s="205" t="str">
        <f>IF(AH187&lt;AI187,Übersetzungstexte!A$184,"")</f>
        <v/>
      </c>
      <c r="AL187" s="206" t="str">
        <f t="shared" si="43"/>
        <v/>
      </c>
      <c r="AM187" s="118"/>
    </row>
    <row r="188" spans="1:39" s="207" customFormat="1" ht="16.899999999999999" customHeight="1">
      <c r="A188" s="402"/>
      <c r="B188" s="495"/>
      <c r="C188" s="495"/>
      <c r="D188" s="494"/>
      <c r="E188" s="487"/>
      <c r="F188" s="175"/>
      <c r="G188" s="176"/>
      <c r="H188" s="372"/>
      <c r="I188" s="75"/>
      <c r="J188" s="270"/>
      <c r="K188" s="75"/>
      <c r="L188" s="271"/>
      <c r="M188" s="175" t="str">
        <f t="shared" si="44"/>
        <v/>
      </c>
      <c r="N188" s="176"/>
      <c r="O188" s="203"/>
      <c r="P188" s="176"/>
      <c r="Q188" s="203"/>
      <c r="R188" s="176"/>
      <c r="S188" s="75"/>
      <c r="T188" s="271"/>
      <c r="U188" s="373"/>
      <c r="V188" s="273"/>
      <c r="W188" s="274"/>
      <c r="X188" s="198"/>
      <c r="Y188" s="204">
        <f t="shared" si="36"/>
        <v>0</v>
      </c>
      <c r="Z188" s="204">
        <f>IF('1042Ei Conteggio'!D192="",0,1)</f>
        <v>0</v>
      </c>
      <c r="AA188" s="45" t="e">
        <f t="shared" si="37"/>
        <v>#VALUE!</v>
      </c>
      <c r="AB188" s="45">
        <f t="shared" si="38"/>
        <v>0</v>
      </c>
      <c r="AC188" s="56" t="str">
        <f t="shared" si="39"/>
        <v/>
      </c>
      <c r="AD188" s="45" t="str">
        <f t="shared" si="45"/>
        <v/>
      </c>
      <c r="AE188" s="45" t="str">
        <f t="shared" si="46"/>
        <v/>
      </c>
      <c r="AF188" s="45" t="str">
        <f t="shared" si="40"/>
        <v/>
      </c>
      <c r="AG188" s="45" t="str">
        <f t="shared" si="41"/>
        <v/>
      </c>
      <c r="AH188" s="205" t="str">
        <f t="shared" si="47"/>
        <v/>
      </c>
      <c r="AI188" s="206" t="str">
        <f t="shared" si="42"/>
        <v/>
      </c>
      <c r="AJ188" s="205" t="str">
        <f t="shared" si="48"/>
        <v/>
      </c>
      <c r="AK188" s="205" t="str">
        <f>IF(AH188&lt;AI188,Übersetzungstexte!A$184,"")</f>
        <v/>
      </c>
      <c r="AL188" s="206" t="str">
        <f t="shared" si="43"/>
        <v/>
      </c>
      <c r="AM188" s="118"/>
    </row>
    <row r="189" spans="1:39" s="207" customFormat="1" ht="16.899999999999999" customHeight="1">
      <c r="A189" s="402"/>
      <c r="B189" s="495"/>
      <c r="C189" s="495"/>
      <c r="D189" s="494"/>
      <c r="E189" s="487"/>
      <c r="F189" s="175"/>
      <c r="G189" s="176"/>
      <c r="H189" s="372"/>
      <c r="I189" s="75"/>
      <c r="J189" s="270"/>
      <c r="K189" s="75"/>
      <c r="L189" s="271"/>
      <c r="M189" s="175" t="str">
        <f t="shared" si="44"/>
        <v/>
      </c>
      <c r="N189" s="176"/>
      <c r="O189" s="203"/>
      <c r="P189" s="176"/>
      <c r="Q189" s="203"/>
      <c r="R189" s="176"/>
      <c r="S189" s="75"/>
      <c r="T189" s="271"/>
      <c r="U189" s="373"/>
      <c r="V189" s="273"/>
      <c r="W189" s="274"/>
      <c r="X189" s="198"/>
      <c r="Y189" s="204">
        <f t="shared" si="36"/>
        <v>0</v>
      </c>
      <c r="Z189" s="204">
        <f>IF('1042Ei Conteggio'!D193="",0,1)</f>
        <v>0</v>
      </c>
      <c r="AA189" s="45" t="e">
        <f t="shared" si="37"/>
        <v>#VALUE!</v>
      </c>
      <c r="AB189" s="45">
        <f t="shared" si="38"/>
        <v>0</v>
      </c>
      <c r="AC189" s="56" t="str">
        <f t="shared" si="39"/>
        <v/>
      </c>
      <c r="AD189" s="45" t="str">
        <f t="shared" si="45"/>
        <v/>
      </c>
      <c r="AE189" s="45" t="str">
        <f t="shared" si="46"/>
        <v/>
      </c>
      <c r="AF189" s="45" t="str">
        <f t="shared" si="40"/>
        <v/>
      </c>
      <c r="AG189" s="45" t="str">
        <f t="shared" si="41"/>
        <v/>
      </c>
      <c r="AH189" s="205" t="str">
        <f t="shared" si="47"/>
        <v/>
      </c>
      <c r="AI189" s="206" t="str">
        <f t="shared" si="42"/>
        <v/>
      </c>
      <c r="AJ189" s="205" t="str">
        <f t="shared" si="48"/>
        <v/>
      </c>
      <c r="AK189" s="205" t="str">
        <f>IF(AH189&lt;AI189,Übersetzungstexte!A$184,"")</f>
        <v/>
      </c>
      <c r="AL189" s="206" t="str">
        <f t="shared" si="43"/>
        <v/>
      </c>
      <c r="AM189" s="118"/>
    </row>
    <row r="190" spans="1:39" s="207" customFormat="1" ht="16.899999999999999" customHeight="1">
      <c r="A190" s="402"/>
      <c r="B190" s="495"/>
      <c r="C190" s="495"/>
      <c r="D190" s="494"/>
      <c r="E190" s="487"/>
      <c r="F190" s="175"/>
      <c r="G190" s="176"/>
      <c r="H190" s="372"/>
      <c r="I190" s="75"/>
      <c r="J190" s="270"/>
      <c r="K190" s="75"/>
      <c r="L190" s="271"/>
      <c r="M190" s="175" t="str">
        <f t="shared" ref="M190:M199" si="49">IF(A190="","",L190)</f>
        <v/>
      </c>
      <c r="N190" s="176"/>
      <c r="O190" s="203"/>
      <c r="P190" s="176"/>
      <c r="Q190" s="203"/>
      <c r="R190" s="176"/>
      <c r="S190" s="75"/>
      <c r="T190" s="271"/>
      <c r="U190" s="373"/>
      <c r="V190" s="273"/>
      <c r="W190" s="274"/>
      <c r="X190" s="198"/>
      <c r="Y190" s="204">
        <f t="shared" ref="Y190:Y199" si="50">IF(Y$2-YEAR(D190)&lt;Y$3,0,1)</f>
        <v>0</v>
      </c>
      <c r="Z190" s="204">
        <f>IF('1042Ei Conteggio'!D194="",0,1)</f>
        <v>0</v>
      </c>
      <c r="AA190" s="45" t="e">
        <f t="shared" ref="AA190:AA199" si="51">ROUND((K190+J190)/(Y$4-(K190+J190))*100,2)</f>
        <v>#VALUE!</v>
      </c>
      <c r="AB190" s="45">
        <f t="shared" ref="AB190:AB199" si="52">ROUND(H190,0)/12</f>
        <v>0</v>
      </c>
      <c r="AC190" s="56" t="str">
        <f t="shared" ref="AC190:AC199" si="53">IF(AND(A190="",B190="",C190=""),"",ROUND((Y$4-(K190+J190))*L190/60,1))</f>
        <v/>
      </c>
      <c r="AD190" s="45" t="str">
        <f t="shared" si="45"/>
        <v/>
      </c>
      <c r="AE190" s="45" t="str">
        <f t="shared" si="46"/>
        <v/>
      </c>
      <c r="AF190" s="45" t="str">
        <f t="shared" ref="AF190:AF199" si="54">IF(OR(AND(A190="",B190="",C190=""),F190=0,F190="",AC190=0,AC190=""),"",ROUND((AB190*F190/AC190),2))</f>
        <v/>
      </c>
      <c r="AG190" s="45" t="str">
        <f t="shared" ref="AG190:AG199" si="55">IF(OR(AND(A190="",B190="",C190=""),F190=0,F190="",AC190=0,AC190=""),"",ROUND((I190/(12*AB190*F190)+1)*AB190*F190/AC190,2))</f>
        <v/>
      </c>
      <c r="AH190" s="205" t="str">
        <f t="shared" ref="AH190:AH199" si="56">IF(OR(AND(A190="",B190="",C190=""),AC190=0,AC190=""),"",ROUND(AH$4 / AC190,1))</f>
        <v/>
      </c>
      <c r="AI190" s="206" t="str">
        <f t="shared" ref="AI190:AI199" si="57">IF(OR(AND(A190="",B190="",C190=""),Y$4=""),"",IF(AND(G190&gt;0,I190&gt;0),AE190, IF(G190&gt;0,AD190, IF(AND(F190&gt;0,I190&gt;0),AG190,AF190))))</f>
        <v/>
      </c>
      <c r="AJ190" s="205" t="str">
        <f t="shared" ref="AJ190:AJ199" si="58">IF(AH190&lt;AI190,AH190,AI190)</f>
        <v/>
      </c>
      <c r="AK190" s="205" t="str">
        <f>IF(AH190&lt;AI190,Übersetzungstexte!A$184,"")</f>
        <v/>
      </c>
      <c r="AL190" s="206" t="str">
        <f t="shared" ref="AL190:AL199" si="59">IF(AND(B190="",C190=""),"",CONCATENATE(B190,", ",C190))</f>
        <v/>
      </c>
      <c r="AM190" s="118"/>
    </row>
    <row r="191" spans="1:39" s="207" customFormat="1" ht="16.899999999999999" customHeight="1">
      <c r="A191" s="402"/>
      <c r="B191" s="495"/>
      <c r="C191" s="495"/>
      <c r="D191" s="494"/>
      <c r="E191" s="487"/>
      <c r="F191" s="175"/>
      <c r="G191" s="176"/>
      <c r="H191" s="372"/>
      <c r="I191" s="75"/>
      <c r="J191" s="270"/>
      <c r="K191" s="75"/>
      <c r="L191" s="271"/>
      <c r="M191" s="175" t="str">
        <f t="shared" si="49"/>
        <v/>
      </c>
      <c r="N191" s="176"/>
      <c r="O191" s="203"/>
      <c r="P191" s="176"/>
      <c r="Q191" s="203"/>
      <c r="R191" s="176"/>
      <c r="S191" s="75"/>
      <c r="T191" s="271"/>
      <c r="U191" s="373"/>
      <c r="V191" s="273"/>
      <c r="W191" s="274"/>
      <c r="X191" s="198"/>
      <c r="Y191" s="204">
        <f t="shared" si="50"/>
        <v>0</v>
      </c>
      <c r="Z191" s="204">
        <f>IF('1042Ei Conteggio'!D195="",0,1)</f>
        <v>0</v>
      </c>
      <c r="AA191" s="45" t="e">
        <f t="shared" si="51"/>
        <v>#VALUE!</v>
      </c>
      <c r="AB191" s="45">
        <f t="shared" si="52"/>
        <v>0</v>
      </c>
      <c r="AC191" s="56" t="str">
        <f t="shared" si="53"/>
        <v/>
      </c>
      <c r="AD191" s="45" t="str">
        <f t="shared" si="45"/>
        <v/>
      </c>
      <c r="AE191" s="45" t="str">
        <f t="shared" si="46"/>
        <v/>
      </c>
      <c r="AF191" s="45" t="str">
        <f t="shared" si="54"/>
        <v/>
      </c>
      <c r="AG191" s="45" t="str">
        <f t="shared" si="55"/>
        <v/>
      </c>
      <c r="AH191" s="205" t="str">
        <f t="shared" si="56"/>
        <v/>
      </c>
      <c r="AI191" s="206" t="str">
        <f t="shared" si="57"/>
        <v/>
      </c>
      <c r="AJ191" s="205" t="str">
        <f t="shared" si="58"/>
        <v/>
      </c>
      <c r="AK191" s="205" t="str">
        <f>IF(AH191&lt;AI191,Übersetzungstexte!A$184,"")</f>
        <v/>
      </c>
      <c r="AL191" s="206" t="str">
        <f t="shared" si="59"/>
        <v/>
      </c>
      <c r="AM191" s="118"/>
    </row>
    <row r="192" spans="1:39" s="207" customFormat="1" ht="16.899999999999999" customHeight="1">
      <c r="A192" s="402"/>
      <c r="B192" s="495"/>
      <c r="C192" s="495"/>
      <c r="D192" s="494"/>
      <c r="E192" s="487"/>
      <c r="F192" s="175"/>
      <c r="G192" s="176"/>
      <c r="H192" s="372"/>
      <c r="I192" s="75"/>
      <c r="J192" s="270"/>
      <c r="K192" s="75"/>
      <c r="L192" s="271"/>
      <c r="M192" s="175" t="str">
        <f t="shared" si="49"/>
        <v/>
      </c>
      <c r="N192" s="176"/>
      <c r="O192" s="203"/>
      <c r="P192" s="176"/>
      <c r="Q192" s="203"/>
      <c r="R192" s="176"/>
      <c r="S192" s="75"/>
      <c r="T192" s="271"/>
      <c r="U192" s="373"/>
      <c r="V192" s="273"/>
      <c r="W192" s="274"/>
      <c r="X192" s="198"/>
      <c r="Y192" s="204">
        <f t="shared" si="50"/>
        <v>0</v>
      </c>
      <c r="Z192" s="204">
        <f>IF('1042Ei Conteggio'!D196="",0,1)</f>
        <v>0</v>
      </c>
      <c r="AA192" s="45" t="e">
        <f t="shared" si="51"/>
        <v>#VALUE!</v>
      </c>
      <c r="AB192" s="45">
        <f t="shared" si="52"/>
        <v>0</v>
      </c>
      <c r="AC192" s="56" t="str">
        <f t="shared" si="53"/>
        <v/>
      </c>
      <c r="AD192" s="45" t="str">
        <f t="shared" si="45"/>
        <v/>
      </c>
      <c r="AE192" s="45" t="str">
        <f t="shared" si="46"/>
        <v/>
      </c>
      <c r="AF192" s="45" t="str">
        <f t="shared" si="54"/>
        <v/>
      </c>
      <c r="AG192" s="45" t="str">
        <f t="shared" si="55"/>
        <v/>
      </c>
      <c r="AH192" s="205" t="str">
        <f t="shared" si="56"/>
        <v/>
      </c>
      <c r="AI192" s="206" t="str">
        <f t="shared" si="57"/>
        <v/>
      </c>
      <c r="AJ192" s="205" t="str">
        <f t="shared" si="58"/>
        <v/>
      </c>
      <c r="AK192" s="205" t="str">
        <f>IF(AH192&lt;AI192,Übersetzungstexte!A$184,"")</f>
        <v/>
      </c>
      <c r="AL192" s="206" t="str">
        <f t="shared" si="59"/>
        <v/>
      </c>
      <c r="AM192" s="118"/>
    </row>
    <row r="193" spans="1:39" s="207" customFormat="1" ht="16.899999999999999" customHeight="1">
      <c r="A193" s="402"/>
      <c r="B193" s="495"/>
      <c r="C193" s="495"/>
      <c r="D193" s="494"/>
      <c r="E193" s="487"/>
      <c r="F193" s="175"/>
      <c r="G193" s="176"/>
      <c r="H193" s="372"/>
      <c r="I193" s="75"/>
      <c r="J193" s="270"/>
      <c r="K193" s="75"/>
      <c r="L193" s="271"/>
      <c r="M193" s="175" t="str">
        <f t="shared" si="49"/>
        <v/>
      </c>
      <c r="N193" s="176"/>
      <c r="O193" s="203"/>
      <c r="P193" s="176"/>
      <c r="Q193" s="203"/>
      <c r="R193" s="176"/>
      <c r="S193" s="75"/>
      <c r="T193" s="271"/>
      <c r="U193" s="373"/>
      <c r="V193" s="273"/>
      <c r="W193" s="274"/>
      <c r="X193" s="198"/>
      <c r="Y193" s="204">
        <f t="shared" si="50"/>
        <v>0</v>
      </c>
      <c r="Z193" s="204">
        <f>IF('1042Ei Conteggio'!D197="",0,1)</f>
        <v>0</v>
      </c>
      <c r="AA193" s="45" t="e">
        <f t="shared" si="51"/>
        <v>#VALUE!</v>
      </c>
      <c r="AB193" s="45">
        <f t="shared" si="52"/>
        <v>0</v>
      </c>
      <c r="AC193" s="56" t="str">
        <f t="shared" si="53"/>
        <v/>
      </c>
      <c r="AD193" s="45" t="str">
        <f t="shared" si="45"/>
        <v/>
      </c>
      <c r="AE193" s="45" t="str">
        <f t="shared" si="46"/>
        <v/>
      </c>
      <c r="AF193" s="45" t="str">
        <f t="shared" si="54"/>
        <v/>
      </c>
      <c r="AG193" s="45" t="str">
        <f t="shared" si="55"/>
        <v/>
      </c>
      <c r="AH193" s="205" t="str">
        <f t="shared" si="56"/>
        <v/>
      </c>
      <c r="AI193" s="206" t="str">
        <f t="shared" si="57"/>
        <v/>
      </c>
      <c r="AJ193" s="205" t="str">
        <f t="shared" si="58"/>
        <v/>
      </c>
      <c r="AK193" s="205" t="str">
        <f>IF(AH193&lt;AI193,Übersetzungstexte!A$184,"")</f>
        <v/>
      </c>
      <c r="AL193" s="206" t="str">
        <f t="shared" si="59"/>
        <v/>
      </c>
      <c r="AM193" s="118"/>
    </row>
    <row r="194" spans="1:39" s="207" customFormat="1" ht="16.899999999999999" customHeight="1">
      <c r="A194" s="402"/>
      <c r="B194" s="495"/>
      <c r="C194" s="495"/>
      <c r="D194" s="494"/>
      <c r="E194" s="487"/>
      <c r="F194" s="175"/>
      <c r="G194" s="176"/>
      <c r="H194" s="372"/>
      <c r="I194" s="75"/>
      <c r="J194" s="270"/>
      <c r="K194" s="75"/>
      <c r="L194" s="271"/>
      <c r="M194" s="175" t="str">
        <f t="shared" si="49"/>
        <v/>
      </c>
      <c r="N194" s="176"/>
      <c r="O194" s="203"/>
      <c r="P194" s="176"/>
      <c r="Q194" s="203"/>
      <c r="R194" s="176"/>
      <c r="S194" s="75"/>
      <c r="T194" s="271"/>
      <c r="U194" s="373"/>
      <c r="V194" s="273"/>
      <c r="W194" s="274"/>
      <c r="X194" s="198"/>
      <c r="Y194" s="204">
        <f t="shared" si="50"/>
        <v>0</v>
      </c>
      <c r="Z194" s="204">
        <f>IF('1042Ei Conteggio'!D198="",0,1)</f>
        <v>0</v>
      </c>
      <c r="AA194" s="45" t="e">
        <f t="shared" si="51"/>
        <v>#VALUE!</v>
      </c>
      <c r="AB194" s="45">
        <f t="shared" si="52"/>
        <v>0</v>
      </c>
      <c r="AC194" s="56" t="str">
        <f t="shared" si="53"/>
        <v/>
      </c>
      <c r="AD194" s="45" t="str">
        <f t="shared" si="45"/>
        <v/>
      </c>
      <c r="AE194" s="45" t="str">
        <f t="shared" si="46"/>
        <v/>
      </c>
      <c r="AF194" s="45" t="str">
        <f t="shared" si="54"/>
        <v/>
      </c>
      <c r="AG194" s="45" t="str">
        <f t="shared" si="55"/>
        <v/>
      </c>
      <c r="AH194" s="205" t="str">
        <f t="shared" si="56"/>
        <v/>
      </c>
      <c r="AI194" s="206" t="str">
        <f t="shared" si="57"/>
        <v/>
      </c>
      <c r="AJ194" s="205" t="str">
        <f t="shared" si="58"/>
        <v/>
      </c>
      <c r="AK194" s="205" t="str">
        <f>IF(AH194&lt;AI194,Übersetzungstexte!A$184,"")</f>
        <v/>
      </c>
      <c r="AL194" s="206" t="str">
        <f t="shared" si="59"/>
        <v/>
      </c>
      <c r="AM194" s="118"/>
    </row>
    <row r="195" spans="1:39" s="207" customFormat="1" ht="16.899999999999999" customHeight="1">
      <c r="A195" s="402"/>
      <c r="B195" s="495"/>
      <c r="C195" s="495"/>
      <c r="D195" s="494"/>
      <c r="E195" s="487"/>
      <c r="F195" s="175"/>
      <c r="G195" s="176"/>
      <c r="H195" s="372"/>
      <c r="I195" s="75"/>
      <c r="J195" s="270"/>
      <c r="K195" s="75"/>
      <c r="L195" s="271"/>
      <c r="M195" s="175" t="str">
        <f t="shared" si="49"/>
        <v/>
      </c>
      <c r="N195" s="176"/>
      <c r="O195" s="203"/>
      <c r="P195" s="176"/>
      <c r="Q195" s="203"/>
      <c r="R195" s="176"/>
      <c r="S195" s="75"/>
      <c r="T195" s="271"/>
      <c r="U195" s="373"/>
      <c r="V195" s="273"/>
      <c r="W195" s="274"/>
      <c r="X195" s="198"/>
      <c r="Y195" s="204">
        <f t="shared" si="50"/>
        <v>0</v>
      </c>
      <c r="Z195" s="204">
        <f>IF('1042Ei Conteggio'!D199="",0,1)</f>
        <v>0</v>
      </c>
      <c r="AA195" s="45" t="e">
        <f t="shared" si="51"/>
        <v>#VALUE!</v>
      </c>
      <c r="AB195" s="45">
        <f t="shared" si="52"/>
        <v>0</v>
      </c>
      <c r="AC195" s="56" t="str">
        <f t="shared" si="53"/>
        <v/>
      </c>
      <c r="AD195" s="45" t="str">
        <f t="shared" si="45"/>
        <v/>
      </c>
      <c r="AE195" s="45" t="str">
        <f t="shared" si="46"/>
        <v/>
      </c>
      <c r="AF195" s="45" t="str">
        <f t="shared" si="54"/>
        <v/>
      </c>
      <c r="AG195" s="45" t="str">
        <f t="shared" si="55"/>
        <v/>
      </c>
      <c r="AH195" s="205" t="str">
        <f t="shared" si="56"/>
        <v/>
      </c>
      <c r="AI195" s="206" t="str">
        <f t="shared" si="57"/>
        <v/>
      </c>
      <c r="AJ195" s="205" t="str">
        <f t="shared" si="58"/>
        <v/>
      </c>
      <c r="AK195" s="205" t="str">
        <f>IF(AH195&lt;AI195,Übersetzungstexte!A$184,"")</f>
        <v/>
      </c>
      <c r="AL195" s="206" t="str">
        <f t="shared" si="59"/>
        <v/>
      </c>
      <c r="AM195" s="118"/>
    </row>
    <row r="196" spans="1:39" s="207" customFormat="1" ht="16.899999999999999" customHeight="1">
      <c r="A196" s="402"/>
      <c r="B196" s="495"/>
      <c r="C196" s="495"/>
      <c r="D196" s="494"/>
      <c r="E196" s="487"/>
      <c r="F196" s="175"/>
      <c r="G196" s="176"/>
      <c r="H196" s="372"/>
      <c r="I196" s="75"/>
      <c r="J196" s="270"/>
      <c r="K196" s="75"/>
      <c r="L196" s="271"/>
      <c r="M196" s="175" t="str">
        <f t="shared" si="49"/>
        <v/>
      </c>
      <c r="N196" s="176"/>
      <c r="O196" s="203"/>
      <c r="P196" s="176"/>
      <c r="Q196" s="203"/>
      <c r="R196" s="176"/>
      <c r="S196" s="75"/>
      <c r="T196" s="271"/>
      <c r="U196" s="373"/>
      <c r="V196" s="273"/>
      <c r="W196" s="274"/>
      <c r="X196" s="198"/>
      <c r="Y196" s="204">
        <f t="shared" si="50"/>
        <v>0</v>
      </c>
      <c r="Z196" s="204">
        <f>IF('1042Ei Conteggio'!D200="",0,1)</f>
        <v>0</v>
      </c>
      <c r="AA196" s="45" t="e">
        <f t="shared" si="51"/>
        <v>#VALUE!</v>
      </c>
      <c r="AB196" s="45">
        <f t="shared" si="52"/>
        <v>0</v>
      </c>
      <c r="AC196" s="56" t="str">
        <f t="shared" si="53"/>
        <v/>
      </c>
      <c r="AD196" s="45" t="str">
        <f t="shared" si="45"/>
        <v/>
      </c>
      <c r="AE196" s="45" t="str">
        <f t="shared" si="46"/>
        <v/>
      </c>
      <c r="AF196" s="45" t="str">
        <f t="shared" si="54"/>
        <v/>
      </c>
      <c r="AG196" s="45" t="str">
        <f t="shared" si="55"/>
        <v/>
      </c>
      <c r="AH196" s="205" t="str">
        <f t="shared" si="56"/>
        <v/>
      </c>
      <c r="AI196" s="206" t="str">
        <f t="shared" si="57"/>
        <v/>
      </c>
      <c r="AJ196" s="205" t="str">
        <f t="shared" si="58"/>
        <v/>
      </c>
      <c r="AK196" s="205" t="str">
        <f>IF(AH196&lt;AI196,Übersetzungstexte!A$184,"")</f>
        <v/>
      </c>
      <c r="AL196" s="206" t="str">
        <f t="shared" si="59"/>
        <v/>
      </c>
      <c r="AM196" s="118"/>
    </row>
    <row r="197" spans="1:39" s="207" customFormat="1" ht="16.899999999999999" customHeight="1">
      <c r="A197" s="402"/>
      <c r="B197" s="495"/>
      <c r="C197" s="495"/>
      <c r="D197" s="494"/>
      <c r="E197" s="487"/>
      <c r="F197" s="175"/>
      <c r="G197" s="176"/>
      <c r="H197" s="372"/>
      <c r="I197" s="75"/>
      <c r="J197" s="270"/>
      <c r="K197" s="75"/>
      <c r="L197" s="271"/>
      <c r="M197" s="175" t="str">
        <f t="shared" si="49"/>
        <v/>
      </c>
      <c r="N197" s="176"/>
      <c r="O197" s="203"/>
      <c r="P197" s="176"/>
      <c r="Q197" s="203"/>
      <c r="R197" s="176"/>
      <c r="S197" s="75"/>
      <c r="T197" s="271"/>
      <c r="U197" s="373"/>
      <c r="V197" s="273"/>
      <c r="W197" s="274"/>
      <c r="X197" s="198"/>
      <c r="Y197" s="204">
        <f t="shared" si="50"/>
        <v>0</v>
      </c>
      <c r="Z197" s="204">
        <f>IF('1042Ei Conteggio'!D201="",0,1)</f>
        <v>0</v>
      </c>
      <c r="AA197" s="45" t="e">
        <f t="shared" si="51"/>
        <v>#VALUE!</v>
      </c>
      <c r="AB197" s="45">
        <f t="shared" si="52"/>
        <v>0</v>
      </c>
      <c r="AC197" s="56" t="str">
        <f t="shared" si="53"/>
        <v/>
      </c>
      <c r="AD197" s="45" t="str">
        <f t="shared" si="45"/>
        <v/>
      </c>
      <c r="AE197" s="45" t="str">
        <f t="shared" si="46"/>
        <v/>
      </c>
      <c r="AF197" s="45" t="str">
        <f t="shared" si="54"/>
        <v/>
      </c>
      <c r="AG197" s="45" t="str">
        <f t="shared" si="55"/>
        <v/>
      </c>
      <c r="AH197" s="205" t="str">
        <f t="shared" si="56"/>
        <v/>
      </c>
      <c r="AI197" s="206" t="str">
        <f t="shared" si="57"/>
        <v/>
      </c>
      <c r="AJ197" s="205" t="str">
        <f t="shared" si="58"/>
        <v/>
      </c>
      <c r="AK197" s="205" t="str">
        <f>IF(AH197&lt;AI197,Übersetzungstexte!A$184,"")</f>
        <v/>
      </c>
      <c r="AL197" s="206" t="str">
        <f t="shared" si="59"/>
        <v/>
      </c>
      <c r="AM197" s="118"/>
    </row>
    <row r="198" spans="1:39" s="207" customFormat="1" ht="16.899999999999999" customHeight="1">
      <c r="A198" s="402"/>
      <c r="B198" s="495"/>
      <c r="C198" s="495"/>
      <c r="D198" s="494"/>
      <c r="E198" s="487"/>
      <c r="F198" s="175"/>
      <c r="G198" s="176"/>
      <c r="H198" s="372"/>
      <c r="I198" s="75"/>
      <c r="J198" s="270"/>
      <c r="K198" s="75"/>
      <c r="L198" s="271"/>
      <c r="M198" s="175" t="str">
        <f t="shared" si="49"/>
        <v/>
      </c>
      <c r="N198" s="176"/>
      <c r="O198" s="203"/>
      <c r="P198" s="176"/>
      <c r="Q198" s="203"/>
      <c r="R198" s="176"/>
      <c r="S198" s="75"/>
      <c r="T198" s="271"/>
      <c r="U198" s="373"/>
      <c r="V198" s="273"/>
      <c r="W198" s="274"/>
      <c r="X198" s="198"/>
      <c r="Y198" s="204">
        <f t="shared" si="50"/>
        <v>0</v>
      </c>
      <c r="Z198" s="204">
        <f>IF('1042Ei Conteggio'!D202="",0,1)</f>
        <v>0</v>
      </c>
      <c r="AA198" s="45" t="e">
        <f t="shared" si="51"/>
        <v>#VALUE!</v>
      </c>
      <c r="AB198" s="45">
        <f t="shared" si="52"/>
        <v>0</v>
      </c>
      <c r="AC198" s="56" t="str">
        <f t="shared" si="53"/>
        <v/>
      </c>
      <c r="AD198" s="45" t="str">
        <f t="shared" si="45"/>
        <v/>
      </c>
      <c r="AE198" s="45" t="str">
        <f t="shared" si="46"/>
        <v/>
      </c>
      <c r="AF198" s="45" t="str">
        <f t="shared" si="54"/>
        <v/>
      </c>
      <c r="AG198" s="45" t="str">
        <f t="shared" si="55"/>
        <v/>
      </c>
      <c r="AH198" s="205" t="str">
        <f t="shared" si="56"/>
        <v/>
      </c>
      <c r="AI198" s="206" t="str">
        <f t="shared" si="57"/>
        <v/>
      </c>
      <c r="AJ198" s="205" t="str">
        <f t="shared" si="58"/>
        <v/>
      </c>
      <c r="AK198" s="205" t="str">
        <f>IF(AH198&lt;AI198,Übersetzungstexte!A$184,"")</f>
        <v/>
      </c>
      <c r="AL198" s="206" t="str">
        <f t="shared" si="59"/>
        <v/>
      </c>
      <c r="AM198" s="118"/>
    </row>
    <row r="199" spans="1:39" s="207" customFormat="1" ht="16.899999999999999" customHeight="1">
      <c r="A199" s="402"/>
      <c r="B199" s="495"/>
      <c r="C199" s="495"/>
      <c r="D199" s="494"/>
      <c r="E199" s="487"/>
      <c r="F199" s="175"/>
      <c r="G199" s="176"/>
      <c r="H199" s="372"/>
      <c r="I199" s="75"/>
      <c r="J199" s="270"/>
      <c r="K199" s="75"/>
      <c r="L199" s="271"/>
      <c r="M199" s="175" t="str">
        <f t="shared" si="49"/>
        <v/>
      </c>
      <c r="N199" s="176"/>
      <c r="O199" s="203"/>
      <c r="P199" s="176"/>
      <c r="Q199" s="203"/>
      <c r="R199" s="176"/>
      <c r="S199" s="75"/>
      <c r="T199" s="271"/>
      <c r="U199" s="373"/>
      <c r="V199" s="273"/>
      <c r="W199" s="274"/>
      <c r="X199" s="198"/>
      <c r="Y199" s="204">
        <f t="shared" si="50"/>
        <v>0</v>
      </c>
      <c r="Z199" s="204">
        <f>IF('1042Ei Conteggio'!D203="",0,1)</f>
        <v>0</v>
      </c>
      <c r="AA199" s="45" t="e">
        <f t="shared" si="51"/>
        <v>#VALUE!</v>
      </c>
      <c r="AB199" s="45">
        <f t="shared" si="52"/>
        <v>0</v>
      </c>
      <c r="AC199" s="56" t="str">
        <f t="shared" si="53"/>
        <v/>
      </c>
      <c r="AD199" s="45" t="str">
        <f t="shared" si="45"/>
        <v/>
      </c>
      <c r="AE199" s="45" t="str">
        <f t="shared" si="46"/>
        <v/>
      </c>
      <c r="AF199" s="45" t="str">
        <f t="shared" si="54"/>
        <v/>
      </c>
      <c r="AG199" s="45" t="str">
        <f t="shared" si="55"/>
        <v/>
      </c>
      <c r="AH199" s="205" t="str">
        <f t="shared" si="56"/>
        <v/>
      </c>
      <c r="AI199" s="206" t="str">
        <f t="shared" si="57"/>
        <v/>
      </c>
      <c r="AJ199" s="205" t="str">
        <f t="shared" si="58"/>
        <v/>
      </c>
      <c r="AK199" s="205" t="str">
        <f>IF(AH199&lt;AI199,Übersetzungstexte!A$184,"")</f>
        <v/>
      </c>
      <c r="AL199" s="206" t="str">
        <f t="shared" si="59"/>
        <v/>
      </c>
      <c r="AM199" s="118"/>
    </row>
    <row r="200" spans="1:39" s="207" customFormat="1" ht="16.899999999999999" customHeight="1">
      <c r="A200" s="402"/>
      <c r="B200" s="495"/>
      <c r="C200" s="495"/>
      <c r="D200" s="494"/>
      <c r="E200" s="487"/>
      <c r="F200" s="175"/>
      <c r="G200" s="176"/>
      <c r="H200" s="372"/>
      <c r="I200" s="75"/>
      <c r="J200" s="270"/>
      <c r="K200" s="75"/>
      <c r="L200" s="271"/>
      <c r="M200" s="175" t="str">
        <f t="shared" ref="M200:M207" si="60">IF(A200="","",L200)</f>
        <v/>
      </c>
      <c r="N200" s="176"/>
      <c r="O200" s="203"/>
      <c r="P200" s="176"/>
      <c r="Q200" s="203"/>
      <c r="R200" s="176"/>
      <c r="S200" s="75"/>
      <c r="T200" s="271"/>
      <c r="U200" s="373"/>
      <c r="V200" s="273"/>
      <c r="W200" s="274"/>
      <c r="X200" s="198"/>
      <c r="Y200" s="204">
        <f t="shared" ref="Y200:Y207" si="61">IF(Y$2-YEAR(D200)&lt;Y$3,0,1)</f>
        <v>0</v>
      </c>
      <c r="Z200" s="204">
        <f>IF('1042Ei Conteggio'!D204="",0,1)</f>
        <v>0</v>
      </c>
      <c r="AA200" s="45" t="e">
        <f t="shared" ref="AA200:AA207" si="62">ROUND((K200+J200)/(Y$4-(K200+J200))*100,2)</f>
        <v>#VALUE!</v>
      </c>
      <c r="AB200" s="45">
        <f t="shared" ref="AB200:AB207" si="63">ROUND(H200,0)/12</f>
        <v>0</v>
      </c>
      <c r="AC200" s="56" t="str">
        <f t="shared" ref="AC200:AC207" si="64">IF(AND(A200="",B200="",C200=""),"",ROUND((Y$4-(K200+J200))*L200/60,1))</f>
        <v/>
      </c>
      <c r="AD200" s="45" t="str">
        <f t="shared" si="45"/>
        <v/>
      </c>
      <c r="AE200" s="45" t="str">
        <f t="shared" si="46"/>
        <v/>
      </c>
      <c r="AF200" s="45" t="str">
        <f t="shared" ref="AF200:AF207" si="65">IF(OR(AND(A200="",B200="",C200=""),F200=0,F200="",AC200=0,AC200=""),"",ROUND((AB200*F200/AC200),2))</f>
        <v/>
      </c>
      <c r="AG200" s="45" t="str">
        <f t="shared" ref="AG200:AG207" si="66">IF(OR(AND(A200="",B200="",C200=""),F200=0,F200="",AC200=0,AC200=""),"",ROUND((I200/(12*AB200*F200)+1)*AB200*F200/AC200,2))</f>
        <v/>
      </c>
      <c r="AH200" s="205" t="str">
        <f t="shared" ref="AH200:AH207" si="67">IF(OR(AND(A200="",B200="",C200=""),AC200=0,AC200=""),"",ROUND(AH$4 / AC200,1))</f>
        <v/>
      </c>
      <c r="AI200" s="206" t="str">
        <f t="shared" ref="AI200:AI207" si="68">IF(OR(AND(A200="",B200="",C200=""),Y$4=""),"",IF(AND(G200&gt;0,I200&gt;0),AE200, IF(G200&gt;0,AD200, IF(AND(F200&gt;0,I200&gt;0),AG200,AF200))))</f>
        <v/>
      </c>
      <c r="AJ200" s="205" t="str">
        <f t="shared" ref="AJ200:AJ207" si="69">IF(AH200&lt;AI200,AH200,AI200)</f>
        <v/>
      </c>
      <c r="AK200" s="205" t="str">
        <f>IF(AH200&lt;AI200,Übersetzungstexte!A$184,"")</f>
        <v/>
      </c>
      <c r="AL200" s="206" t="str">
        <f t="shared" ref="AL200:AL207" si="70">IF(AND(B200="",C200=""),"",CONCATENATE(B200,", ",C200))</f>
        <v/>
      </c>
      <c r="AM200" s="118"/>
    </row>
    <row r="201" spans="1:39" s="207" customFormat="1" ht="16.899999999999999" customHeight="1">
      <c r="A201" s="402"/>
      <c r="B201" s="495"/>
      <c r="C201" s="495"/>
      <c r="D201" s="494"/>
      <c r="E201" s="487"/>
      <c r="F201" s="175"/>
      <c r="G201" s="176"/>
      <c r="H201" s="372"/>
      <c r="I201" s="75"/>
      <c r="J201" s="270"/>
      <c r="K201" s="75"/>
      <c r="L201" s="271"/>
      <c r="M201" s="175" t="str">
        <f t="shared" si="60"/>
        <v/>
      </c>
      <c r="N201" s="176"/>
      <c r="O201" s="203"/>
      <c r="P201" s="176"/>
      <c r="Q201" s="203"/>
      <c r="R201" s="176"/>
      <c r="S201" s="75"/>
      <c r="T201" s="271"/>
      <c r="U201" s="373"/>
      <c r="V201" s="273"/>
      <c r="W201" s="274"/>
      <c r="X201" s="198"/>
      <c r="Y201" s="204">
        <f t="shared" si="61"/>
        <v>0</v>
      </c>
      <c r="Z201" s="204">
        <f>IF('1042Ei Conteggio'!D205="",0,1)</f>
        <v>0</v>
      </c>
      <c r="AA201" s="45" t="e">
        <f t="shared" si="62"/>
        <v>#VALUE!</v>
      </c>
      <c r="AB201" s="45">
        <f t="shared" si="63"/>
        <v>0</v>
      </c>
      <c r="AC201" s="56" t="str">
        <f t="shared" si="64"/>
        <v/>
      </c>
      <c r="AD201" s="45" t="str">
        <f t="shared" ref="AD201:AD207" si="71">IF(OR(AND(A201="",B201="",C201=""),G201=0,G201=""),"",ROUND((1+AA201/100)*AB201*G201,2))</f>
        <v/>
      </c>
      <c r="AE201" s="45" t="str">
        <f t="shared" ref="AE201:AE207" si="72">IF(OR(AND(A201="",B201="",C201=""),G201=0,G201="",M201=0,M201=""),"",ROUND((1+AA201/100)*(I201/(Y$4*L201/5)+AB201*G201),2))</f>
        <v/>
      </c>
      <c r="AF201" s="45" t="str">
        <f t="shared" si="65"/>
        <v/>
      </c>
      <c r="AG201" s="45" t="str">
        <f t="shared" si="66"/>
        <v/>
      </c>
      <c r="AH201" s="205" t="str">
        <f t="shared" si="67"/>
        <v/>
      </c>
      <c r="AI201" s="206" t="str">
        <f t="shared" si="68"/>
        <v/>
      </c>
      <c r="AJ201" s="205" t="str">
        <f t="shared" si="69"/>
        <v/>
      </c>
      <c r="AK201" s="205" t="str">
        <f>IF(AH201&lt;AI201,Übersetzungstexte!A$184,"")</f>
        <v/>
      </c>
      <c r="AL201" s="206" t="str">
        <f t="shared" si="70"/>
        <v/>
      </c>
      <c r="AM201" s="118"/>
    </row>
    <row r="202" spans="1:39" s="207" customFormat="1" ht="16.899999999999999" customHeight="1">
      <c r="A202" s="402"/>
      <c r="B202" s="495"/>
      <c r="C202" s="495"/>
      <c r="D202" s="494"/>
      <c r="E202" s="487"/>
      <c r="F202" s="175"/>
      <c r="G202" s="176"/>
      <c r="H202" s="372"/>
      <c r="I202" s="75"/>
      <c r="J202" s="270"/>
      <c r="K202" s="75"/>
      <c r="L202" s="271"/>
      <c r="M202" s="175" t="str">
        <f t="shared" si="60"/>
        <v/>
      </c>
      <c r="N202" s="176"/>
      <c r="O202" s="203"/>
      <c r="P202" s="176"/>
      <c r="Q202" s="203"/>
      <c r="R202" s="176"/>
      <c r="S202" s="75"/>
      <c r="T202" s="271"/>
      <c r="U202" s="373"/>
      <c r="V202" s="273"/>
      <c r="W202" s="274"/>
      <c r="X202" s="198"/>
      <c r="Y202" s="204">
        <f t="shared" si="61"/>
        <v>0</v>
      </c>
      <c r="Z202" s="204">
        <f>IF('1042Ei Conteggio'!D206="",0,1)</f>
        <v>0</v>
      </c>
      <c r="AA202" s="45" t="e">
        <f t="shared" si="62"/>
        <v>#VALUE!</v>
      </c>
      <c r="AB202" s="45">
        <f t="shared" si="63"/>
        <v>0</v>
      </c>
      <c r="AC202" s="56" t="str">
        <f t="shared" si="64"/>
        <v/>
      </c>
      <c r="AD202" s="45" t="str">
        <f t="shared" si="71"/>
        <v/>
      </c>
      <c r="AE202" s="45" t="str">
        <f t="shared" si="72"/>
        <v/>
      </c>
      <c r="AF202" s="45" t="str">
        <f t="shared" si="65"/>
        <v/>
      </c>
      <c r="AG202" s="45" t="str">
        <f t="shared" si="66"/>
        <v/>
      </c>
      <c r="AH202" s="205" t="str">
        <f t="shared" si="67"/>
        <v/>
      </c>
      <c r="AI202" s="206" t="str">
        <f t="shared" si="68"/>
        <v/>
      </c>
      <c r="AJ202" s="205" t="str">
        <f t="shared" si="69"/>
        <v/>
      </c>
      <c r="AK202" s="205" t="str">
        <f>IF(AH202&lt;AI202,Übersetzungstexte!A$184,"")</f>
        <v/>
      </c>
      <c r="AL202" s="206" t="str">
        <f t="shared" si="70"/>
        <v/>
      </c>
      <c r="AM202" s="118"/>
    </row>
    <row r="203" spans="1:39" s="207" customFormat="1" ht="16.899999999999999" customHeight="1">
      <c r="A203" s="402"/>
      <c r="B203" s="495"/>
      <c r="C203" s="495"/>
      <c r="D203" s="494"/>
      <c r="E203" s="487"/>
      <c r="F203" s="175"/>
      <c r="G203" s="176"/>
      <c r="H203" s="372"/>
      <c r="I203" s="75"/>
      <c r="J203" s="270"/>
      <c r="K203" s="75"/>
      <c r="L203" s="271"/>
      <c r="M203" s="175" t="str">
        <f t="shared" si="60"/>
        <v/>
      </c>
      <c r="N203" s="176"/>
      <c r="O203" s="203"/>
      <c r="P203" s="176"/>
      <c r="Q203" s="203"/>
      <c r="R203" s="176"/>
      <c r="S203" s="75"/>
      <c r="T203" s="271"/>
      <c r="U203" s="373"/>
      <c r="V203" s="273"/>
      <c r="W203" s="274"/>
      <c r="X203" s="198"/>
      <c r="Y203" s="204">
        <f t="shared" si="61"/>
        <v>0</v>
      </c>
      <c r="Z203" s="204">
        <f>IF('1042Ei Conteggio'!D207="",0,1)</f>
        <v>0</v>
      </c>
      <c r="AA203" s="45" t="e">
        <f t="shared" si="62"/>
        <v>#VALUE!</v>
      </c>
      <c r="AB203" s="45">
        <f t="shared" si="63"/>
        <v>0</v>
      </c>
      <c r="AC203" s="56" t="str">
        <f t="shared" si="64"/>
        <v/>
      </c>
      <c r="AD203" s="45" t="str">
        <f t="shared" si="71"/>
        <v/>
      </c>
      <c r="AE203" s="45" t="str">
        <f t="shared" si="72"/>
        <v/>
      </c>
      <c r="AF203" s="45" t="str">
        <f t="shared" si="65"/>
        <v/>
      </c>
      <c r="AG203" s="45" t="str">
        <f t="shared" si="66"/>
        <v/>
      </c>
      <c r="AH203" s="205" t="str">
        <f t="shared" si="67"/>
        <v/>
      </c>
      <c r="AI203" s="206" t="str">
        <f t="shared" si="68"/>
        <v/>
      </c>
      <c r="AJ203" s="205" t="str">
        <f t="shared" si="69"/>
        <v/>
      </c>
      <c r="AK203" s="205" t="str">
        <f>IF(AH203&lt;AI203,Übersetzungstexte!A$184,"")</f>
        <v/>
      </c>
      <c r="AL203" s="206" t="str">
        <f t="shared" si="70"/>
        <v/>
      </c>
      <c r="AM203" s="118"/>
    </row>
    <row r="204" spans="1:39" s="207" customFormat="1" ht="16.899999999999999" customHeight="1">
      <c r="A204" s="402"/>
      <c r="B204" s="495"/>
      <c r="C204" s="495"/>
      <c r="D204" s="494"/>
      <c r="E204" s="487"/>
      <c r="F204" s="175"/>
      <c r="G204" s="176"/>
      <c r="H204" s="372"/>
      <c r="I204" s="75"/>
      <c r="J204" s="270"/>
      <c r="K204" s="75"/>
      <c r="L204" s="271"/>
      <c r="M204" s="175" t="str">
        <f t="shared" si="60"/>
        <v/>
      </c>
      <c r="N204" s="176"/>
      <c r="O204" s="203"/>
      <c r="P204" s="176"/>
      <c r="Q204" s="203"/>
      <c r="R204" s="176"/>
      <c r="S204" s="75"/>
      <c r="T204" s="271"/>
      <c r="U204" s="373"/>
      <c r="V204" s="273"/>
      <c r="W204" s="274"/>
      <c r="X204" s="198"/>
      <c r="Y204" s="204">
        <f t="shared" si="61"/>
        <v>0</v>
      </c>
      <c r="Z204" s="204">
        <f>IF('1042Ei Conteggio'!D208="",0,1)</f>
        <v>0</v>
      </c>
      <c r="AA204" s="45" t="e">
        <f t="shared" si="62"/>
        <v>#VALUE!</v>
      </c>
      <c r="AB204" s="45">
        <f t="shared" si="63"/>
        <v>0</v>
      </c>
      <c r="AC204" s="56" t="str">
        <f t="shared" si="64"/>
        <v/>
      </c>
      <c r="AD204" s="45" t="str">
        <f t="shared" si="71"/>
        <v/>
      </c>
      <c r="AE204" s="45" t="str">
        <f t="shared" si="72"/>
        <v/>
      </c>
      <c r="AF204" s="45" t="str">
        <f t="shared" si="65"/>
        <v/>
      </c>
      <c r="AG204" s="45" t="str">
        <f t="shared" si="66"/>
        <v/>
      </c>
      <c r="AH204" s="205" t="str">
        <f t="shared" si="67"/>
        <v/>
      </c>
      <c r="AI204" s="206" t="str">
        <f t="shared" si="68"/>
        <v/>
      </c>
      <c r="AJ204" s="205" t="str">
        <f t="shared" si="69"/>
        <v/>
      </c>
      <c r="AK204" s="205" t="str">
        <f>IF(AH204&lt;AI204,Übersetzungstexte!A$184,"")</f>
        <v/>
      </c>
      <c r="AL204" s="206" t="str">
        <f t="shared" si="70"/>
        <v/>
      </c>
      <c r="AM204" s="118"/>
    </row>
    <row r="205" spans="1:39" s="207" customFormat="1" ht="16.899999999999999" customHeight="1">
      <c r="A205" s="402"/>
      <c r="B205" s="495"/>
      <c r="C205" s="495"/>
      <c r="D205" s="494"/>
      <c r="E205" s="487"/>
      <c r="F205" s="175"/>
      <c r="G205" s="176"/>
      <c r="H205" s="372"/>
      <c r="I205" s="75"/>
      <c r="J205" s="270"/>
      <c r="K205" s="75"/>
      <c r="L205" s="271"/>
      <c r="M205" s="175" t="str">
        <f t="shared" si="60"/>
        <v/>
      </c>
      <c r="N205" s="176"/>
      <c r="O205" s="203"/>
      <c r="P205" s="176"/>
      <c r="Q205" s="203"/>
      <c r="R205" s="176"/>
      <c r="S205" s="75"/>
      <c r="T205" s="271"/>
      <c r="U205" s="373"/>
      <c r="V205" s="273"/>
      <c r="W205" s="274"/>
      <c r="X205" s="198"/>
      <c r="Y205" s="204">
        <f t="shared" si="61"/>
        <v>0</v>
      </c>
      <c r="Z205" s="204">
        <f>IF('1042Ei Conteggio'!D209="",0,1)</f>
        <v>0</v>
      </c>
      <c r="AA205" s="45" t="e">
        <f t="shared" si="62"/>
        <v>#VALUE!</v>
      </c>
      <c r="AB205" s="45">
        <f t="shared" si="63"/>
        <v>0</v>
      </c>
      <c r="AC205" s="56" t="str">
        <f t="shared" si="64"/>
        <v/>
      </c>
      <c r="AD205" s="45" t="str">
        <f t="shared" si="71"/>
        <v/>
      </c>
      <c r="AE205" s="45" t="str">
        <f t="shared" si="72"/>
        <v/>
      </c>
      <c r="AF205" s="45" t="str">
        <f t="shared" si="65"/>
        <v/>
      </c>
      <c r="AG205" s="45" t="str">
        <f t="shared" si="66"/>
        <v/>
      </c>
      <c r="AH205" s="205" t="str">
        <f t="shared" si="67"/>
        <v/>
      </c>
      <c r="AI205" s="206" t="str">
        <f t="shared" si="68"/>
        <v/>
      </c>
      <c r="AJ205" s="205" t="str">
        <f t="shared" si="69"/>
        <v/>
      </c>
      <c r="AK205" s="205" t="str">
        <f>IF(AH205&lt;AI205,Übersetzungstexte!A$184,"")</f>
        <v/>
      </c>
      <c r="AL205" s="206" t="str">
        <f t="shared" si="70"/>
        <v/>
      </c>
      <c r="AM205" s="118"/>
    </row>
    <row r="206" spans="1:39" s="207" customFormat="1" ht="16.899999999999999" customHeight="1">
      <c r="A206" s="402"/>
      <c r="B206" s="495"/>
      <c r="C206" s="495"/>
      <c r="D206" s="494"/>
      <c r="E206" s="487"/>
      <c r="F206" s="175"/>
      <c r="G206" s="176"/>
      <c r="H206" s="372"/>
      <c r="I206" s="75"/>
      <c r="J206" s="270"/>
      <c r="K206" s="75"/>
      <c r="L206" s="271"/>
      <c r="M206" s="175" t="str">
        <f t="shared" si="60"/>
        <v/>
      </c>
      <c r="N206" s="176"/>
      <c r="O206" s="203"/>
      <c r="P206" s="176"/>
      <c r="Q206" s="203"/>
      <c r="R206" s="176"/>
      <c r="S206" s="75"/>
      <c r="T206" s="271"/>
      <c r="U206" s="373"/>
      <c r="V206" s="273"/>
      <c r="W206" s="274"/>
      <c r="X206" s="198"/>
      <c r="Y206" s="204">
        <f t="shared" si="61"/>
        <v>0</v>
      </c>
      <c r="Z206" s="204">
        <f>IF('1042Ei Conteggio'!D210="",0,1)</f>
        <v>0</v>
      </c>
      <c r="AA206" s="45" t="e">
        <f t="shared" si="62"/>
        <v>#VALUE!</v>
      </c>
      <c r="AB206" s="45">
        <f t="shared" si="63"/>
        <v>0</v>
      </c>
      <c r="AC206" s="56" t="str">
        <f t="shared" si="64"/>
        <v/>
      </c>
      <c r="AD206" s="45" t="str">
        <f t="shared" si="71"/>
        <v/>
      </c>
      <c r="AE206" s="45" t="str">
        <f t="shared" si="72"/>
        <v/>
      </c>
      <c r="AF206" s="45" t="str">
        <f t="shared" si="65"/>
        <v/>
      </c>
      <c r="AG206" s="45" t="str">
        <f t="shared" si="66"/>
        <v/>
      </c>
      <c r="AH206" s="205" t="str">
        <f t="shared" si="67"/>
        <v/>
      </c>
      <c r="AI206" s="206" t="str">
        <f t="shared" si="68"/>
        <v/>
      </c>
      <c r="AJ206" s="205" t="str">
        <f t="shared" si="69"/>
        <v/>
      </c>
      <c r="AK206" s="205" t="str">
        <f>IF(AH206&lt;AI206,Übersetzungstexte!A$184,"")</f>
        <v/>
      </c>
      <c r="AL206" s="206" t="str">
        <f t="shared" si="70"/>
        <v/>
      </c>
      <c r="AM206" s="118"/>
    </row>
    <row r="207" spans="1:39" s="207" customFormat="1" ht="16.899999999999999" customHeight="1">
      <c r="A207" s="403"/>
      <c r="B207" s="496"/>
      <c r="C207" s="496"/>
      <c r="D207" s="497"/>
      <c r="E207" s="498"/>
      <c r="F207" s="404"/>
      <c r="G207" s="405"/>
      <c r="H207" s="406"/>
      <c r="I207" s="407"/>
      <c r="J207" s="408"/>
      <c r="K207" s="407"/>
      <c r="L207" s="409"/>
      <c r="M207" s="404" t="str">
        <f t="shared" si="60"/>
        <v/>
      </c>
      <c r="N207" s="405"/>
      <c r="O207" s="410"/>
      <c r="P207" s="405"/>
      <c r="Q207" s="410"/>
      <c r="R207" s="405"/>
      <c r="S207" s="407"/>
      <c r="T207" s="409"/>
      <c r="U207" s="411"/>
      <c r="V207" s="412"/>
      <c r="W207" s="413"/>
      <c r="X207" s="198"/>
      <c r="Y207" s="204">
        <f t="shared" si="61"/>
        <v>0</v>
      </c>
      <c r="Z207" s="204">
        <f>IF('1042Ei Conteggio'!D211="",0,1)</f>
        <v>0</v>
      </c>
      <c r="AA207" s="45" t="e">
        <f t="shared" si="62"/>
        <v>#VALUE!</v>
      </c>
      <c r="AB207" s="45">
        <f t="shared" si="63"/>
        <v>0</v>
      </c>
      <c r="AC207" s="56" t="str">
        <f t="shared" si="64"/>
        <v/>
      </c>
      <c r="AD207" s="45" t="str">
        <f t="shared" si="71"/>
        <v/>
      </c>
      <c r="AE207" s="45" t="str">
        <f t="shared" si="72"/>
        <v/>
      </c>
      <c r="AF207" s="45" t="str">
        <f t="shared" si="65"/>
        <v/>
      </c>
      <c r="AG207" s="45" t="str">
        <f t="shared" si="66"/>
        <v/>
      </c>
      <c r="AH207" s="205" t="str">
        <f t="shared" si="67"/>
        <v/>
      </c>
      <c r="AI207" s="206" t="str">
        <f t="shared" si="68"/>
        <v/>
      </c>
      <c r="AJ207" s="205" t="str">
        <f t="shared" si="69"/>
        <v/>
      </c>
      <c r="AK207" s="205" t="str">
        <f>IF(AH207&lt;AI207,Übersetzungstexte!A$184,"")</f>
        <v/>
      </c>
      <c r="AL207" s="206" t="str">
        <f t="shared" si="70"/>
        <v/>
      </c>
      <c r="AM207" s="118"/>
    </row>
    <row r="208" spans="1:39"/>
  </sheetData>
  <sheetProtection algorithmName="SHA-512" hashValue="DLbn90eZVr0rzFu7BoidcgVEE++Fq5/Kh6HQ79RxEet14uto7BO1/OvjD21mPwiWgW/TMi+RSwOREZev65g+sg==" saltValue="OLjUU1k0f1s9mGRvtqwdTA==" spinCount="100000" sheet="1" selectLockedCells="1"/>
  <mergeCells count="23">
    <mergeCell ref="T5:T6"/>
    <mergeCell ref="U5:U6"/>
    <mergeCell ref="V5:V6"/>
    <mergeCell ref="W5:W6"/>
    <mergeCell ref="C1:D1"/>
    <mergeCell ref="C2:D2"/>
    <mergeCell ref="K5:K6"/>
    <mergeCell ref="L5:L6"/>
    <mergeCell ref="M5:N5"/>
    <mergeCell ref="S5:S6"/>
    <mergeCell ref="H5:H6"/>
    <mergeCell ref="I5:I6"/>
    <mergeCell ref="Q5:R5"/>
    <mergeCell ref="O5:O6"/>
    <mergeCell ref="P5:P6"/>
    <mergeCell ref="F5:F6"/>
    <mergeCell ref="C5:C6"/>
    <mergeCell ref="D5:D6"/>
    <mergeCell ref="A5:A6"/>
    <mergeCell ref="B5:B6"/>
    <mergeCell ref="J5:J6"/>
    <mergeCell ref="G5:G6"/>
    <mergeCell ref="E5:E6"/>
  </mergeCells>
  <phoneticPr fontId="10" type="noConversion"/>
  <conditionalFormatting sqref="A28:A101">
    <cfRule type="cellIs" dxfId="197" priority="185" operator="between">
      <formula>7560000000000</formula>
      <formula>7569999999999</formula>
    </cfRule>
    <cfRule type="cellIs" dxfId="196" priority="186" operator="between">
      <formula>0</formula>
      <formula>9999999999</formula>
    </cfRule>
  </conditionalFormatting>
  <conditionalFormatting sqref="U8:W101">
    <cfRule type="expression" dxfId="195" priority="184">
      <formula>U8=""</formula>
    </cfRule>
  </conditionalFormatting>
  <conditionalFormatting sqref="A28:D101 F15:T101 M8:M14">
    <cfRule type="expression" dxfId="194" priority="181">
      <formula>A8=""</formula>
    </cfRule>
  </conditionalFormatting>
  <conditionalFormatting sqref="F15:F101 F195:F199">
    <cfRule type="expression" dxfId="193" priority="180">
      <formula>G15&lt;&gt;""</formula>
    </cfRule>
  </conditionalFormatting>
  <conditionalFormatting sqref="G15:G101 G195:G199">
    <cfRule type="expression" dxfId="192" priority="179">
      <formula>F15&lt;&gt;""</formula>
    </cfRule>
  </conditionalFormatting>
  <conditionalFormatting sqref="A102:A189">
    <cfRule type="cellIs" dxfId="191" priority="177" operator="between">
      <formula>7560000000000</formula>
      <formula>7569999999999</formula>
    </cfRule>
    <cfRule type="cellIs" dxfId="190" priority="178" operator="between">
      <formula>0</formula>
      <formula>9999999999</formula>
    </cfRule>
  </conditionalFormatting>
  <conditionalFormatting sqref="U102:W189">
    <cfRule type="expression" dxfId="189" priority="176">
      <formula>U102=""</formula>
    </cfRule>
  </conditionalFormatting>
  <conditionalFormatting sqref="A102:D189 F102:T189">
    <cfRule type="expression" dxfId="188" priority="175">
      <formula>A102=""</formula>
    </cfRule>
  </conditionalFormatting>
  <conditionalFormatting sqref="F102:F189">
    <cfRule type="expression" dxfId="187" priority="174">
      <formula>G102&lt;&gt;""</formula>
    </cfRule>
  </conditionalFormatting>
  <conditionalFormatting sqref="G102:G189">
    <cfRule type="expression" dxfId="186" priority="173">
      <formula>F102&lt;&gt;""</formula>
    </cfRule>
  </conditionalFormatting>
  <conditionalFormatting sqref="A195:A199">
    <cfRule type="cellIs" dxfId="185" priority="141" operator="between">
      <formula>7560000000000</formula>
      <formula>7569999999999</formula>
    </cfRule>
    <cfRule type="cellIs" dxfId="184" priority="142" operator="between">
      <formula>0</formula>
      <formula>9999999999</formula>
    </cfRule>
  </conditionalFormatting>
  <conditionalFormatting sqref="U195:W199">
    <cfRule type="expression" dxfId="183" priority="140">
      <formula>U195=""</formula>
    </cfRule>
  </conditionalFormatting>
  <conditionalFormatting sqref="A195:D199 F195:T199">
    <cfRule type="expression" dxfId="182" priority="139">
      <formula>A195=""</formula>
    </cfRule>
  </conditionalFormatting>
  <conditionalFormatting sqref="A190:A194">
    <cfRule type="cellIs" dxfId="181" priority="147" operator="between">
      <formula>7560000000000</formula>
      <formula>7569999999999</formula>
    </cfRule>
    <cfRule type="cellIs" dxfId="180" priority="148" operator="between">
      <formula>0</formula>
      <formula>9999999999</formula>
    </cfRule>
  </conditionalFormatting>
  <conditionalFormatting sqref="U190:W194">
    <cfRule type="expression" dxfId="179" priority="146">
      <formula>U190=""</formula>
    </cfRule>
  </conditionalFormatting>
  <conditionalFormatting sqref="A190:D194 F190:T194">
    <cfRule type="expression" dxfId="178" priority="145">
      <formula>A190=""</formula>
    </cfRule>
  </conditionalFormatting>
  <conditionalFormatting sqref="F190:F194">
    <cfRule type="expression" dxfId="177" priority="144">
      <formula>G190&lt;&gt;""</formula>
    </cfRule>
  </conditionalFormatting>
  <conditionalFormatting sqref="G190:G194">
    <cfRule type="expression" dxfId="176" priority="143">
      <formula>F190&lt;&gt;""</formula>
    </cfRule>
  </conditionalFormatting>
  <conditionalFormatting sqref="F205:F207">
    <cfRule type="expression" dxfId="175" priority="136">
      <formula>G205&lt;&gt;""</formula>
    </cfRule>
  </conditionalFormatting>
  <conditionalFormatting sqref="G205:G207">
    <cfRule type="expression" dxfId="174" priority="135">
      <formula>F205&lt;&gt;""</formula>
    </cfRule>
  </conditionalFormatting>
  <conditionalFormatting sqref="A205:A207">
    <cfRule type="cellIs" dxfId="173" priority="127" operator="between">
      <formula>7560000000000</formula>
      <formula>7569999999999</formula>
    </cfRule>
    <cfRule type="cellIs" dxfId="172" priority="128" operator="between">
      <formula>0</formula>
      <formula>9999999999</formula>
    </cfRule>
  </conditionalFormatting>
  <conditionalFormatting sqref="U205:W207">
    <cfRule type="expression" dxfId="171" priority="126">
      <formula>U205=""</formula>
    </cfRule>
  </conditionalFormatting>
  <conditionalFormatting sqref="A205:D207 F205:T207">
    <cfRule type="expression" dxfId="170" priority="125">
      <formula>A205=""</formula>
    </cfRule>
  </conditionalFormatting>
  <conditionalFormatting sqref="A200:A204">
    <cfRule type="cellIs" dxfId="169" priority="133" operator="between">
      <formula>7560000000000</formula>
      <formula>7569999999999</formula>
    </cfRule>
    <cfRule type="cellIs" dxfId="168" priority="134" operator="between">
      <formula>0</formula>
      <formula>9999999999</formula>
    </cfRule>
  </conditionalFormatting>
  <conditionalFormatting sqref="U200:W204">
    <cfRule type="expression" dxfId="167" priority="132">
      <formula>U200=""</formula>
    </cfRule>
  </conditionalFormatting>
  <conditionalFormatting sqref="A200:D204 F200:T204">
    <cfRule type="expression" dxfId="166" priority="131">
      <formula>A200=""</formula>
    </cfRule>
  </conditionalFormatting>
  <conditionalFormatting sqref="F200:F204">
    <cfRule type="expression" dxfId="165" priority="130">
      <formula>G200&lt;&gt;""</formula>
    </cfRule>
  </conditionalFormatting>
  <conditionalFormatting sqref="G200:G204">
    <cfRule type="expression" dxfId="164" priority="129">
      <formula>F200&lt;&gt;""</formula>
    </cfRule>
  </conditionalFormatting>
  <conditionalFormatting sqref="U7:W7">
    <cfRule type="expression" dxfId="163" priority="122">
      <formula>U7=""</formula>
    </cfRule>
  </conditionalFormatting>
  <conditionalFormatting sqref="A7">
    <cfRule type="cellIs" dxfId="162" priority="121" operator="between">
      <formula>7560000000000</formula>
      <formula>7569999999999</formula>
    </cfRule>
  </conditionalFormatting>
  <conditionalFormatting sqref="A7:D7">
    <cfRule type="expression" dxfId="161" priority="123">
      <formula>A7=""</formula>
    </cfRule>
  </conditionalFormatting>
  <conditionalFormatting sqref="A7:D7 F7:T7">
    <cfRule type="expression" dxfId="160" priority="120">
      <formula>A7=""</formula>
    </cfRule>
  </conditionalFormatting>
  <conditionalFormatting sqref="F7">
    <cfRule type="expression" dxfId="159" priority="119">
      <formula>G7&lt;&gt;""</formula>
    </cfRule>
  </conditionalFormatting>
  <conditionalFormatting sqref="G7">
    <cfRule type="expression" dxfId="158" priority="118">
      <formula>F7&lt;&gt;""</formula>
    </cfRule>
  </conditionalFormatting>
  <conditionalFormatting sqref="F9:G10 G11:G14 T8:T14">
    <cfRule type="expression" dxfId="157" priority="115">
      <formula>F8=""</formula>
    </cfRule>
  </conditionalFormatting>
  <conditionalFormatting sqref="F9:F10">
    <cfRule type="expression" dxfId="156" priority="114">
      <formula>G9&lt;&gt;""</formula>
    </cfRule>
  </conditionalFormatting>
  <conditionalFormatting sqref="G9:G14">
    <cfRule type="expression" dxfId="155" priority="113">
      <formula>F9&lt;&gt;""</formula>
    </cfRule>
  </conditionalFormatting>
  <conditionalFormatting sqref="A8">
    <cfRule type="cellIs" dxfId="154" priority="111" operator="between">
      <formula>7560000000000</formula>
      <formula>7569999999999</formula>
    </cfRule>
    <cfRule type="cellIs" dxfId="153" priority="112" operator="between">
      <formula>0</formula>
      <formula>9999999999</formula>
    </cfRule>
  </conditionalFormatting>
  <conditionalFormatting sqref="A8:D8 O8 Q8:S8 F8:L8">
    <cfRule type="expression" dxfId="152" priority="110">
      <formula>A8=""</formula>
    </cfRule>
  </conditionalFormatting>
  <conditionalFormatting sqref="F8">
    <cfRule type="expression" dxfId="151" priority="109">
      <formula>G8&lt;&gt;""</formula>
    </cfRule>
  </conditionalFormatting>
  <conditionalFormatting sqref="G8">
    <cfRule type="expression" dxfId="150" priority="108">
      <formula>F8&lt;&gt;""</formula>
    </cfRule>
  </conditionalFormatting>
  <conditionalFormatting sqref="N8">
    <cfRule type="expression" dxfId="149" priority="107">
      <formula>N8=""</formula>
    </cfRule>
  </conditionalFormatting>
  <conditionalFormatting sqref="P8">
    <cfRule type="expression" dxfId="148" priority="106">
      <formula>P8=""</formula>
    </cfRule>
  </conditionalFormatting>
  <conditionalFormatting sqref="F9">
    <cfRule type="expression" dxfId="147" priority="96">
      <formula>F9=""</formula>
    </cfRule>
  </conditionalFormatting>
  <conditionalFormatting sqref="F9">
    <cfRule type="expression" dxfId="146" priority="95">
      <formula>G9&lt;&gt;""</formula>
    </cfRule>
  </conditionalFormatting>
  <conditionalFormatting sqref="F12:F13">
    <cfRule type="expression" dxfId="145" priority="94">
      <formula>F12=""</formula>
    </cfRule>
  </conditionalFormatting>
  <conditionalFormatting sqref="F12:F13">
    <cfRule type="expression" dxfId="144" priority="93">
      <formula>G12&lt;&gt;""</formula>
    </cfRule>
  </conditionalFormatting>
  <conditionalFormatting sqref="F11">
    <cfRule type="expression" dxfId="143" priority="92">
      <formula>F11=""</formula>
    </cfRule>
  </conditionalFormatting>
  <conditionalFormatting sqref="F11">
    <cfRule type="expression" dxfId="142" priority="91">
      <formula>G11&lt;&gt;""</formula>
    </cfRule>
  </conditionalFormatting>
  <conditionalFormatting sqref="F12">
    <cfRule type="expression" dxfId="141" priority="90">
      <formula>F12=""</formula>
    </cfRule>
  </conditionalFormatting>
  <conditionalFormatting sqref="F12">
    <cfRule type="expression" dxfId="140" priority="89">
      <formula>G12&lt;&gt;""</formula>
    </cfRule>
  </conditionalFormatting>
  <conditionalFormatting sqref="F14">
    <cfRule type="expression" dxfId="139" priority="88">
      <formula>F14=""</formula>
    </cfRule>
  </conditionalFormatting>
  <conditionalFormatting sqref="F14">
    <cfRule type="expression" dxfId="138" priority="87">
      <formula>G14&lt;&gt;""</formula>
    </cfRule>
  </conditionalFormatting>
  <conditionalFormatting sqref="H9:L9 O9 Q9:S9">
    <cfRule type="expression" dxfId="137" priority="85">
      <formula>H9=""</formula>
    </cfRule>
  </conditionalFormatting>
  <conditionalFormatting sqref="N9">
    <cfRule type="expression" dxfId="136" priority="84">
      <formula>N9=""</formula>
    </cfRule>
  </conditionalFormatting>
  <conditionalFormatting sqref="P9">
    <cfRule type="expression" dxfId="135" priority="83">
      <formula>P9=""</formula>
    </cfRule>
  </conditionalFormatting>
  <conditionalFormatting sqref="H10:L10 O10 Q10:S10">
    <cfRule type="expression" dxfId="134" priority="81">
      <formula>H10=""</formula>
    </cfRule>
  </conditionalFormatting>
  <conditionalFormatting sqref="N10">
    <cfRule type="expression" dxfId="133" priority="80">
      <formula>N10=""</formula>
    </cfRule>
  </conditionalFormatting>
  <conditionalFormatting sqref="P10">
    <cfRule type="expression" dxfId="132" priority="79">
      <formula>P10=""</formula>
    </cfRule>
  </conditionalFormatting>
  <conditionalFormatting sqref="H11:L11">
    <cfRule type="expression" dxfId="131" priority="77">
      <formula>H11=""</formula>
    </cfRule>
  </conditionalFormatting>
  <conditionalFormatting sqref="N11">
    <cfRule type="expression" dxfId="130" priority="76">
      <formula>N11=""</formula>
    </cfRule>
  </conditionalFormatting>
  <conditionalFormatting sqref="H12:L12 O12 Q12:S12">
    <cfRule type="expression" dxfId="129" priority="74">
      <formula>H12=""</formula>
    </cfRule>
  </conditionalFormatting>
  <conditionalFormatting sqref="N12">
    <cfRule type="expression" dxfId="128" priority="73">
      <formula>N12=""</formula>
    </cfRule>
  </conditionalFormatting>
  <conditionalFormatting sqref="P12">
    <cfRule type="expression" dxfId="127" priority="72">
      <formula>P12=""</formula>
    </cfRule>
  </conditionalFormatting>
  <conditionalFormatting sqref="H14:L14 O14 Q14:S14">
    <cfRule type="expression" dxfId="126" priority="70">
      <formula>H14=""</formula>
    </cfRule>
  </conditionalFormatting>
  <conditionalFormatting sqref="N14">
    <cfRule type="expression" dxfId="125" priority="69">
      <formula>N14=""</formula>
    </cfRule>
  </conditionalFormatting>
  <conditionalFormatting sqref="P14">
    <cfRule type="expression" dxfId="124" priority="68">
      <formula>P14=""</formula>
    </cfRule>
  </conditionalFormatting>
  <conditionalFormatting sqref="H13:L13 O13 Q13:S13">
    <cfRule type="expression" dxfId="123" priority="66">
      <formula>H13=""</formula>
    </cfRule>
  </conditionalFormatting>
  <conditionalFormatting sqref="N13">
    <cfRule type="expression" dxfId="122" priority="65">
      <formula>N13=""</formula>
    </cfRule>
  </conditionalFormatting>
  <conditionalFormatting sqref="P13">
    <cfRule type="expression" dxfId="121" priority="64">
      <formula>P13=""</formula>
    </cfRule>
  </conditionalFormatting>
  <conditionalFormatting sqref="O11 Q11:S11">
    <cfRule type="expression" dxfId="120" priority="63">
      <formula>O11=""</formula>
    </cfRule>
  </conditionalFormatting>
  <conditionalFormatting sqref="P11">
    <cfRule type="expression" dxfId="119" priority="62">
      <formula>P11=""</formula>
    </cfRule>
  </conditionalFormatting>
  <conditionalFormatting sqref="E7:E207">
    <cfRule type="expression" dxfId="118" priority="61">
      <formula>E7=""</formula>
    </cfRule>
  </conditionalFormatting>
  <conditionalFormatting sqref="E10:E12">
    <cfRule type="expression" dxfId="117" priority="60">
      <formula>E10=""</formula>
    </cfRule>
  </conditionalFormatting>
  <conditionalFormatting sqref="E8">
    <cfRule type="expression" dxfId="116" priority="59">
      <formula>E8=""</formula>
    </cfRule>
  </conditionalFormatting>
  <conditionalFormatting sqref="E9">
    <cfRule type="expression" dxfId="115" priority="58">
      <formula>E9=""</formula>
    </cfRule>
  </conditionalFormatting>
  <conditionalFormatting sqref="A9">
    <cfRule type="cellIs" dxfId="114" priority="56" operator="between">
      <formula>7560000000000</formula>
      <formula>7569999999999</formula>
    </cfRule>
    <cfRule type="cellIs" dxfId="113" priority="57" operator="between">
      <formula>0</formula>
      <formula>9999999999</formula>
    </cfRule>
  </conditionalFormatting>
  <conditionalFormatting sqref="A9:D9">
    <cfRule type="expression" dxfId="112" priority="55">
      <formula>A9=""</formula>
    </cfRule>
  </conditionalFormatting>
  <conditionalFormatting sqref="A10">
    <cfRule type="cellIs" dxfId="111" priority="53" operator="between">
      <formula>7560000000000</formula>
      <formula>7569999999999</formula>
    </cfRule>
    <cfRule type="cellIs" dxfId="110" priority="54" operator="between">
      <formula>0</formula>
      <formula>9999999999</formula>
    </cfRule>
  </conditionalFormatting>
  <conditionalFormatting sqref="A10:D10">
    <cfRule type="expression" dxfId="109" priority="52">
      <formula>A10=""</formula>
    </cfRule>
  </conditionalFormatting>
  <conditionalFormatting sqref="A12">
    <cfRule type="cellIs" dxfId="108" priority="50" operator="between">
      <formula>7560000000000</formula>
      <formula>7569999999999</formula>
    </cfRule>
    <cfRule type="cellIs" dxfId="107" priority="51" operator="between">
      <formula>0</formula>
      <formula>9999999999</formula>
    </cfRule>
  </conditionalFormatting>
  <conditionalFormatting sqref="A12:D12">
    <cfRule type="expression" dxfId="106" priority="49">
      <formula>A12=""</formula>
    </cfRule>
  </conditionalFormatting>
  <conditionalFormatting sqref="A11">
    <cfRule type="cellIs" dxfId="105" priority="47" operator="between">
      <formula>7560000000000</formula>
      <formula>7569999999999</formula>
    </cfRule>
    <cfRule type="cellIs" dxfId="104" priority="48" operator="between">
      <formula>0</formula>
      <formula>9999999999</formula>
    </cfRule>
  </conditionalFormatting>
  <conditionalFormatting sqref="A11:D11">
    <cfRule type="expression" dxfId="103" priority="46">
      <formula>A11=""</formula>
    </cfRule>
  </conditionalFormatting>
  <conditionalFormatting sqref="A13">
    <cfRule type="cellIs" dxfId="102" priority="44" operator="between">
      <formula>7560000000000</formula>
      <formula>7569999999999</formula>
    </cfRule>
    <cfRule type="cellIs" dxfId="101" priority="45" operator="between">
      <formula>0</formula>
      <formula>9999999999</formula>
    </cfRule>
  </conditionalFormatting>
  <conditionalFormatting sqref="A13:D13">
    <cfRule type="expression" dxfId="100" priority="43">
      <formula>A13=""</formula>
    </cfRule>
  </conditionalFormatting>
  <conditionalFormatting sqref="A14">
    <cfRule type="cellIs" dxfId="99" priority="41" operator="between">
      <formula>7560000000000</formula>
      <formula>7569999999999</formula>
    </cfRule>
    <cfRule type="cellIs" dxfId="98" priority="42" operator="between">
      <formula>0</formula>
      <formula>9999999999</formula>
    </cfRule>
  </conditionalFormatting>
  <conditionalFormatting sqref="A14:D14">
    <cfRule type="expression" dxfId="97" priority="40">
      <formula>A14=""</formula>
    </cfRule>
  </conditionalFormatting>
  <conditionalFormatting sqref="A15">
    <cfRule type="cellIs" dxfId="96" priority="38" operator="between">
      <formula>7560000000000</formula>
      <formula>7569999999999</formula>
    </cfRule>
    <cfRule type="cellIs" dxfId="95" priority="39" operator="between">
      <formula>0</formula>
      <formula>9999999999</formula>
    </cfRule>
  </conditionalFormatting>
  <conditionalFormatting sqref="A15:D15">
    <cfRule type="expression" dxfId="94" priority="37">
      <formula>A15=""</formula>
    </cfRule>
  </conditionalFormatting>
  <conditionalFormatting sqref="A17">
    <cfRule type="cellIs" dxfId="93" priority="35" operator="between">
      <formula>7560000000000</formula>
      <formula>7569999999999</formula>
    </cfRule>
    <cfRule type="cellIs" dxfId="92" priority="36" operator="between">
      <formula>0</formula>
      <formula>9999999999</formula>
    </cfRule>
  </conditionalFormatting>
  <conditionalFormatting sqref="A17:D17">
    <cfRule type="expression" dxfId="91" priority="34">
      <formula>A17=""</formula>
    </cfRule>
  </conditionalFormatting>
  <conditionalFormatting sqref="A16">
    <cfRule type="cellIs" dxfId="90" priority="32" operator="between">
      <formula>7560000000000</formula>
      <formula>7569999999999</formula>
    </cfRule>
    <cfRule type="cellIs" dxfId="89" priority="33" operator="between">
      <formula>0</formula>
      <formula>9999999999</formula>
    </cfRule>
  </conditionalFormatting>
  <conditionalFormatting sqref="A16:D16">
    <cfRule type="expression" dxfId="88" priority="31">
      <formula>A16=""</formula>
    </cfRule>
  </conditionalFormatting>
  <conditionalFormatting sqref="A18">
    <cfRule type="cellIs" dxfId="87" priority="29" operator="between">
      <formula>7560000000000</formula>
      <formula>7569999999999</formula>
    </cfRule>
    <cfRule type="cellIs" dxfId="86" priority="30" operator="between">
      <formula>0</formula>
      <formula>9999999999</formula>
    </cfRule>
  </conditionalFormatting>
  <conditionalFormatting sqref="A18:D18">
    <cfRule type="expression" dxfId="85" priority="28">
      <formula>A18=""</formula>
    </cfRule>
  </conditionalFormatting>
  <conditionalFormatting sqref="A19">
    <cfRule type="cellIs" dxfId="84" priority="26" operator="between">
      <formula>7560000000000</formula>
      <formula>7569999999999</formula>
    </cfRule>
    <cfRule type="cellIs" dxfId="83" priority="27" operator="between">
      <formula>0</formula>
      <formula>9999999999</formula>
    </cfRule>
  </conditionalFormatting>
  <conditionalFormatting sqref="A19:D19">
    <cfRule type="expression" dxfId="82" priority="25">
      <formula>A19=""</formula>
    </cfRule>
  </conditionalFormatting>
  <conditionalFormatting sqref="A20">
    <cfRule type="cellIs" dxfId="81" priority="23" operator="between">
      <formula>7560000000000</formula>
      <formula>7569999999999</formula>
    </cfRule>
    <cfRule type="cellIs" dxfId="80" priority="24" operator="between">
      <formula>0</formula>
      <formula>9999999999</formula>
    </cfRule>
  </conditionalFormatting>
  <conditionalFormatting sqref="A20:D20">
    <cfRule type="expression" dxfId="79" priority="22">
      <formula>A20=""</formula>
    </cfRule>
  </conditionalFormatting>
  <conditionalFormatting sqref="A22">
    <cfRule type="cellIs" dxfId="78" priority="20" operator="between">
      <formula>7560000000000</formula>
      <formula>7569999999999</formula>
    </cfRule>
    <cfRule type="cellIs" dxfId="77" priority="21" operator="between">
      <formula>0</formula>
      <formula>9999999999</formula>
    </cfRule>
  </conditionalFormatting>
  <conditionalFormatting sqref="A22:D22">
    <cfRule type="expression" dxfId="76" priority="19">
      <formula>A22=""</formula>
    </cfRule>
  </conditionalFormatting>
  <conditionalFormatting sqref="A21">
    <cfRule type="cellIs" dxfId="75" priority="17" operator="between">
      <formula>7560000000000</formula>
      <formula>7569999999999</formula>
    </cfRule>
    <cfRule type="cellIs" dxfId="74" priority="18" operator="between">
      <formula>0</formula>
      <formula>9999999999</formula>
    </cfRule>
  </conditionalFormatting>
  <conditionalFormatting sqref="A21:D21">
    <cfRule type="expression" dxfId="73" priority="16">
      <formula>A21=""</formula>
    </cfRule>
  </conditionalFormatting>
  <conditionalFormatting sqref="A23">
    <cfRule type="cellIs" dxfId="72" priority="14" operator="between">
      <formula>7560000000000</formula>
      <formula>7569999999999</formula>
    </cfRule>
    <cfRule type="cellIs" dxfId="71" priority="15" operator="between">
      <formula>0</formula>
      <formula>9999999999</formula>
    </cfRule>
  </conditionalFormatting>
  <conditionalFormatting sqref="A23:D23">
    <cfRule type="expression" dxfId="70" priority="13">
      <formula>A23=""</formula>
    </cfRule>
  </conditionalFormatting>
  <conditionalFormatting sqref="A24">
    <cfRule type="cellIs" dxfId="69" priority="11" operator="between">
      <formula>7560000000000</formula>
      <formula>7569999999999</formula>
    </cfRule>
    <cfRule type="cellIs" dxfId="68" priority="12" operator="between">
      <formula>0</formula>
      <formula>9999999999</formula>
    </cfRule>
  </conditionalFormatting>
  <conditionalFormatting sqref="A24:D24">
    <cfRule type="expression" dxfId="67" priority="10">
      <formula>A24=""</formula>
    </cfRule>
  </conditionalFormatting>
  <conditionalFormatting sqref="A25">
    <cfRule type="cellIs" dxfId="66" priority="8" operator="between">
      <formula>7560000000000</formula>
      <formula>7569999999999</formula>
    </cfRule>
    <cfRule type="cellIs" dxfId="65" priority="9" operator="between">
      <formula>0</formula>
      <formula>9999999999</formula>
    </cfRule>
  </conditionalFormatting>
  <conditionalFormatting sqref="A25:D25">
    <cfRule type="expression" dxfId="64" priority="7">
      <formula>A25=""</formula>
    </cfRule>
  </conditionalFormatting>
  <conditionalFormatting sqref="A27">
    <cfRule type="cellIs" dxfId="63" priority="5" operator="between">
      <formula>7560000000000</formula>
      <formula>7569999999999</formula>
    </cfRule>
    <cfRule type="cellIs" dxfId="62" priority="6" operator="between">
      <formula>0</formula>
      <formula>9999999999</formula>
    </cfRule>
  </conditionalFormatting>
  <conditionalFormatting sqref="A27:D27">
    <cfRule type="expression" dxfId="61" priority="4">
      <formula>A27=""</formula>
    </cfRule>
  </conditionalFormatting>
  <conditionalFormatting sqref="A26">
    <cfRule type="cellIs" dxfId="60" priority="2" operator="between">
      <formula>7560000000000</formula>
      <formula>7569999999999</formula>
    </cfRule>
    <cfRule type="cellIs" dxfId="59" priority="3" operator="between">
      <formula>0</formula>
      <formula>9999999999</formula>
    </cfRule>
  </conditionalFormatting>
  <conditionalFormatting sqref="A26:D26">
    <cfRule type="expression" dxfId="58" priority="1">
      <formula>A26=""</formula>
    </cfRule>
  </conditionalFormatting>
  <dataValidations xWindow="93" yWindow="762" count="8">
    <dataValidation allowBlank="1" showInputMessage="1" showErrorMessage="1" prompt="Inserire il numero AVS senza punti. Il codice Paese (prime tre cifre = 756) non è obbligatorio. Il numero AVS viene formattato automaticamente." sqref="A8:A207" xr:uid="{00000000-0002-0000-0200-000000000000}"/>
    <dataValidation allowBlank="1" showInputMessage="1" showErrorMessage="1" prompt="Inserire il salario mensile o il salario orario._x000a_" sqref="F8:G207" xr:uid="{00000000-0002-0000-0200-000001000000}"/>
    <dataValidation allowBlank="1" showInputMessage="1" showErrorMessage="1" prompt="Numero effettivo di giorni festivi concessi. Attenzione per i dipendenti a tempo parziale, leggere le istruzioni._x000a_" sqref="K8:K207" xr:uid="{00000000-0002-0000-0200-000002000000}"/>
    <dataValidation allowBlank="1" showInputMessage="1" showErrorMessage="1" prompt="Intervallo di ingresso valido: + / - 20 ore_x000a_" sqref="Q8:R207" xr:uid="{00000000-0002-0000-0200-000003000000}"/>
    <dataValidation type="decimal" allowBlank="1" showInputMessage="1" showErrorMessage="1" errorTitle="Fehler!" error="Es dürfen nur Gleitzeitsaldi mit maximal +/- 20 Stunden berücksichtigt werden!" prompt="Gültiger Eingabebereich: _x000a_+/- 20 Stunden" sqref="Q7:R7" xr:uid="{00000000-0002-0000-0200-000004000000}">
      <formula1>-20</formula1>
      <formula2>20</formula2>
    </dataValidation>
    <dataValidation allowBlank="1" showInputMessage="1" showErrorMessage="1" prompt="Effektiv gewährte Feiertage. Achtung bei Teilzeitangestellten, lesen Sie die Anleitung." sqref="K7" xr:uid="{00000000-0002-0000-0200-000005000000}"/>
    <dataValidation allowBlank="1" showInputMessage="1" showErrorMessage="1" prompt="Entweder Monatslohn oder Stundenlohn angeben." sqref="F7:G7" xr:uid="{00000000-0002-0000-0200-000006000000}"/>
    <dataValidation type="whole" allowBlank="1" showInputMessage="1" showErrorMessage="1" errorTitle="Fehlerhafte Eingabe:" error="Es sind nur die ganzen Zahlen 12 oder 13 erlaubt!" prompt="Anzahl vereinbarte Monatslöhne pro Jahr." sqref="H7" xr:uid="{00000000-0002-0000-0200-000007000000}">
      <formula1>12</formula1>
      <formula2>13</formula2>
    </dataValidation>
  </dataValidations>
  <pageMargins left="0.39370078740157483" right="0.39370078740157483" top="0.78740157480314965" bottom="0.59055118110236227" header="0.31496062992125984" footer="0.31496062992125984"/>
  <pageSetup paperSize="9" scale="45" fitToHeight="0" orientation="landscape" horizontalDpi="300" verticalDpi="300" r:id="rId1"/>
  <headerFooter>
    <oddHeader>&amp;C&amp;"Arial,Fett"&amp;28Dati di base dei lavoratori</oddHeader>
    <oddFooter>&amp;L&amp;F / &amp;A / 06.2024&amp;RPagina &amp;P / &amp;N</oddFooter>
  </headerFooter>
  <drawing r:id="rId2"/>
  <extLst>
    <ext xmlns:x14="http://schemas.microsoft.com/office/spreadsheetml/2009/9/main" uri="{CCE6A557-97BC-4b89-ADB6-D9C93CAAB3DF}">
      <x14:dataValidations xmlns:xm="http://schemas.microsoft.com/office/excel/2006/main" xWindow="93" yWindow="762" count="2">
        <x14:dataValidation type="list" allowBlank="1" showInputMessage="1" showErrorMessage="1" xr:uid="{00000000-0002-0000-0200-000008000000}">
          <x14:formula1>
            <xm:f>Hilfsdaten!$F$8:$F$16</xm:f>
          </x14:formula1>
          <xm:sqref>U8:U207</xm:sqref>
        </x14:dataValidation>
        <x14:dataValidation type="list" allowBlank="1" showInputMessage="1" showErrorMessage="1" xr:uid="{3B82F754-2591-431A-8EF4-22C29F4B9AB6}">
          <x14:formula1>
            <xm:f>Hilfsdaten!$F$27:$F$34</xm:f>
          </x14:formula1>
          <xm:sqref>E8:E207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A212"/>
  <sheetViews>
    <sheetView showGridLines="0" zoomScale="85" zoomScaleNormal="85" zoomScaleSheetLayoutView="90" zoomScalePageLayoutView="85" workbookViewId="0">
      <pane ySplit="11" topLeftCell="A12" activePane="bottomLeft" state="frozen"/>
      <selection pane="bottomLeft" activeCell="F12" sqref="F12"/>
    </sheetView>
  </sheetViews>
  <sheetFormatPr baseColWidth="10" defaultColWidth="0" defaultRowHeight="12.75" zeroHeight="1"/>
  <cols>
    <col min="1" max="1" width="16.7109375" style="29" customWidth="1"/>
    <col min="2" max="3" width="20.7109375" style="7" customWidth="1"/>
    <col min="4" max="5" width="11.7109375" style="31" customWidth="1"/>
    <col min="6" max="7" width="10.7109375" style="7" customWidth="1"/>
    <col min="8" max="8" width="11.42578125" style="7" customWidth="1"/>
    <col min="9" max="15" width="10.7109375" style="7" customWidth="1"/>
    <col min="16" max="16" width="5.7109375" style="7" customWidth="1"/>
    <col min="17" max="20" width="11.5703125" style="26" hidden="1" customWidth="1"/>
    <col min="21" max="16384" width="11.5703125" style="7" hidden="1"/>
  </cols>
  <sheetData>
    <row r="1" spans="1:27" ht="16.899999999999999" customHeight="1">
      <c r="B1" s="150" t="s">
        <v>106</v>
      </c>
      <c r="C1" s="586" t="str">
        <f>'1042Ai Domanda'!$D$6</f>
        <v xml:space="preserve"> / </v>
      </c>
      <c r="D1" s="587"/>
      <c r="E1" s="499"/>
      <c r="G1" s="41"/>
      <c r="H1" s="35"/>
      <c r="I1" s="35"/>
      <c r="J1" s="39"/>
      <c r="K1" s="34"/>
      <c r="L1" s="29"/>
      <c r="M1" s="26"/>
      <c r="N1" s="38"/>
      <c r="O1" s="38"/>
      <c r="P1" s="25"/>
    </row>
    <row r="2" spans="1:27" ht="16.899999999999999" customHeight="1" thickBot="1">
      <c r="B2" s="151" t="s">
        <v>107</v>
      </c>
      <c r="C2" s="588" t="str">
        <f>'1042Ai Domanda'!$D$24</f>
        <v/>
      </c>
      <c r="D2" s="589"/>
      <c r="E2" s="500"/>
      <c r="F2" s="40"/>
      <c r="G2" s="42"/>
      <c r="H2" s="40"/>
      <c r="I2" s="42"/>
      <c r="J2" s="42"/>
      <c r="K2" s="42"/>
      <c r="L2" s="40"/>
      <c r="M2" s="43"/>
      <c r="N2" s="43"/>
      <c r="O2" s="43"/>
      <c r="P2" s="25"/>
    </row>
    <row r="3" spans="1:27" ht="16.899999999999999" customHeight="1" thickBot="1">
      <c r="B3" s="24"/>
      <c r="C3" s="38"/>
      <c r="D3" s="36"/>
      <c r="E3" s="36"/>
      <c r="F3" s="40"/>
      <c r="G3" s="42"/>
      <c r="H3" s="40"/>
      <c r="I3" s="42"/>
      <c r="J3" s="42"/>
      <c r="K3" s="42"/>
      <c r="L3" s="40"/>
      <c r="M3" s="43"/>
      <c r="N3" s="43"/>
      <c r="O3" s="43"/>
      <c r="P3" s="25"/>
    </row>
    <row r="4" spans="1:27" ht="16.899999999999999" customHeight="1">
      <c r="A4" s="47"/>
      <c r="D4" s="30"/>
      <c r="E4" s="30"/>
      <c r="F4" s="33"/>
      <c r="G4" s="48"/>
      <c r="H4" s="49"/>
      <c r="I4" s="50" t="str">
        <f>CONCATENATE("Perdita in % per il periodo ",TEXT(MONTH(Q$6),"00"),".",YEAR(Q$7),":")</f>
        <v>Perdita in % per il periodo 01.3798:</v>
      </c>
      <c r="J4" s="51">
        <f>U6</f>
        <v>0</v>
      </c>
      <c r="K4" s="52"/>
      <c r="L4" s="49"/>
      <c r="M4" s="53"/>
      <c r="N4" s="50" t="str">
        <f>CONCATENATE("Perdita in % per il periodo ",TEXT(MONTH(Q$7),"00"),".",YEAR(Q$6),":")</f>
        <v>Perdita in % per il periodo 01.3799:</v>
      </c>
      <c r="O4" s="54">
        <f>X6</f>
        <v>0</v>
      </c>
      <c r="P4" s="25"/>
      <c r="Q4" s="73">
        <f>YEAR('1042Ai Domanda'!B$24)-1</f>
        <v>1899</v>
      </c>
      <c r="R4" s="25"/>
      <c r="S4" s="25"/>
      <c r="T4" s="25"/>
    </row>
    <row r="5" spans="1:27" ht="16.899999999999999" customHeight="1" thickBot="1">
      <c r="A5" s="47"/>
      <c r="B5" s="152" t="s">
        <v>563</v>
      </c>
      <c r="C5" s="152"/>
      <c r="D5" s="30"/>
      <c r="E5" s="30"/>
      <c r="F5" s="604" t="str">
        <f>CONCATENATE("Perdita media per i due anni di riferimento ",X7*100,"%")</f>
        <v>Perdita media per i due anni di riferimento 0%</v>
      </c>
      <c r="G5" s="605"/>
      <c r="H5" s="605"/>
      <c r="I5" s="605"/>
      <c r="J5" s="605"/>
      <c r="K5" s="605"/>
      <c r="L5" s="605"/>
      <c r="M5" s="605"/>
      <c r="N5" s="605"/>
      <c r="O5" s="606"/>
      <c r="P5" s="25"/>
      <c r="Q5" s="73">
        <f>MONTH('1042Ai Domanda'!B$24)</f>
        <v>1</v>
      </c>
      <c r="R5" s="25"/>
      <c r="S5" s="25"/>
      <c r="T5" s="46"/>
      <c r="U5" s="27">
        <f t="shared" ref="U5:Z5" si="0">SUM(U12:U211)</f>
        <v>0</v>
      </c>
      <c r="V5" s="27">
        <f t="shared" si="0"/>
        <v>0</v>
      </c>
      <c r="W5" s="27">
        <f t="shared" si="0"/>
        <v>0</v>
      </c>
      <c r="X5" s="27">
        <f t="shared" si="0"/>
        <v>0</v>
      </c>
      <c r="Y5" s="27">
        <f t="shared" si="0"/>
        <v>0</v>
      </c>
      <c r="Z5" s="27">
        <f t="shared" si="0"/>
        <v>0</v>
      </c>
    </row>
    <row r="6" spans="1:27" ht="16.899999999999999" customHeight="1" thickBot="1">
      <c r="B6" s="153" t="s">
        <v>564</v>
      </c>
      <c r="C6" s="153"/>
      <c r="D6" s="30"/>
      <c r="E6" s="30"/>
      <c r="F6" s="45"/>
      <c r="G6" s="56"/>
      <c r="P6" s="25"/>
      <c r="Q6" s="44">
        <f>DATE(Q4,Q5,1)</f>
        <v>693598</v>
      </c>
      <c r="R6" s="25"/>
      <c r="S6" s="25"/>
      <c r="T6" s="26" t="s">
        <v>138</v>
      </c>
      <c r="U6" s="55">
        <f>IF(W5=0,0,ROUND(W5/(U5-V5),4))</f>
        <v>0</v>
      </c>
      <c r="W6" s="7" t="s">
        <v>139</v>
      </c>
      <c r="X6" s="55">
        <f>IF(Z5=0,0,ROUND(Z5/(X5-Y5),4))</f>
        <v>0</v>
      </c>
    </row>
    <row r="7" spans="1:27" s="57" customFormat="1" ht="16.899999999999999" customHeight="1">
      <c r="B7" s="153" t="s">
        <v>565</v>
      </c>
      <c r="D7" s="30"/>
      <c r="E7" s="30"/>
      <c r="F7" s="94" t="s">
        <v>140</v>
      </c>
      <c r="G7" s="93"/>
      <c r="H7" s="93"/>
      <c r="I7" s="93"/>
      <c r="J7" s="58">
        <f>Q7</f>
        <v>693233</v>
      </c>
      <c r="K7" s="92" t="s">
        <v>141</v>
      </c>
      <c r="L7" s="95"/>
      <c r="M7" s="95"/>
      <c r="N7" s="95"/>
      <c r="O7" s="58">
        <f>Q6</f>
        <v>693598</v>
      </c>
      <c r="Q7" s="44">
        <f>DATE(Q4-1,Q5,1)</f>
        <v>693233</v>
      </c>
      <c r="R7" s="25"/>
      <c r="S7" s="25"/>
      <c r="T7" s="26"/>
      <c r="U7" s="55"/>
      <c r="V7" s="7"/>
      <c r="W7" s="26" t="s">
        <v>142</v>
      </c>
      <c r="X7" s="55">
        <f>ROUND((U6+X6)/2,4)</f>
        <v>0</v>
      </c>
      <c r="Y7" s="7"/>
      <c r="Z7" s="7"/>
    </row>
    <row r="8" spans="1:27" ht="16.899999999999999" customHeight="1" thickBot="1">
      <c r="D8" s="74"/>
      <c r="E8" s="74"/>
      <c r="F8" s="154" t="s">
        <v>143</v>
      </c>
      <c r="G8" s="155">
        <f>U5</f>
        <v>0</v>
      </c>
      <c r="H8" s="156">
        <f>SUM(H12:H211)</f>
        <v>0</v>
      </c>
      <c r="I8" s="155">
        <f>V5</f>
        <v>0</v>
      </c>
      <c r="J8" s="157">
        <f>W5</f>
        <v>0</v>
      </c>
      <c r="K8" s="154" t="s">
        <v>143</v>
      </c>
      <c r="L8" s="155">
        <f>X5</f>
        <v>0</v>
      </c>
      <c r="M8" s="156">
        <f>SUM(M12:M211)</f>
        <v>0</v>
      </c>
      <c r="N8" s="155">
        <f>Y5</f>
        <v>0</v>
      </c>
      <c r="O8" s="157">
        <f>Z5</f>
        <v>0</v>
      </c>
    </row>
    <row r="9" spans="1:27" ht="35.450000000000003" customHeight="1">
      <c r="A9" s="600" t="s">
        <v>578</v>
      </c>
      <c r="B9" s="602" t="s">
        <v>112</v>
      </c>
      <c r="C9" s="596" t="s">
        <v>113</v>
      </c>
      <c r="D9" s="597"/>
      <c r="E9" s="501"/>
      <c r="F9" s="590" t="s">
        <v>144</v>
      </c>
      <c r="G9" s="591"/>
      <c r="H9" s="592" t="s">
        <v>65</v>
      </c>
      <c r="I9" s="560" t="s">
        <v>67</v>
      </c>
      <c r="J9" s="594" t="s">
        <v>145</v>
      </c>
      <c r="K9" s="590" t="s">
        <v>146</v>
      </c>
      <c r="L9" s="591"/>
      <c r="M9" s="592" t="s">
        <v>65</v>
      </c>
      <c r="N9" s="560" t="s">
        <v>67</v>
      </c>
      <c r="O9" s="594" t="s">
        <v>145</v>
      </c>
    </row>
    <row r="10" spans="1:27" s="29" customFormat="1" ht="39.6" customHeight="1">
      <c r="A10" s="601"/>
      <c r="B10" s="603"/>
      <c r="C10" s="598"/>
      <c r="D10" s="599"/>
      <c r="E10" s="502" t="s">
        <v>631</v>
      </c>
      <c r="F10" s="384" t="s">
        <v>121</v>
      </c>
      <c r="G10" s="140" t="s">
        <v>122</v>
      </c>
      <c r="H10" s="593"/>
      <c r="I10" s="561"/>
      <c r="J10" s="595"/>
      <c r="K10" s="384" t="s">
        <v>121</v>
      </c>
      <c r="L10" s="140" t="s">
        <v>122</v>
      </c>
      <c r="M10" s="593"/>
      <c r="N10" s="561"/>
      <c r="O10" s="595"/>
      <c r="P10" s="28"/>
      <c r="Q10" s="82" t="s">
        <v>147</v>
      </c>
      <c r="R10" s="82" t="s">
        <v>148</v>
      </c>
      <c r="S10" s="82" t="s">
        <v>149</v>
      </c>
      <c r="T10" s="82" t="s">
        <v>150</v>
      </c>
      <c r="U10" s="83" t="s">
        <v>151</v>
      </c>
      <c r="V10" s="83" t="s">
        <v>152</v>
      </c>
      <c r="W10" s="83" t="s">
        <v>150</v>
      </c>
      <c r="X10" s="83" t="s">
        <v>153</v>
      </c>
      <c r="Y10" s="83" t="s">
        <v>154</v>
      </c>
      <c r="Z10" s="83" t="s">
        <v>149</v>
      </c>
      <c r="AA10" s="83" t="s">
        <v>155</v>
      </c>
    </row>
    <row r="11" spans="1:27" s="206" customFormat="1" ht="16.899999999999999" customHeight="1">
      <c r="A11" s="432" t="s">
        <v>137</v>
      </c>
      <c r="B11" s="433" t="s">
        <v>156</v>
      </c>
      <c r="C11" s="609" t="s">
        <v>157</v>
      </c>
      <c r="D11" s="610"/>
      <c r="E11" s="503">
        <v>31079</v>
      </c>
      <c r="F11" s="277">
        <v>40</v>
      </c>
      <c r="G11" s="278">
        <v>168</v>
      </c>
      <c r="H11" s="276">
        <v>129</v>
      </c>
      <c r="I11" s="276">
        <v>8</v>
      </c>
      <c r="J11" s="279">
        <v>31</v>
      </c>
      <c r="K11" s="277">
        <v>40</v>
      </c>
      <c r="L11" s="278">
        <v>176</v>
      </c>
      <c r="M11" s="276">
        <v>120</v>
      </c>
      <c r="N11" s="276">
        <v>8</v>
      </c>
      <c r="O11" s="279">
        <v>48</v>
      </c>
      <c r="P11" s="280"/>
      <c r="Q11" s="209"/>
      <c r="R11" s="209"/>
      <c r="S11" s="208"/>
      <c r="T11" s="208"/>
      <c r="U11" s="210"/>
      <c r="V11" s="210"/>
      <c r="W11" s="210"/>
      <c r="X11" s="210"/>
      <c r="Y11" s="210"/>
      <c r="Z11" s="210"/>
      <c r="AA11" s="205"/>
    </row>
    <row r="12" spans="1:27" s="206" customFormat="1" ht="16.899999999999999" customHeight="1">
      <c r="A12" s="401" t="str">
        <f>IF('1042Bi Dati di base lav.'!A8="","",'1042Bi Dati di base lav.'!A8)</f>
        <v/>
      </c>
      <c r="B12" s="476" t="str">
        <f>IF('1042Bi Dati di base lav.'!B8="","",'1042Bi Dati di base lav.'!B8)</f>
        <v/>
      </c>
      <c r="C12" s="607" t="str">
        <f>IF('1042Bi Dati di base lav.'!C8="","",'1042Bi Dati di base lav.'!C8)</f>
        <v/>
      </c>
      <c r="D12" s="608"/>
      <c r="E12" s="505" t="str">
        <f>IF('1042Bi Dati di base lav.'!D8="","",'1042Bi Dati di base lav.'!D8)</f>
        <v/>
      </c>
      <c r="F12" s="175" t="str">
        <f>IF(A12="","",'1042Bi Dati di base lav.'!M8)</f>
        <v/>
      </c>
      <c r="G12" s="176"/>
      <c r="H12" s="75"/>
      <c r="I12" s="75"/>
      <c r="J12" s="76" t="str">
        <f>S12</f>
        <v/>
      </c>
      <c r="K12" s="180" t="str">
        <f>IF(A12="","",'1042Bi Dati di base lav.'!M8)</f>
        <v/>
      </c>
      <c r="L12" s="176"/>
      <c r="M12" s="75"/>
      <c r="N12" s="75"/>
      <c r="O12" s="77" t="str">
        <f>T12</f>
        <v/>
      </c>
      <c r="P12" s="208"/>
      <c r="Q12" s="209" t="str">
        <f>IF($C12="","",'1042Ei Conteggio'!D12)</f>
        <v/>
      </c>
      <c r="R12" s="209" t="str">
        <f>IF(OR($C12="",'1042Bi Dati di base lav.'!M8=""),"",'1042Bi Dati di base lav.'!M8)</f>
        <v/>
      </c>
      <c r="S12" s="208" t="str">
        <f>IF(OR($C12="",G12="",H12="",I12=""),"",MAX(G12-H12-I12,0))</f>
        <v/>
      </c>
      <c r="T12" s="208" t="str">
        <f>IF(OR(L12="",M12="",N12=""),"",MAX(L12-M12-N12,0))</f>
        <v/>
      </c>
      <c r="U12" s="210">
        <f>IF(OR(J12=""),0,G12)</f>
        <v>0</v>
      </c>
      <c r="V12" s="210">
        <f>IF(OR(J12=""),0,I12)</f>
        <v>0</v>
      </c>
      <c r="W12" s="210">
        <f>IF(OR(J12&lt;=0,J12=""),0,S12)</f>
        <v>0</v>
      </c>
      <c r="X12" s="210">
        <f>IF(OR(O12=""),0,L12)</f>
        <v>0</v>
      </c>
      <c r="Y12" s="210">
        <f>IF(OR(O12=""),0,N12)</f>
        <v>0</v>
      </c>
      <c r="Z12" s="210">
        <f>IF(OR(O12&lt;=0,O12=""),0,T12)</f>
        <v>0</v>
      </c>
      <c r="AA12" s="205">
        <f>MAX(Q12:Z12)</f>
        <v>0</v>
      </c>
    </row>
    <row r="13" spans="1:27" s="206" customFormat="1" ht="16.899999999999999" customHeight="1">
      <c r="A13" s="474" t="str">
        <f>IF('1042Bi Dati di base lav.'!A9="","",'1042Bi Dati di base lav.'!A9)</f>
        <v/>
      </c>
      <c r="B13" s="476" t="str">
        <f>IF('1042Bi Dati di base lav.'!B9="","",'1042Bi Dati di base lav.'!B9)</f>
        <v/>
      </c>
      <c r="C13" s="607" t="str">
        <f>IF('1042Bi Dati di base lav.'!C9="","",'1042Bi Dati di base lav.'!C9)</f>
        <v/>
      </c>
      <c r="D13" s="608"/>
      <c r="E13" s="505" t="str">
        <f>IF('1042Bi Dati di base lav.'!D9="","",'1042Bi Dati di base lav.'!D9)</f>
        <v/>
      </c>
      <c r="F13" s="175" t="str">
        <f>IF(A13="","",'1042Bi Dati di base lav.'!M9)</f>
        <v/>
      </c>
      <c r="G13" s="177"/>
      <c r="H13" s="148"/>
      <c r="I13" s="148"/>
      <c r="J13" s="76" t="str">
        <f>S13</f>
        <v/>
      </c>
      <c r="K13" s="175" t="str">
        <f>IF(A13="","",'1042Bi Dati di base lav.'!M9)</f>
        <v/>
      </c>
      <c r="L13" s="176"/>
      <c r="M13" s="148"/>
      <c r="N13" s="148"/>
      <c r="O13" s="78" t="str">
        <f>T13</f>
        <v/>
      </c>
      <c r="P13" s="208"/>
      <c r="Q13" s="209" t="str">
        <f>IF($C13="","",'1042Ei Conteggio'!D13)</f>
        <v/>
      </c>
      <c r="R13" s="209" t="str">
        <f>IF(OR($C13="",'1042Bi Dati di base lav.'!M9=""),"",'1042Bi Dati di base lav.'!M9)</f>
        <v/>
      </c>
      <c r="S13" s="208" t="str">
        <f>IF(OR($C13="",G13="",H13="",I13=""),"",MAX(G13-H13-I13,0))</f>
        <v/>
      </c>
      <c r="T13" s="208" t="str">
        <f>IF(OR(L13="",M13="",N13=""),"",MAX(L13-M13-N13,0))</f>
        <v/>
      </c>
      <c r="U13" s="210">
        <f>IF(OR(J13=""),0,G13)</f>
        <v>0</v>
      </c>
      <c r="V13" s="210">
        <f>IF(OR(J13=""),0,I13)</f>
        <v>0</v>
      </c>
      <c r="W13" s="210">
        <f>IF(OR(J13&lt;=0,J13=""),0,S13)</f>
        <v>0</v>
      </c>
      <c r="X13" s="210">
        <f>IF(OR(O13=""),0,L13)</f>
        <v>0</v>
      </c>
      <c r="Y13" s="210">
        <f>IF(OR(O13=""),0,N13)</f>
        <v>0</v>
      </c>
      <c r="Z13" s="210">
        <f>IF(OR(O13&lt;=0,O13=""),0,T13)</f>
        <v>0</v>
      </c>
      <c r="AA13" s="205">
        <f>MAX(Q13:Z13)</f>
        <v>0</v>
      </c>
    </row>
    <row r="14" spans="1:27" s="206" customFormat="1" ht="16.899999999999999" customHeight="1">
      <c r="A14" s="474" t="str">
        <f>IF('1042Bi Dati di base lav.'!A10="","",'1042Bi Dati di base lav.'!A10)</f>
        <v/>
      </c>
      <c r="B14" s="476" t="str">
        <f>IF('1042Bi Dati di base lav.'!B10="","",'1042Bi Dati di base lav.'!B10)</f>
        <v/>
      </c>
      <c r="C14" s="607" t="str">
        <f>IF('1042Bi Dati di base lav.'!C10="","",'1042Bi Dati di base lav.'!C10)</f>
        <v/>
      </c>
      <c r="D14" s="608"/>
      <c r="E14" s="505" t="str">
        <f>IF('1042Bi Dati di base lav.'!D10="","",'1042Bi Dati di base lav.'!D10)</f>
        <v/>
      </c>
      <c r="F14" s="175" t="str">
        <f>IF(A14="","",'1042Bi Dati di base lav.'!M10)</f>
        <v/>
      </c>
      <c r="G14" s="177"/>
      <c r="H14" s="148"/>
      <c r="I14" s="148"/>
      <c r="J14" s="76" t="str">
        <f t="shared" ref="J14:J38" si="1">S14</f>
        <v/>
      </c>
      <c r="K14" s="175" t="str">
        <f>IF(A14="","",'1042Bi Dati di base lav.'!M10)</f>
        <v/>
      </c>
      <c r="L14" s="176"/>
      <c r="M14" s="148"/>
      <c r="N14" s="148"/>
      <c r="O14" s="78" t="str">
        <f t="shared" ref="O14:O38" si="2">T14</f>
        <v/>
      </c>
      <c r="P14" s="208"/>
      <c r="Q14" s="209" t="str">
        <f>IF($C14="","",'1042Ei Conteggio'!D14)</f>
        <v/>
      </c>
      <c r="R14" s="209" t="str">
        <f>IF(OR($C14="",'1042Bi Dati di base lav.'!M10=""),"",'1042Bi Dati di base lav.'!M10)</f>
        <v/>
      </c>
      <c r="S14" s="208" t="str">
        <f t="shared" ref="S14:S38" si="3">IF(OR($C14="",G14="",H14="",I14=""),"",MAX(G14-H14-I14,0))</f>
        <v/>
      </c>
      <c r="T14" s="208" t="str">
        <f t="shared" ref="T14:T38" si="4">IF(OR(L14="",M14="",N14=""),"",MAX(L14-M14-N14,0))</f>
        <v/>
      </c>
      <c r="U14" s="210">
        <f t="shared" ref="U14:U38" si="5">IF(OR(J14=""),0,G14)</f>
        <v>0</v>
      </c>
      <c r="V14" s="210">
        <f t="shared" ref="V14:V38" si="6">IF(OR(J14=""),0,I14)</f>
        <v>0</v>
      </c>
      <c r="W14" s="210">
        <f t="shared" ref="W14:W38" si="7">IF(OR(J14&lt;=0,J14=""),0,S14)</f>
        <v>0</v>
      </c>
      <c r="X14" s="210">
        <f t="shared" ref="X14:X38" si="8">IF(OR(O14=""),0,L14)</f>
        <v>0</v>
      </c>
      <c r="Y14" s="210">
        <f t="shared" ref="Y14:Y38" si="9">IF(OR(O14=""),0,N14)</f>
        <v>0</v>
      </c>
      <c r="Z14" s="210">
        <f t="shared" ref="Z14:Z38" si="10">IF(OR(O14&lt;=0,O14=""),0,T14)</f>
        <v>0</v>
      </c>
      <c r="AA14" s="205">
        <f t="shared" ref="AA14:AA38" si="11">MAX(Q14:Z14)</f>
        <v>0</v>
      </c>
    </row>
    <row r="15" spans="1:27" s="206" customFormat="1" ht="16.899999999999999" customHeight="1">
      <c r="A15" s="474" t="str">
        <f>IF('1042Bi Dati di base lav.'!A11="","",'1042Bi Dati di base lav.'!A11)</f>
        <v/>
      </c>
      <c r="B15" s="476" t="str">
        <f>IF('1042Bi Dati di base lav.'!B11="","",'1042Bi Dati di base lav.'!B11)</f>
        <v/>
      </c>
      <c r="C15" s="607" t="str">
        <f>IF('1042Bi Dati di base lav.'!C11="","",'1042Bi Dati di base lav.'!C11)</f>
        <v/>
      </c>
      <c r="D15" s="608"/>
      <c r="E15" s="505" t="str">
        <f>IF('1042Bi Dati di base lav.'!D11="","",'1042Bi Dati di base lav.'!D11)</f>
        <v/>
      </c>
      <c r="F15" s="175" t="str">
        <f>IF(A15="","",'1042Bi Dati di base lav.'!M11)</f>
        <v/>
      </c>
      <c r="G15" s="177"/>
      <c r="H15" s="148"/>
      <c r="I15" s="148"/>
      <c r="J15" s="76" t="str">
        <f t="shared" si="1"/>
        <v/>
      </c>
      <c r="K15" s="175" t="str">
        <f>IF(A15="","",'1042Bi Dati di base lav.'!M11)</f>
        <v/>
      </c>
      <c r="L15" s="176"/>
      <c r="M15" s="148"/>
      <c r="N15" s="148"/>
      <c r="O15" s="78" t="str">
        <f t="shared" si="2"/>
        <v/>
      </c>
      <c r="P15" s="208"/>
      <c r="Q15" s="209" t="str">
        <f>IF($C15="","",'1042Ei Conteggio'!D15)</f>
        <v/>
      </c>
      <c r="R15" s="209" t="str">
        <f>IF(OR($C15="",'1042Bi Dati di base lav.'!M11=""),"",'1042Bi Dati di base lav.'!M11)</f>
        <v/>
      </c>
      <c r="S15" s="208" t="str">
        <f t="shared" si="3"/>
        <v/>
      </c>
      <c r="T15" s="208" t="str">
        <f t="shared" si="4"/>
        <v/>
      </c>
      <c r="U15" s="210">
        <f t="shared" si="5"/>
        <v>0</v>
      </c>
      <c r="V15" s="210">
        <f t="shared" si="6"/>
        <v>0</v>
      </c>
      <c r="W15" s="210">
        <f t="shared" si="7"/>
        <v>0</v>
      </c>
      <c r="X15" s="210">
        <f t="shared" si="8"/>
        <v>0</v>
      </c>
      <c r="Y15" s="210">
        <f t="shared" si="9"/>
        <v>0</v>
      </c>
      <c r="Z15" s="210">
        <f t="shared" si="10"/>
        <v>0</v>
      </c>
      <c r="AA15" s="205">
        <f t="shared" si="11"/>
        <v>0</v>
      </c>
    </row>
    <row r="16" spans="1:27" s="206" customFormat="1" ht="16.899999999999999" customHeight="1">
      <c r="A16" s="474" t="str">
        <f>IF('1042Bi Dati di base lav.'!A12="","",'1042Bi Dati di base lav.'!A12)</f>
        <v/>
      </c>
      <c r="B16" s="476" t="str">
        <f>IF('1042Bi Dati di base lav.'!B12="","",'1042Bi Dati di base lav.'!B12)</f>
        <v/>
      </c>
      <c r="C16" s="607" t="str">
        <f>IF('1042Bi Dati di base lav.'!C12="","",'1042Bi Dati di base lav.'!C12)</f>
        <v/>
      </c>
      <c r="D16" s="608"/>
      <c r="E16" s="505" t="str">
        <f>IF('1042Bi Dati di base lav.'!D12="","",'1042Bi Dati di base lav.'!D12)</f>
        <v/>
      </c>
      <c r="F16" s="175" t="str">
        <f>IF(A16="","",'1042Bi Dati di base lav.'!M12)</f>
        <v/>
      </c>
      <c r="G16" s="177"/>
      <c r="H16" s="148"/>
      <c r="I16" s="148"/>
      <c r="J16" s="76" t="str">
        <f t="shared" si="1"/>
        <v/>
      </c>
      <c r="K16" s="175" t="str">
        <f>IF(A16="","",'1042Bi Dati di base lav.'!M12)</f>
        <v/>
      </c>
      <c r="L16" s="176"/>
      <c r="M16" s="148"/>
      <c r="N16" s="148"/>
      <c r="O16" s="78" t="str">
        <f t="shared" si="2"/>
        <v/>
      </c>
      <c r="P16" s="208"/>
      <c r="Q16" s="209" t="str">
        <f>IF($C16="","",'1042Ei Conteggio'!D16)</f>
        <v/>
      </c>
      <c r="R16" s="209" t="str">
        <f>IF(OR($C16="",'1042Bi Dati di base lav.'!M12=""),"",'1042Bi Dati di base lav.'!M12)</f>
        <v/>
      </c>
      <c r="S16" s="208" t="str">
        <f t="shared" si="3"/>
        <v/>
      </c>
      <c r="T16" s="208" t="str">
        <f t="shared" si="4"/>
        <v/>
      </c>
      <c r="U16" s="210">
        <f t="shared" si="5"/>
        <v>0</v>
      </c>
      <c r="V16" s="210">
        <f t="shared" si="6"/>
        <v>0</v>
      </c>
      <c r="W16" s="210">
        <f t="shared" si="7"/>
        <v>0</v>
      </c>
      <c r="X16" s="210">
        <f t="shared" si="8"/>
        <v>0</v>
      </c>
      <c r="Y16" s="210">
        <f t="shared" si="9"/>
        <v>0</v>
      </c>
      <c r="Z16" s="210">
        <f t="shared" si="10"/>
        <v>0</v>
      </c>
      <c r="AA16" s="205">
        <f t="shared" si="11"/>
        <v>0</v>
      </c>
    </row>
    <row r="17" spans="1:27" s="206" customFormat="1" ht="16.899999999999999" customHeight="1">
      <c r="A17" s="474" t="str">
        <f>IF('1042Bi Dati di base lav.'!A13="","",'1042Bi Dati di base lav.'!A13)</f>
        <v/>
      </c>
      <c r="B17" s="476" t="str">
        <f>IF('1042Bi Dati di base lav.'!B13="","",'1042Bi Dati di base lav.'!B13)</f>
        <v/>
      </c>
      <c r="C17" s="607" t="str">
        <f>IF('1042Bi Dati di base lav.'!C13="","",'1042Bi Dati di base lav.'!C13)</f>
        <v/>
      </c>
      <c r="D17" s="608"/>
      <c r="E17" s="505" t="str">
        <f>IF('1042Bi Dati di base lav.'!D13="","",'1042Bi Dati di base lav.'!D13)</f>
        <v/>
      </c>
      <c r="F17" s="175" t="str">
        <f>IF(A17="","",'1042Bi Dati di base lav.'!M13)</f>
        <v/>
      </c>
      <c r="G17" s="177"/>
      <c r="H17" s="148"/>
      <c r="I17" s="148"/>
      <c r="J17" s="76" t="str">
        <f t="shared" si="1"/>
        <v/>
      </c>
      <c r="K17" s="175" t="str">
        <f>IF(A17="","",'1042Bi Dati di base lav.'!M13)</f>
        <v/>
      </c>
      <c r="L17" s="176"/>
      <c r="M17" s="148"/>
      <c r="N17" s="148"/>
      <c r="O17" s="78" t="str">
        <f t="shared" si="2"/>
        <v/>
      </c>
      <c r="P17" s="208"/>
      <c r="Q17" s="209" t="str">
        <f>IF($C17="","",'1042Ei Conteggio'!D17)</f>
        <v/>
      </c>
      <c r="R17" s="209" t="str">
        <f>IF(OR($C17="",'1042Bi Dati di base lav.'!M13=""),"",'1042Bi Dati di base lav.'!M13)</f>
        <v/>
      </c>
      <c r="S17" s="208" t="str">
        <f t="shared" si="3"/>
        <v/>
      </c>
      <c r="T17" s="208" t="str">
        <f t="shared" si="4"/>
        <v/>
      </c>
      <c r="U17" s="210">
        <f t="shared" si="5"/>
        <v>0</v>
      </c>
      <c r="V17" s="210">
        <f t="shared" si="6"/>
        <v>0</v>
      </c>
      <c r="W17" s="210">
        <f t="shared" si="7"/>
        <v>0</v>
      </c>
      <c r="X17" s="210">
        <f t="shared" si="8"/>
        <v>0</v>
      </c>
      <c r="Y17" s="210">
        <f t="shared" si="9"/>
        <v>0</v>
      </c>
      <c r="Z17" s="210">
        <f t="shared" si="10"/>
        <v>0</v>
      </c>
      <c r="AA17" s="205">
        <f t="shared" si="11"/>
        <v>0</v>
      </c>
    </row>
    <row r="18" spans="1:27" s="206" customFormat="1" ht="16.899999999999999" customHeight="1">
      <c r="A18" s="474" t="str">
        <f>IF('1042Bi Dati di base lav.'!A14="","",'1042Bi Dati di base lav.'!A14)</f>
        <v/>
      </c>
      <c r="B18" s="476" t="str">
        <f>IF('1042Bi Dati di base lav.'!B14="","",'1042Bi Dati di base lav.'!B14)</f>
        <v/>
      </c>
      <c r="C18" s="607" t="str">
        <f>IF('1042Bi Dati di base lav.'!C14="","",'1042Bi Dati di base lav.'!C14)</f>
        <v/>
      </c>
      <c r="D18" s="608"/>
      <c r="E18" s="505" t="str">
        <f>IF('1042Bi Dati di base lav.'!D14="","",'1042Bi Dati di base lav.'!D14)</f>
        <v/>
      </c>
      <c r="F18" s="175" t="str">
        <f>IF(A18="","",'1042Bi Dati di base lav.'!M14)</f>
        <v/>
      </c>
      <c r="G18" s="177"/>
      <c r="H18" s="148"/>
      <c r="I18" s="148"/>
      <c r="J18" s="76" t="str">
        <f t="shared" si="1"/>
        <v/>
      </c>
      <c r="K18" s="175" t="str">
        <f>IF(A18="","",'1042Bi Dati di base lav.'!M14)</f>
        <v/>
      </c>
      <c r="L18" s="176"/>
      <c r="M18" s="148"/>
      <c r="N18" s="148"/>
      <c r="O18" s="78" t="str">
        <f t="shared" si="2"/>
        <v/>
      </c>
      <c r="P18" s="208"/>
      <c r="Q18" s="209" t="str">
        <f>IF($C18="","",'1042Ei Conteggio'!D18)</f>
        <v/>
      </c>
      <c r="R18" s="209" t="str">
        <f>IF(OR($C18="",'1042Bi Dati di base lav.'!M14=""),"",'1042Bi Dati di base lav.'!M14)</f>
        <v/>
      </c>
      <c r="S18" s="208" t="str">
        <f t="shared" si="3"/>
        <v/>
      </c>
      <c r="T18" s="208" t="str">
        <f t="shared" si="4"/>
        <v/>
      </c>
      <c r="U18" s="210">
        <f t="shared" si="5"/>
        <v>0</v>
      </c>
      <c r="V18" s="210">
        <f t="shared" si="6"/>
        <v>0</v>
      </c>
      <c r="W18" s="210">
        <f t="shared" si="7"/>
        <v>0</v>
      </c>
      <c r="X18" s="210">
        <f t="shared" si="8"/>
        <v>0</v>
      </c>
      <c r="Y18" s="210">
        <f t="shared" si="9"/>
        <v>0</v>
      </c>
      <c r="Z18" s="210">
        <f t="shared" si="10"/>
        <v>0</v>
      </c>
      <c r="AA18" s="205">
        <f t="shared" si="11"/>
        <v>0</v>
      </c>
    </row>
    <row r="19" spans="1:27" s="206" customFormat="1" ht="16.899999999999999" customHeight="1">
      <c r="A19" s="474" t="str">
        <f>IF('1042Bi Dati di base lav.'!A15="","",'1042Bi Dati di base lav.'!A15)</f>
        <v/>
      </c>
      <c r="B19" s="476" t="str">
        <f>IF('1042Bi Dati di base lav.'!B15="","",'1042Bi Dati di base lav.'!B15)</f>
        <v/>
      </c>
      <c r="C19" s="607" t="str">
        <f>IF('1042Bi Dati di base lav.'!C15="","",'1042Bi Dati di base lav.'!C15)</f>
        <v/>
      </c>
      <c r="D19" s="608"/>
      <c r="E19" s="505" t="str">
        <f>IF('1042Bi Dati di base lav.'!D15="","",'1042Bi Dati di base lav.'!D15)</f>
        <v/>
      </c>
      <c r="F19" s="175" t="str">
        <f>IF(A19="","",'1042Bi Dati di base lav.'!M15)</f>
        <v/>
      </c>
      <c r="G19" s="177"/>
      <c r="H19" s="148"/>
      <c r="I19" s="148"/>
      <c r="J19" s="76" t="str">
        <f t="shared" si="1"/>
        <v/>
      </c>
      <c r="K19" s="175" t="str">
        <f>IF(A19="","",'1042Bi Dati di base lav.'!M15)</f>
        <v/>
      </c>
      <c r="L19" s="176"/>
      <c r="M19" s="148"/>
      <c r="N19" s="148"/>
      <c r="O19" s="78" t="str">
        <f t="shared" si="2"/>
        <v/>
      </c>
      <c r="P19" s="208"/>
      <c r="Q19" s="209" t="str">
        <f>IF($C19="","",'1042Ei Conteggio'!D19)</f>
        <v/>
      </c>
      <c r="R19" s="209" t="str">
        <f>IF(OR($C19="",'1042Bi Dati di base lav.'!M15=""),"",'1042Bi Dati di base lav.'!M15)</f>
        <v/>
      </c>
      <c r="S19" s="208" t="str">
        <f t="shared" si="3"/>
        <v/>
      </c>
      <c r="T19" s="208" t="str">
        <f t="shared" si="4"/>
        <v/>
      </c>
      <c r="U19" s="210">
        <f t="shared" si="5"/>
        <v>0</v>
      </c>
      <c r="V19" s="210">
        <f t="shared" si="6"/>
        <v>0</v>
      </c>
      <c r="W19" s="210">
        <f t="shared" si="7"/>
        <v>0</v>
      </c>
      <c r="X19" s="210">
        <f t="shared" si="8"/>
        <v>0</v>
      </c>
      <c r="Y19" s="210">
        <f t="shared" si="9"/>
        <v>0</v>
      </c>
      <c r="Z19" s="210">
        <f t="shared" si="10"/>
        <v>0</v>
      </c>
      <c r="AA19" s="205">
        <f t="shared" si="11"/>
        <v>0</v>
      </c>
    </row>
    <row r="20" spans="1:27" s="206" customFormat="1" ht="16.899999999999999" customHeight="1">
      <c r="A20" s="474" t="str">
        <f>IF('1042Bi Dati di base lav.'!A16="","",'1042Bi Dati di base lav.'!A16)</f>
        <v/>
      </c>
      <c r="B20" s="476" t="str">
        <f>IF('1042Bi Dati di base lav.'!B16="","",'1042Bi Dati di base lav.'!B16)</f>
        <v/>
      </c>
      <c r="C20" s="607" t="str">
        <f>IF('1042Bi Dati di base lav.'!C16="","",'1042Bi Dati di base lav.'!C16)</f>
        <v/>
      </c>
      <c r="D20" s="608"/>
      <c r="E20" s="505" t="str">
        <f>IF('1042Bi Dati di base lav.'!D16="","",'1042Bi Dati di base lav.'!D16)</f>
        <v/>
      </c>
      <c r="F20" s="175" t="str">
        <f>IF(A20="","",'1042Bi Dati di base lav.'!M16)</f>
        <v/>
      </c>
      <c r="G20" s="177"/>
      <c r="H20" s="148"/>
      <c r="I20" s="148"/>
      <c r="J20" s="76" t="str">
        <f t="shared" si="1"/>
        <v/>
      </c>
      <c r="K20" s="175" t="str">
        <f>IF(A20="","",'1042Bi Dati di base lav.'!M16)</f>
        <v/>
      </c>
      <c r="L20" s="176"/>
      <c r="M20" s="148"/>
      <c r="N20" s="148"/>
      <c r="O20" s="78" t="str">
        <f t="shared" si="2"/>
        <v/>
      </c>
      <c r="P20" s="208"/>
      <c r="Q20" s="209" t="str">
        <f>IF($C20="","",'1042Ei Conteggio'!D20)</f>
        <v/>
      </c>
      <c r="R20" s="209" t="str">
        <f>IF(OR($C20="",'1042Bi Dati di base lav.'!M16=""),"",'1042Bi Dati di base lav.'!M16)</f>
        <v/>
      </c>
      <c r="S20" s="208" t="str">
        <f t="shared" si="3"/>
        <v/>
      </c>
      <c r="T20" s="208" t="str">
        <f t="shared" si="4"/>
        <v/>
      </c>
      <c r="U20" s="210">
        <f t="shared" si="5"/>
        <v>0</v>
      </c>
      <c r="V20" s="210">
        <f t="shared" si="6"/>
        <v>0</v>
      </c>
      <c r="W20" s="210">
        <f t="shared" si="7"/>
        <v>0</v>
      </c>
      <c r="X20" s="210">
        <f t="shared" si="8"/>
        <v>0</v>
      </c>
      <c r="Y20" s="210">
        <f t="shared" si="9"/>
        <v>0</v>
      </c>
      <c r="Z20" s="210">
        <f t="shared" si="10"/>
        <v>0</v>
      </c>
      <c r="AA20" s="205">
        <f t="shared" si="11"/>
        <v>0</v>
      </c>
    </row>
    <row r="21" spans="1:27" s="206" customFormat="1" ht="16.899999999999999" customHeight="1">
      <c r="A21" s="474" t="str">
        <f>IF('1042Bi Dati di base lav.'!A17="","",'1042Bi Dati di base lav.'!A17)</f>
        <v/>
      </c>
      <c r="B21" s="476" t="str">
        <f>IF('1042Bi Dati di base lav.'!B17="","",'1042Bi Dati di base lav.'!B17)</f>
        <v/>
      </c>
      <c r="C21" s="607" t="str">
        <f>IF('1042Bi Dati di base lav.'!C17="","",'1042Bi Dati di base lav.'!C17)</f>
        <v/>
      </c>
      <c r="D21" s="608"/>
      <c r="E21" s="505" t="str">
        <f>IF('1042Bi Dati di base lav.'!D17="","",'1042Bi Dati di base lav.'!D17)</f>
        <v/>
      </c>
      <c r="F21" s="175" t="str">
        <f>IF(A21="","",'1042Bi Dati di base lav.'!M17)</f>
        <v/>
      </c>
      <c r="G21" s="177"/>
      <c r="H21" s="148"/>
      <c r="I21" s="148"/>
      <c r="J21" s="76" t="str">
        <f t="shared" si="1"/>
        <v/>
      </c>
      <c r="K21" s="175" t="str">
        <f>IF(A21="","",'1042Bi Dati di base lav.'!M17)</f>
        <v/>
      </c>
      <c r="L21" s="176"/>
      <c r="M21" s="148"/>
      <c r="N21" s="148"/>
      <c r="O21" s="78" t="str">
        <f t="shared" si="2"/>
        <v/>
      </c>
      <c r="P21" s="208"/>
      <c r="Q21" s="209" t="str">
        <f>IF($C21="","",'1042Ei Conteggio'!D21)</f>
        <v/>
      </c>
      <c r="R21" s="209" t="str">
        <f>IF(OR($C21="",'1042Bi Dati di base lav.'!M17=""),"",'1042Bi Dati di base lav.'!M17)</f>
        <v/>
      </c>
      <c r="S21" s="208" t="str">
        <f t="shared" si="3"/>
        <v/>
      </c>
      <c r="T21" s="208" t="str">
        <f t="shared" si="4"/>
        <v/>
      </c>
      <c r="U21" s="210">
        <f t="shared" si="5"/>
        <v>0</v>
      </c>
      <c r="V21" s="210">
        <f t="shared" si="6"/>
        <v>0</v>
      </c>
      <c r="W21" s="210">
        <f t="shared" si="7"/>
        <v>0</v>
      </c>
      <c r="X21" s="210">
        <f t="shared" si="8"/>
        <v>0</v>
      </c>
      <c r="Y21" s="210">
        <f t="shared" si="9"/>
        <v>0</v>
      </c>
      <c r="Z21" s="210">
        <f t="shared" si="10"/>
        <v>0</v>
      </c>
      <c r="AA21" s="205">
        <f t="shared" si="11"/>
        <v>0</v>
      </c>
    </row>
    <row r="22" spans="1:27" s="206" customFormat="1" ht="16.899999999999999" customHeight="1">
      <c r="A22" s="474" t="str">
        <f>IF('1042Bi Dati di base lav.'!A18="","",'1042Bi Dati di base lav.'!A18)</f>
        <v/>
      </c>
      <c r="B22" s="476" t="str">
        <f>IF('1042Bi Dati di base lav.'!B18="","",'1042Bi Dati di base lav.'!B18)</f>
        <v/>
      </c>
      <c r="C22" s="607" t="str">
        <f>IF('1042Bi Dati di base lav.'!C18="","",'1042Bi Dati di base lav.'!C18)</f>
        <v/>
      </c>
      <c r="D22" s="608"/>
      <c r="E22" s="505" t="str">
        <f>IF('1042Bi Dati di base lav.'!D18="","",'1042Bi Dati di base lav.'!D18)</f>
        <v/>
      </c>
      <c r="F22" s="175" t="str">
        <f>IF(A22="","",'1042Bi Dati di base lav.'!M18)</f>
        <v/>
      </c>
      <c r="G22" s="177"/>
      <c r="H22" s="148"/>
      <c r="I22" s="148"/>
      <c r="J22" s="76" t="str">
        <f t="shared" si="1"/>
        <v/>
      </c>
      <c r="K22" s="175" t="str">
        <f>IF(A22="","",'1042Bi Dati di base lav.'!M18)</f>
        <v/>
      </c>
      <c r="L22" s="176"/>
      <c r="M22" s="148"/>
      <c r="N22" s="148"/>
      <c r="O22" s="78" t="str">
        <f t="shared" si="2"/>
        <v/>
      </c>
      <c r="P22" s="208"/>
      <c r="Q22" s="209" t="str">
        <f>IF($C22="","",'1042Ei Conteggio'!D22)</f>
        <v/>
      </c>
      <c r="R22" s="209" t="str">
        <f>IF(OR($C22="",'1042Bi Dati di base lav.'!M18=""),"",'1042Bi Dati di base lav.'!M18)</f>
        <v/>
      </c>
      <c r="S22" s="208" t="str">
        <f t="shared" si="3"/>
        <v/>
      </c>
      <c r="T22" s="208" t="str">
        <f t="shared" si="4"/>
        <v/>
      </c>
      <c r="U22" s="210">
        <f t="shared" si="5"/>
        <v>0</v>
      </c>
      <c r="V22" s="210">
        <f t="shared" si="6"/>
        <v>0</v>
      </c>
      <c r="W22" s="210">
        <f t="shared" si="7"/>
        <v>0</v>
      </c>
      <c r="X22" s="210">
        <f t="shared" si="8"/>
        <v>0</v>
      </c>
      <c r="Y22" s="210">
        <f t="shared" si="9"/>
        <v>0</v>
      </c>
      <c r="Z22" s="210">
        <f t="shared" si="10"/>
        <v>0</v>
      </c>
      <c r="AA22" s="205">
        <f t="shared" si="11"/>
        <v>0</v>
      </c>
    </row>
    <row r="23" spans="1:27" s="206" customFormat="1" ht="16.899999999999999" customHeight="1">
      <c r="A23" s="474" t="str">
        <f>IF('1042Bi Dati di base lav.'!A19="","",'1042Bi Dati di base lav.'!A19)</f>
        <v/>
      </c>
      <c r="B23" s="476" t="str">
        <f>IF('1042Bi Dati di base lav.'!B19="","",'1042Bi Dati di base lav.'!B19)</f>
        <v/>
      </c>
      <c r="C23" s="607" t="str">
        <f>IF('1042Bi Dati di base lav.'!C19="","",'1042Bi Dati di base lav.'!C19)</f>
        <v/>
      </c>
      <c r="D23" s="608"/>
      <c r="E23" s="505" t="str">
        <f>IF('1042Bi Dati di base lav.'!D19="","",'1042Bi Dati di base lav.'!D19)</f>
        <v/>
      </c>
      <c r="F23" s="175" t="str">
        <f>IF(A23="","",'1042Bi Dati di base lav.'!M19)</f>
        <v/>
      </c>
      <c r="G23" s="177"/>
      <c r="H23" s="148"/>
      <c r="I23" s="148"/>
      <c r="J23" s="76" t="str">
        <f t="shared" si="1"/>
        <v/>
      </c>
      <c r="K23" s="175" t="str">
        <f>IF(A23="","",'1042Bi Dati di base lav.'!M19)</f>
        <v/>
      </c>
      <c r="L23" s="176"/>
      <c r="M23" s="148"/>
      <c r="N23" s="148"/>
      <c r="O23" s="78" t="str">
        <f t="shared" si="2"/>
        <v/>
      </c>
      <c r="P23" s="208"/>
      <c r="Q23" s="209" t="str">
        <f>IF($C23="","",'1042Ei Conteggio'!D23)</f>
        <v/>
      </c>
      <c r="R23" s="209" t="str">
        <f>IF(OR($C23="",'1042Bi Dati di base lav.'!M19=""),"",'1042Bi Dati di base lav.'!M19)</f>
        <v/>
      </c>
      <c r="S23" s="208" t="str">
        <f t="shared" si="3"/>
        <v/>
      </c>
      <c r="T23" s="208" t="str">
        <f t="shared" si="4"/>
        <v/>
      </c>
      <c r="U23" s="210">
        <f t="shared" si="5"/>
        <v>0</v>
      </c>
      <c r="V23" s="210">
        <f t="shared" si="6"/>
        <v>0</v>
      </c>
      <c r="W23" s="210">
        <f t="shared" si="7"/>
        <v>0</v>
      </c>
      <c r="X23" s="210">
        <f t="shared" si="8"/>
        <v>0</v>
      </c>
      <c r="Y23" s="210">
        <f t="shared" si="9"/>
        <v>0</v>
      </c>
      <c r="Z23" s="210">
        <f t="shared" si="10"/>
        <v>0</v>
      </c>
      <c r="AA23" s="205">
        <f t="shared" si="11"/>
        <v>0</v>
      </c>
    </row>
    <row r="24" spans="1:27" s="206" customFormat="1" ht="16.899999999999999" customHeight="1">
      <c r="A24" s="474" t="str">
        <f>IF('1042Bi Dati di base lav.'!A20="","",'1042Bi Dati di base lav.'!A20)</f>
        <v/>
      </c>
      <c r="B24" s="476" t="str">
        <f>IF('1042Bi Dati di base lav.'!B20="","",'1042Bi Dati di base lav.'!B20)</f>
        <v/>
      </c>
      <c r="C24" s="607" t="str">
        <f>IF('1042Bi Dati di base lav.'!C20="","",'1042Bi Dati di base lav.'!C20)</f>
        <v/>
      </c>
      <c r="D24" s="608"/>
      <c r="E24" s="505" t="str">
        <f>IF('1042Bi Dati di base lav.'!D20="","",'1042Bi Dati di base lav.'!D20)</f>
        <v/>
      </c>
      <c r="F24" s="175" t="str">
        <f>IF(A24="","",'1042Bi Dati di base lav.'!M20)</f>
        <v/>
      </c>
      <c r="G24" s="177"/>
      <c r="H24" s="148"/>
      <c r="I24" s="148"/>
      <c r="J24" s="76" t="str">
        <f t="shared" si="1"/>
        <v/>
      </c>
      <c r="K24" s="175" t="str">
        <f>IF(A24="","",'1042Bi Dati di base lav.'!M20)</f>
        <v/>
      </c>
      <c r="L24" s="176"/>
      <c r="M24" s="148"/>
      <c r="N24" s="148"/>
      <c r="O24" s="78" t="str">
        <f t="shared" si="2"/>
        <v/>
      </c>
      <c r="P24" s="208"/>
      <c r="Q24" s="209" t="str">
        <f>IF($C24="","",'1042Ei Conteggio'!D24)</f>
        <v/>
      </c>
      <c r="R24" s="209" t="str">
        <f>IF(OR($C24="",'1042Bi Dati di base lav.'!M20=""),"",'1042Bi Dati di base lav.'!M20)</f>
        <v/>
      </c>
      <c r="S24" s="208" t="str">
        <f t="shared" si="3"/>
        <v/>
      </c>
      <c r="T24" s="208" t="str">
        <f t="shared" si="4"/>
        <v/>
      </c>
      <c r="U24" s="210">
        <f t="shared" si="5"/>
        <v>0</v>
      </c>
      <c r="V24" s="210">
        <f t="shared" si="6"/>
        <v>0</v>
      </c>
      <c r="W24" s="210">
        <f t="shared" si="7"/>
        <v>0</v>
      </c>
      <c r="X24" s="210">
        <f t="shared" si="8"/>
        <v>0</v>
      </c>
      <c r="Y24" s="210">
        <f t="shared" si="9"/>
        <v>0</v>
      </c>
      <c r="Z24" s="210">
        <f t="shared" si="10"/>
        <v>0</v>
      </c>
      <c r="AA24" s="205">
        <f t="shared" si="11"/>
        <v>0</v>
      </c>
    </row>
    <row r="25" spans="1:27" s="206" customFormat="1" ht="16.899999999999999" customHeight="1">
      <c r="A25" s="474" t="str">
        <f>IF('1042Bi Dati di base lav.'!A21="","",'1042Bi Dati di base lav.'!A21)</f>
        <v/>
      </c>
      <c r="B25" s="476" t="str">
        <f>IF('1042Bi Dati di base lav.'!B21="","",'1042Bi Dati di base lav.'!B21)</f>
        <v/>
      </c>
      <c r="C25" s="607" t="str">
        <f>IF('1042Bi Dati di base lav.'!C21="","",'1042Bi Dati di base lav.'!C21)</f>
        <v/>
      </c>
      <c r="D25" s="608"/>
      <c r="E25" s="505" t="str">
        <f>IF('1042Bi Dati di base lav.'!D21="","",'1042Bi Dati di base lav.'!D21)</f>
        <v/>
      </c>
      <c r="F25" s="175" t="str">
        <f>IF(A25="","",'1042Bi Dati di base lav.'!M21)</f>
        <v/>
      </c>
      <c r="G25" s="177"/>
      <c r="H25" s="148"/>
      <c r="I25" s="148"/>
      <c r="J25" s="76" t="str">
        <f t="shared" si="1"/>
        <v/>
      </c>
      <c r="K25" s="175" t="str">
        <f>IF(A25="","",'1042Bi Dati di base lav.'!M21)</f>
        <v/>
      </c>
      <c r="L25" s="176"/>
      <c r="M25" s="148"/>
      <c r="N25" s="148"/>
      <c r="O25" s="78" t="str">
        <f t="shared" si="2"/>
        <v/>
      </c>
      <c r="P25" s="208"/>
      <c r="Q25" s="209" t="str">
        <f>IF($C25="","",'1042Ei Conteggio'!D25)</f>
        <v/>
      </c>
      <c r="R25" s="209" t="str">
        <f>IF(OR($C25="",'1042Bi Dati di base lav.'!M21=""),"",'1042Bi Dati di base lav.'!M21)</f>
        <v/>
      </c>
      <c r="S25" s="208" t="str">
        <f t="shared" si="3"/>
        <v/>
      </c>
      <c r="T25" s="208" t="str">
        <f t="shared" si="4"/>
        <v/>
      </c>
      <c r="U25" s="210">
        <f t="shared" si="5"/>
        <v>0</v>
      </c>
      <c r="V25" s="210">
        <f t="shared" si="6"/>
        <v>0</v>
      </c>
      <c r="W25" s="210">
        <f t="shared" si="7"/>
        <v>0</v>
      </c>
      <c r="X25" s="210">
        <f t="shared" si="8"/>
        <v>0</v>
      </c>
      <c r="Y25" s="210">
        <f t="shared" si="9"/>
        <v>0</v>
      </c>
      <c r="Z25" s="210">
        <f t="shared" si="10"/>
        <v>0</v>
      </c>
      <c r="AA25" s="205">
        <f t="shared" si="11"/>
        <v>0</v>
      </c>
    </row>
    <row r="26" spans="1:27" s="206" customFormat="1" ht="16.899999999999999" customHeight="1">
      <c r="A26" s="474" t="str">
        <f>IF('1042Bi Dati di base lav.'!A22="","",'1042Bi Dati di base lav.'!A22)</f>
        <v/>
      </c>
      <c r="B26" s="476" t="str">
        <f>IF('1042Bi Dati di base lav.'!B22="","",'1042Bi Dati di base lav.'!B22)</f>
        <v/>
      </c>
      <c r="C26" s="607" t="str">
        <f>IF('1042Bi Dati di base lav.'!C22="","",'1042Bi Dati di base lav.'!C22)</f>
        <v/>
      </c>
      <c r="D26" s="608"/>
      <c r="E26" s="505" t="str">
        <f>IF('1042Bi Dati di base lav.'!D22="","",'1042Bi Dati di base lav.'!D22)</f>
        <v/>
      </c>
      <c r="F26" s="175" t="str">
        <f>IF(A26="","",'1042Bi Dati di base lav.'!M22)</f>
        <v/>
      </c>
      <c r="G26" s="177"/>
      <c r="H26" s="148"/>
      <c r="I26" s="148"/>
      <c r="J26" s="76" t="str">
        <f t="shared" si="1"/>
        <v/>
      </c>
      <c r="K26" s="175" t="str">
        <f>IF(A26="","",'1042Bi Dati di base lav.'!M22)</f>
        <v/>
      </c>
      <c r="L26" s="176"/>
      <c r="M26" s="148"/>
      <c r="N26" s="148"/>
      <c r="O26" s="78" t="str">
        <f t="shared" si="2"/>
        <v/>
      </c>
      <c r="P26" s="208"/>
      <c r="Q26" s="209" t="str">
        <f>IF($C26="","",'1042Ei Conteggio'!D26)</f>
        <v/>
      </c>
      <c r="R26" s="209" t="str">
        <f>IF(OR($C26="",'1042Bi Dati di base lav.'!M22=""),"",'1042Bi Dati di base lav.'!M22)</f>
        <v/>
      </c>
      <c r="S26" s="208" t="str">
        <f t="shared" si="3"/>
        <v/>
      </c>
      <c r="T26" s="208" t="str">
        <f t="shared" si="4"/>
        <v/>
      </c>
      <c r="U26" s="210">
        <f t="shared" si="5"/>
        <v>0</v>
      </c>
      <c r="V26" s="210">
        <f t="shared" si="6"/>
        <v>0</v>
      </c>
      <c r="W26" s="210">
        <f t="shared" si="7"/>
        <v>0</v>
      </c>
      <c r="X26" s="210">
        <f t="shared" si="8"/>
        <v>0</v>
      </c>
      <c r="Y26" s="210">
        <f t="shared" si="9"/>
        <v>0</v>
      </c>
      <c r="Z26" s="210">
        <f t="shared" si="10"/>
        <v>0</v>
      </c>
      <c r="AA26" s="205">
        <f t="shared" si="11"/>
        <v>0</v>
      </c>
    </row>
    <row r="27" spans="1:27" s="206" customFormat="1" ht="16.899999999999999" customHeight="1">
      <c r="A27" s="474" t="str">
        <f>IF('1042Bi Dati di base lav.'!A23="","",'1042Bi Dati di base lav.'!A23)</f>
        <v/>
      </c>
      <c r="B27" s="476" t="str">
        <f>IF('1042Bi Dati di base lav.'!B23="","",'1042Bi Dati di base lav.'!B23)</f>
        <v/>
      </c>
      <c r="C27" s="607" t="str">
        <f>IF('1042Bi Dati di base lav.'!C23="","",'1042Bi Dati di base lav.'!C23)</f>
        <v/>
      </c>
      <c r="D27" s="608"/>
      <c r="E27" s="505" t="str">
        <f>IF('1042Bi Dati di base lav.'!D23="","",'1042Bi Dati di base lav.'!D23)</f>
        <v/>
      </c>
      <c r="F27" s="175" t="str">
        <f>IF(A27="","",'1042Bi Dati di base lav.'!M23)</f>
        <v/>
      </c>
      <c r="G27" s="177"/>
      <c r="H27" s="148"/>
      <c r="I27" s="148"/>
      <c r="J27" s="76" t="str">
        <f t="shared" si="1"/>
        <v/>
      </c>
      <c r="K27" s="175" t="str">
        <f>IF(A27="","",'1042Bi Dati di base lav.'!M23)</f>
        <v/>
      </c>
      <c r="L27" s="176"/>
      <c r="M27" s="148"/>
      <c r="N27" s="148"/>
      <c r="O27" s="78" t="str">
        <f t="shared" si="2"/>
        <v/>
      </c>
      <c r="P27" s="208"/>
      <c r="Q27" s="209" t="str">
        <f>IF($C27="","",'1042Ei Conteggio'!D27)</f>
        <v/>
      </c>
      <c r="R27" s="209" t="str">
        <f>IF(OR($C27="",'1042Bi Dati di base lav.'!M23=""),"",'1042Bi Dati di base lav.'!M23)</f>
        <v/>
      </c>
      <c r="S27" s="208" t="str">
        <f t="shared" si="3"/>
        <v/>
      </c>
      <c r="T27" s="208" t="str">
        <f t="shared" si="4"/>
        <v/>
      </c>
      <c r="U27" s="210">
        <f t="shared" si="5"/>
        <v>0</v>
      </c>
      <c r="V27" s="210">
        <f t="shared" si="6"/>
        <v>0</v>
      </c>
      <c r="W27" s="210">
        <f t="shared" si="7"/>
        <v>0</v>
      </c>
      <c r="X27" s="210">
        <f t="shared" si="8"/>
        <v>0</v>
      </c>
      <c r="Y27" s="210">
        <f t="shared" si="9"/>
        <v>0</v>
      </c>
      <c r="Z27" s="210">
        <f t="shared" si="10"/>
        <v>0</v>
      </c>
      <c r="AA27" s="205">
        <f t="shared" si="11"/>
        <v>0</v>
      </c>
    </row>
    <row r="28" spans="1:27" s="206" customFormat="1" ht="16.899999999999999" customHeight="1">
      <c r="A28" s="474" t="str">
        <f>IF('1042Bi Dati di base lav.'!A24="","",'1042Bi Dati di base lav.'!A24)</f>
        <v/>
      </c>
      <c r="B28" s="476" t="str">
        <f>IF('1042Bi Dati di base lav.'!B24="","",'1042Bi Dati di base lav.'!B24)</f>
        <v/>
      </c>
      <c r="C28" s="607" t="str">
        <f>IF('1042Bi Dati di base lav.'!C24="","",'1042Bi Dati di base lav.'!C24)</f>
        <v/>
      </c>
      <c r="D28" s="608"/>
      <c r="E28" s="505" t="str">
        <f>IF('1042Bi Dati di base lav.'!D24="","",'1042Bi Dati di base lav.'!D24)</f>
        <v/>
      </c>
      <c r="F28" s="175" t="str">
        <f>IF(A28="","",'1042Bi Dati di base lav.'!M24)</f>
        <v/>
      </c>
      <c r="G28" s="177"/>
      <c r="H28" s="148"/>
      <c r="I28" s="148"/>
      <c r="J28" s="76" t="str">
        <f t="shared" si="1"/>
        <v/>
      </c>
      <c r="K28" s="175" t="str">
        <f>IF(A28="","",'1042Bi Dati di base lav.'!M24)</f>
        <v/>
      </c>
      <c r="L28" s="176"/>
      <c r="M28" s="148"/>
      <c r="N28" s="148"/>
      <c r="O28" s="78" t="str">
        <f t="shared" si="2"/>
        <v/>
      </c>
      <c r="P28" s="208"/>
      <c r="Q28" s="209" t="str">
        <f>IF($C28="","",'1042Ei Conteggio'!D28)</f>
        <v/>
      </c>
      <c r="R28" s="209" t="str">
        <f>IF(OR($C28="",'1042Bi Dati di base lav.'!M24=""),"",'1042Bi Dati di base lav.'!M24)</f>
        <v/>
      </c>
      <c r="S28" s="208" t="str">
        <f t="shared" si="3"/>
        <v/>
      </c>
      <c r="T28" s="208" t="str">
        <f t="shared" si="4"/>
        <v/>
      </c>
      <c r="U28" s="210">
        <f t="shared" si="5"/>
        <v>0</v>
      </c>
      <c r="V28" s="210">
        <f t="shared" si="6"/>
        <v>0</v>
      </c>
      <c r="W28" s="210">
        <f t="shared" si="7"/>
        <v>0</v>
      </c>
      <c r="X28" s="210">
        <f t="shared" si="8"/>
        <v>0</v>
      </c>
      <c r="Y28" s="210">
        <f t="shared" si="9"/>
        <v>0</v>
      </c>
      <c r="Z28" s="210">
        <f t="shared" si="10"/>
        <v>0</v>
      </c>
      <c r="AA28" s="205">
        <f t="shared" si="11"/>
        <v>0</v>
      </c>
    </row>
    <row r="29" spans="1:27" s="206" customFormat="1" ht="16.899999999999999" customHeight="1">
      <c r="A29" s="474" t="str">
        <f>IF('1042Bi Dati di base lav.'!A25="","",'1042Bi Dati di base lav.'!A25)</f>
        <v/>
      </c>
      <c r="B29" s="476" t="str">
        <f>IF('1042Bi Dati di base lav.'!B25="","",'1042Bi Dati di base lav.'!B25)</f>
        <v/>
      </c>
      <c r="C29" s="607" t="str">
        <f>IF('1042Bi Dati di base lav.'!C25="","",'1042Bi Dati di base lav.'!C25)</f>
        <v/>
      </c>
      <c r="D29" s="608"/>
      <c r="E29" s="505" t="str">
        <f>IF('1042Bi Dati di base lav.'!D25="","",'1042Bi Dati di base lav.'!D25)</f>
        <v/>
      </c>
      <c r="F29" s="175" t="str">
        <f>IF(A29="","",'1042Bi Dati di base lav.'!M25)</f>
        <v/>
      </c>
      <c r="G29" s="177"/>
      <c r="H29" s="148"/>
      <c r="I29" s="148"/>
      <c r="J29" s="76" t="str">
        <f t="shared" si="1"/>
        <v/>
      </c>
      <c r="K29" s="175" t="str">
        <f>IF(A29="","",'1042Bi Dati di base lav.'!M25)</f>
        <v/>
      </c>
      <c r="L29" s="176"/>
      <c r="M29" s="148"/>
      <c r="N29" s="148"/>
      <c r="O29" s="78" t="str">
        <f t="shared" si="2"/>
        <v/>
      </c>
      <c r="P29" s="208"/>
      <c r="Q29" s="209" t="str">
        <f>IF($C29="","",'1042Ei Conteggio'!D29)</f>
        <v/>
      </c>
      <c r="R29" s="209" t="str">
        <f>IF(OR($C29="",'1042Bi Dati di base lav.'!M25=""),"",'1042Bi Dati di base lav.'!M25)</f>
        <v/>
      </c>
      <c r="S29" s="208" t="str">
        <f t="shared" si="3"/>
        <v/>
      </c>
      <c r="T29" s="208" t="str">
        <f t="shared" si="4"/>
        <v/>
      </c>
      <c r="U29" s="210">
        <f t="shared" si="5"/>
        <v>0</v>
      </c>
      <c r="V29" s="210">
        <f t="shared" si="6"/>
        <v>0</v>
      </c>
      <c r="W29" s="210">
        <f t="shared" si="7"/>
        <v>0</v>
      </c>
      <c r="X29" s="210">
        <f t="shared" si="8"/>
        <v>0</v>
      </c>
      <c r="Y29" s="210">
        <f t="shared" si="9"/>
        <v>0</v>
      </c>
      <c r="Z29" s="210">
        <f t="shared" si="10"/>
        <v>0</v>
      </c>
      <c r="AA29" s="205">
        <f t="shared" si="11"/>
        <v>0</v>
      </c>
    </row>
    <row r="30" spans="1:27" s="206" customFormat="1" ht="16.899999999999999" customHeight="1">
      <c r="A30" s="474" t="str">
        <f>IF('1042Bi Dati di base lav.'!A26="","",'1042Bi Dati di base lav.'!A26)</f>
        <v/>
      </c>
      <c r="B30" s="476" t="str">
        <f>IF('1042Bi Dati di base lav.'!B26="","",'1042Bi Dati di base lav.'!B26)</f>
        <v/>
      </c>
      <c r="C30" s="607" t="str">
        <f>IF('1042Bi Dati di base lav.'!C26="","",'1042Bi Dati di base lav.'!C26)</f>
        <v/>
      </c>
      <c r="D30" s="608"/>
      <c r="E30" s="505" t="str">
        <f>IF('1042Bi Dati di base lav.'!D26="","",'1042Bi Dati di base lav.'!D26)</f>
        <v/>
      </c>
      <c r="F30" s="175" t="str">
        <f>IF(A30="","",'1042Bi Dati di base lav.'!M26)</f>
        <v/>
      </c>
      <c r="G30" s="177"/>
      <c r="H30" s="148"/>
      <c r="I30" s="148"/>
      <c r="J30" s="76" t="str">
        <f t="shared" si="1"/>
        <v/>
      </c>
      <c r="K30" s="175" t="str">
        <f>IF(A30="","",'1042Bi Dati di base lav.'!M26)</f>
        <v/>
      </c>
      <c r="L30" s="176"/>
      <c r="M30" s="148"/>
      <c r="N30" s="148"/>
      <c r="O30" s="78" t="str">
        <f t="shared" si="2"/>
        <v/>
      </c>
      <c r="P30" s="208"/>
      <c r="Q30" s="209" t="str">
        <f>IF($C30="","",'1042Ei Conteggio'!D30)</f>
        <v/>
      </c>
      <c r="R30" s="209" t="str">
        <f>IF(OR($C30="",'1042Bi Dati di base lav.'!M26=""),"",'1042Bi Dati di base lav.'!M26)</f>
        <v/>
      </c>
      <c r="S30" s="208" t="str">
        <f t="shared" si="3"/>
        <v/>
      </c>
      <c r="T30" s="208" t="str">
        <f t="shared" si="4"/>
        <v/>
      </c>
      <c r="U30" s="210">
        <f t="shared" si="5"/>
        <v>0</v>
      </c>
      <c r="V30" s="210">
        <f t="shared" si="6"/>
        <v>0</v>
      </c>
      <c r="W30" s="210">
        <f t="shared" si="7"/>
        <v>0</v>
      </c>
      <c r="X30" s="210">
        <f t="shared" si="8"/>
        <v>0</v>
      </c>
      <c r="Y30" s="210">
        <f t="shared" si="9"/>
        <v>0</v>
      </c>
      <c r="Z30" s="210">
        <f t="shared" si="10"/>
        <v>0</v>
      </c>
      <c r="AA30" s="205">
        <f t="shared" si="11"/>
        <v>0</v>
      </c>
    </row>
    <row r="31" spans="1:27" s="206" customFormat="1" ht="16.899999999999999" customHeight="1">
      <c r="A31" s="474" t="str">
        <f>IF('1042Bi Dati di base lav.'!A27="","",'1042Bi Dati di base lav.'!A27)</f>
        <v/>
      </c>
      <c r="B31" s="476" t="str">
        <f>IF('1042Bi Dati di base lav.'!B27="","",'1042Bi Dati di base lav.'!B27)</f>
        <v/>
      </c>
      <c r="C31" s="607" t="str">
        <f>IF('1042Bi Dati di base lav.'!C27="","",'1042Bi Dati di base lav.'!C27)</f>
        <v/>
      </c>
      <c r="D31" s="608"/>
      <c r="E31" s="505" t="str">
        <f>IF('1042Bi Dati di base lav.'!D27="","",'1042Bi Dati di base lav.'!D27)</f>
        <v/>
      </c>
      <c r="F31" s="175" t="str">
        <f>IF(A31="","",'1042Bi Dati di base lav.'!M27)</f>
        <v/>
      </c>
      <c r="G31" s="177"/>
      <c r="H31" s="148"/>
      <c r="I31" s="148"/>
      <c r="J31" s="76" t="str">
        <f t="shared" si="1"/>
        <v/>
      </c>
      <c r="K31" s="175" t="str">
        <f>IF(A31="","",'1042Bi Dati di base lav.'!M27)</f>
        <v/>
      </c>
      <c r="L31" s="176"/>
      <c r="M31" s="148"/>
      <c r="N31" s="148"/>
      <c r="O31" s="78" t="str">
        <f t="shared" si="2"/>
        <v/>
      </c>
      <c r="P31" s="208"/>
      <c r="Q31" s="209" t="str">
        <f>IF($C31="","",'1042Ei Conteggio'!D31)</f>
        <v/>
      </c>
      <c r="R31" s="209" t="str">
        <f>IF(OR($C31="",'1042Bi Dati di base lav.'!M27=""),"",'1042Bi Dati di base lav.'!M27)</f>
        <v/>
      </c>
      <c r="S31" s="208" t="str">
        <f t="shared" si="3"/>
        <v/>
      </c>
      <c r="T31" s="208" t="str">
        <f t="shared" si="4"/>
        <v/>
      </c>
      <c r="U31" s="210">
        <f t="shared" si="5"/>
        <v>0</v>
      </c>
      <c r="V31" s="210">
        <f t="shared" si="6"/>
        <v>0</v>
      </c>
      <c r="W31" s="210">
        <f t="shared" si="7"/>
        <v>0</v>
      </c>
      <c r="X31" s="210">
        <f t="shared" si="8"/>
        <v>0</v>
      </c>
      <c r="Y31" s="210">
        <f t="shared" si="9"/>
        <v>0</v>
      </c>
      <c r="Z31" s="210">
        <f t="shared" si="10"/>
        <v>0</v>
      </c>
      <c r="AA31" s="205">
        <f t="shared" si="11"/>
        <v>0</v>
      </c>
    </row>
    <row r="32" spans="1:27" s="206" customFormat="1" ht="16.899999999999999" customHeight="1">
      <c r="A32" s="474" t="str">
        <f>IF('1042Bi Dati di base lav.'!A28="","",'1042Bi Dati di base lav.'!A28)</f>
        <v/>
      </c>
      <c r="B32" s="476" t="str">
        <f>IF('1042Bi Dati di base lav.'!B28="","",'1042Bi Dati di base lav.'!B28)</f>
        <v/>
      </c>
      <c r="C32" s="607" t="str">
        <f>IF('1042Bi Dati di base lav.'!C28="","",'1042Bi Dati di base lav.'!C28)</f>
        <v/>
      </c>
      <c r="D32" s="608"/>
      <c r="E32" s="505" t="str">
        <f>IF('1042Bi Dati di base lav.'!D28="","",'1042Bi Dati di base lav.'!D28)</f>
        <v/>
      </c>
      <c r="F32" s="175" t="str">
        <f>IF(A32="","",'1042Bi Dati di base lav.'!M28)</f>
        <v/>
      </c>
      <c r="G32" s="177"/>
      <c r="H32" s="148"/>
      <c r="I32" s="148"/>
      <c r="J32" s="76" t="str">
        <f t="shared" si="1"/>
        <v/>
      </c>
      <c r="K32" s="175" t="str">
        <f>IF(A32="","",'1042Bi Dati di base lav.'!M28)</f>
        <v/>
      </c>
      <c r="L32" s="176"/>
      <c r="M32" s="148"/>
      <c r="N32" s="148"/>
      <c r="O32" s="78" t="str">
        <f t="shared" si="2"/>
        <v/>
      </c>
      <c r="P32" s="208"/>
      <c r="Q32" s="209" t="str">
        <f>IF($C32="","",'1042Ei Conteggio'!D32)</f>
        <v/>
      </c>
      <c r="R32" s="209" t="str">
        <f>IF(OR($C32="",'1042Bi Dati di base lav.'!M28=""),"",'1042Bi Dati di base lav.'!M28)</f>
        <v/>
      </c>
      <c r="S32" s="208" t="str">
        <f t="shared" si="3"/>
        <v/>
      </c>
      <c r="T32" s="208" t="str">
        <f t="shared" si="4"/>
        <v/>
      </c>
      <c r="U32" s="210">
        <f t="shared" si="5"/>
        <v>0</v>
      </c>
      <c r="V32" s="210">
        <f t="shared" si="6"/>
        <v>0</v>
      </c>
      <c r="W32" s="210">
        <f t="shared" si="7"/>
        <v>0</v>
      </c>
      <c r="X32" s="210">
        <f t="shared" si="8"/>
        <v>0</v>
      </c>
      <c r="Y32" s="210">
        <f t="shared" si="9"/>
        <v>0</v>
      </c>
      <c r="Z32" s="210">
        <f t="shared" si="10"/>
        <v>0</v>
      </c>
      <c r="AA32" s="205">
        <f t="shared" si="11"/>
        <v>0</v>
      </c>
    </row>
    <row r="33" spans="1:27" s="206" customFormat="1" ht="16.899999999999999" customHeight="1">
      <c r="A33" s="474" t="str">
        <f>IF('1042Bi Dati di base lav.'!A29="","",'1042Bi Dati di base lav.'!A29)</f>
        <v/>
      </c>
      <c r="B33" s="476" t="str">
        <f>IF('1042Bi Dati di base lav.'!B29="","",'1042Bi Dati di base lav.'!B29)</f>
        <v/>
      </c>
      <c r="C33" s="607" t="str">
        <f>IF('1042Bi Dati di base lav.'!C29="","",'1042Bi Dati di base lav.'!C29)</f>
        <v/>
      </c>
      <c r="D33" s="608"/>
      <c r="E33" s="505" t="str">
        <f>IF('1042Bi Dati di base lav.'!D29="","",'1042Bi Dati di base lav.'!D29)</f>
        <v/>
      </c>
      <c r="F33" s="175" t="str">
        <f>IF(A33="","",'1042Bi Dati di base lav.'!M29)</f>
        <v/>
      </c>
      <c r="G33" s="177"/>
      <c r="H33" s="148"/>
      <c r="I33" s="148"/>
      <c r="J33" s="76" t="str">
        <f t="shared" si="1"/>
        <v/>
      </c>
      <c r="K33" s="175" t="str">
        <f>IF(A33="","",'1042Bi Dati di base lav.'!M29)</f>
        <v/>
      </c>
      <c r="L33" s="176"/>
      <c r="M33" s="148"/>
      <c r="N33" s="148"/>
      <c r="O33" s="78" t="str">
        <f t="shared" si="2"/>
        <v/>
      </c>
      <c r="P33" s="208"/>
      <c r="Q33" s="209" t="str">
        <f>IF($C33="","",'1042Ei Conteggio'!D33)</f>
        <v/>
      </c>
      <c r="R33" s="209" t="str">
        <f>IF(OR($C33="",'1042Bi Dati di base lav.'!M29=""),"",'1042Bi Dati di base lav.'!M29)</f>
        <v/>
      </c>
      <c r="S33" s="208" t="str">
        <f t="shared" si="3"/>
        <v/>
      </c>
      <c r="T33" s="208" t="str">
        <f t="shared" si="4"/>
        <v/>
      </c>
      <c r="U33" s="210">
        <f t="shared" si="5"/>
        <v>0</v>
      </c>
      <c r="V33" s="210">
        <f t="shared" si="6"/>
        <v>0</v>
      </c>
      <c r="W33" s="210">
        <f t="shared" si="7"/>
        <v>0</v>
      </c>
      <c r="X33" s="210">
        <f t="shared" si="8"/>
        <v>0</v>
      </c>
      <c r="Y33" s="210">
        <f t="shared" si="9"/>
        <v>0</v>
      </c>
      <c r="Z33" s="210">
        <f t="shared" si="10"/>
        <v>0</v>
      </c>
      <c r="AA33" s="205">
        <f t="shared" si="11"/>
        <v>0</v>
      </c>
    </row>
    <row r="34" spans="1:27" s="206" customFormat="1" ht="16.899999999999999" customHeight="1">
      <c r="A34" s="474" t="str">
        <f>IF('1042Bi Dati di base lav.'!A30="","",'1042Bi Dati di base lav.'!A30)</f>
        <v/>
      </c>
      <c r="B34" s="476" t="str">
        <f>IF('1042Bi Dati di base lav.'!B30="","",'1042Bi Dati di base lav.'!B30)</f>
        <v/>
      </c>
      <c r="C34" s="607" t="str">
        <f>IF('1042Bi Dati di base lav.'!C30="","",'1042Bi Dati di base lav.'!C30)</f>
        <v/>
      </c>
      <c r="D34" s="608"/>
      <c r="E34" s="505" t="str">
        <f>IF('1042Bi Dati di base lav.'!D30="","",'1042Bi Dati di base lav.'!D30)</f>
        <v/>
      </c>
      <c r="F34" s="175" t="str">
        <f>IF(A34="","",'1042Bi Dati di base lav.'!M30)</f>
        <v/>
      </c>
      <c r="G34" s="177"/>
      <c r="H34" s="148"/>
      <c r="I34" s="148"/>
      <c r="J34" s="76" t="str">
        <f t="shared" si="1"/>
        <v/>
      </c>
      <c r="K34" s="175" t="str">
        <f>IF(A34="","",'1042Bi Dati di base lav.'!M30)</f>
        <v/>
      </c>
      <c r="L34" s="176"/>
      <c r="M34" s="148"/>
      <c r="N34" s="148"/>
      <c r="O34" s="78" t="str">
        <f t="shared" si="2"/>
        <v/>
      </c>
      <c r="P34" s="208"/>
      <c r="Q34" s="209" t="str">
        <f>IF($C34="","",'1042Ei Conteggio'!D34)</f>
        <v/>
      </c>
      <c r="R34" s="209" t="str">
        <f>IF(OR($C34="",'1042Bi Dati di base lav.'!M30=""),"",'1042Bi Dati di base lav.'!M30)</f>
        <v/>
      </c>
      <c r="S34" s="208" t="str">
        <f t="shared" si="3"/>
        <v/>
      </c>
      <c r="T34" s="208" t="str">
        <f t="shared" si="4"/>
        <v/>
      </c>
      <c r="U34" s="210">
        <f t="shared" si="5"/>
        <v>0</v>
      </c>
      <c r="V34" s="210">
        <f t="shared" si="6"/>
        <v>0</v>
      </c>
      <c r="W34" s="210">
        <f t="shared" si="7"/>
        <v>0</v>
      </c>
      <c r="X34" s="210">
        <f t="shared" si="8"/>
        <v>0</v>
      </c>
      <c r="Y34" s="210">
        <f t="shared" si="9"/>
        <v>0</v>
      </c>
      <c r="Z34" s="210">
        <f t="shared" si="10"/>
        <v>0</v>
      </c>
      <c r="AA34" s="205">
        <f t="shared" si="11"/>
        <v>0</v>
      </c>
    </row>
    <row r="35" spans="1:27" s="206" customFormat="1" ht="16.899999999999999" customHeight="1">
      <c r="A35" s="474" t="str">
        <f>IF('1042Bi Dati di base lav.'!A31="","",'1042Bi Dati di base lav.'!A31)</f>
        <v/>
      </c>
      <c r="B35" s="476" t="str">
        <f>IF('1042Bi Dati di base lav.'!B31="","",'1042Bi Dati di base lav.'!B31)</f>
        <v/>
      </c>
      <c r="C35" s="607" t="str">
        <f>IF('1042Bi Dati di base lav.'!C31="","",'1042Bi Dati di base lav.'!C31)</f>
        <v/>
      </c>
      <c r="D35" s="608"/>
      <c r="E35" s="505" t="str">
        <f>IF('1042Bi Dati di base lav.'!D31="","",'1042Bi Dati di base lav.'!D31)</f>
        <v/>
      </c>
      <c r="F35" s="175" t="str">
        <f>IF(A35="","",'1042Bi Dati di base lav.'!M31)</f>
        <v/>
      </c>
      <c r="G35" s="177"/>
      <c r="H35" s="148"/>
      <c r="I35" s="148"/>
      <c r="J35" s="76" t="str">
        <f t="shared" si="1"/>
        <v/>
      </c>
      <c r="K35" s="175" t="str">
        <f>IF(A35="","",'1042Bi Dati di base lav.'!M31)</f>
        <v/>
      </c>
      <c r="L35" s="176"/>
      <c r="M35" s="148"/>
      <c r="N35" s="148"/>
      <c r="O35" s="78" t="str">
        <f t="shared" si="2"/>
        <v/>
      </c>
      <c r="P35" s="208"/>
      <c r="Q35" s="209" t="str">
        <f>IF($C35="","",'1042Ei Conteggio'!D35)</f>
        <v/>
      </c>
      <c r="R35" s="209" t="str">
        <f>IF(OR($C35="",'1042Bi Dati di base lav.'!M31=""),"",'1042Bi Dati di base lav.'!M31)</f>
        <v/>
      </c>
      <c r="S35" s="208" t="str">
        <f t="shared" si="3"/>
        <v/>
      </c>
      <c r="T35" s="208" t="str">
        <f t="shared" si="4"/>
        <v/>
      </c>
      <c r="U35" s="210">
        <f t="shared" si="5"/>
        <v>0</v>
      </c>
      <c r="V35" s="210">
        <f t="shared" si="6"/>
        <v>0</v>
      </c>
      <c r="W35" s="210">
        <f t="shared" si="7"/>
        <v>0</v>
      </c>
      <c r="X35" s="210">
        <f t="shared" si="8"/>
        <v>0</v>
      </c>
      <c r="Y35" s="210">
        <f t="shared" si="9"/>
        <v>0</v>
      </c>
      <c r="Z35" s="210">
        <f t="shared" si="10"/>
        <v>0</v>
      </c>
      <c r="AA35" s="205">
        <f t="shared" si="11"/>
        <v>0</v>
      </c>
    </row>
    <row r="36" spans="1:27" s="206" customFormat="1" ht="16.899999999999999" customHeight="1">
      <c r="A36" s="474" t="str">
        <f>IF('1042Bi Dati di base lav.'!A32="","",'1042Bi Dati di base lav.'!A32)</f>
        <v/>
      </c>
      <c r="B36" s="476" t="str">
        <f>IF('1042Bi Dati di base lav.'!B32="","",'1042Bi Dati di base lav.'!B32)</f>
        <v/>
      </c>
      <c r="C36" s="607" t="str">
        <f>IF('1042Bi Dati di base lav.'!C32="","",'1042Bi Dati di base lav.'!C32)</f>
        <v/>
      </c>
      <c r="D36" s="608"/>
      <c r="E36" s="505" t="str">
        <f>IF('1042Bi Dati di base lav.'!D32="","",'1042Bi Dati di base lav.'!D32)</f>
        <v/>
      </c>
      <c r="F36" s="175" t="str">
        <f>IF(A36="","",'1042Bi Dati di base lav.'!M32)</f>
        <v/>
      </c>
      <c r="G36" s="177"/>
      <c r="H36" s="148"/>
      <c r="I36" s="148"/>
      <c r="J36" s="76" t="str">
        <f t="shared" si="1"/>
        <v/>
      </c>
      <c r="K36" s="175" t="str">
        <f>IF(A36="","",'1042Bi Dati di base lav.'!M32)</f>
        <v/>
      </c>
      <c r="L36" s="176"/>
      <c r="M36" s="148"/>
      <c r="N36" s="148"/>
      <c r="O36" s="78" t="str">
        <f t="shared" si="2"/>
        <v/>
      </c>
      <c r="P36" s="208"/>
      <c r="Q36" s="209" t="str">
        <f>IF($C36="","",'1042Ei Conteggio'!D36)</f>
        <v/>
      </c>
      <c r="R36" s="209" t="str">
        <f>IF(OR($C36="",'1042Bi Dati di base lav.'!M32=""),"",'1042Bi Dati di base lav.'!M32)</f>
        <v/>
      </c>
      <c r="S36" s="208" t="str">
        <f t="shared" si="3"/>
        <v/>
      </c>
      <c r="T36" s="208" t="str">
        <f t="shared" si="4"/>
        <v/>
      </c>
      <c r="U36" s="210">
        <f t="shared" si="5"/>
        <v>0</v>
      </c>
      <c r="V36" s="210">
        <f t="shared" si="6"/>
        <v>0</v>
      </c>
      <c r="W36" s="210">
        <f t="shared" si="7"/>
        <v>0</v>
      </c>
      <c r="X36" s="210">
        <f t="shared" si="8"/>
        <v>0</v>
      </c>
      <c r="Y36" s="210">
        <f t="shared" si="9"/>
        <v>0</v>
      </c>
      <c r="Z36" s="210">
        <f t="shared" si="10"/>
        <v>0</v>
      </c>
      <c r="AA36" s="205">
        <f t="shared" si="11"/>
        <v>0</v>
      </c>
    </row>
    <row r="37" spans="1:27" s="206" customFormat="1" ht="16.899999999999999" customHeight="1">
      <c r="A37" s="474" t="str">
        <f>IF('1042Bi Dati di base lav.'!A33="","",'1042Bi Dati di base lav.'!A33)</f>
        <v/>
      </c>
      <c r="B37" s="476" t="str">
        <f>IF('1042Bi Dati di base lav.'!B33="","",'1042Bi Dati di base lav.'!B33)</f>
        <v/>
      </c>
      <c r="C37" s="607" t="str">
        <f>IF('1042Bi Dati di base lav.'!C33="","",'1042Bi Dati di base lav.'!C33)</f>
        <v/>
      </c>
      <c r="D37" s="608"/>
      <c r="E37" s="505" t="str">
        <f>IF('1042Bi Dati di base lav.'!D33="","",'1042Bi Dati di base lav.'!D33)</f>
        <v/>
      </c>
      <c r="F37" s="175" t="str">
        <f>IF(A37="","",'1042Bi Dati di base lav.'!M33)</f>
        <v/>
      </c>
      <c r="G37" s="177"/>
      <c r="H37" s="148"/>
      <c r="I37" s="148"/>
      <c r="J37" s="76" t="str">
        <f t="shared" si="1"/>
        <v/>
      </c>
      <c r="K37" s="175" t="str">
        <f>IF(A37="","",'1042Bi Dati di base lav.'!M33)</f>
        <v/>
      </c>
      <c r="L37" s="176"/>
      <c r="M37" s="148"/>
      <c r="N37" s="148"/>
      <c r="O37" s="78" t="str">
        <f t="shared" si="2"/>
        <v/>
      </c>
      <c r="P37" s="208"/>
      <c r="Q37" s="209" t="str">
        <f>IF($C37="","",'1042Ei Conteggio'!D37)</f>
        <v/>
      </c>
      <c r="R37" s="209" t="str">
        <f>IF(OR($C37="",'1042Bi Dati di base lav.'!M33=""),"",'1042Bi Dati di base lav.'!M33)</f>
        <v/>
      </c>
      <c r="S37" s="208" t="str">
        <f t="shared" si="3"/>
        <v/>
      </c>
      <c r="T37" s="208" t="str">
        <f t="shared" si="4"/>
        <v/>
      </c>
      <c r="U37" s="210">
        <f t="shared" si="5"/>
        <v>0</v>
      </c>
      <c r="V37" s="210">
        <f t="shared" si="6"/>
        <v>0</v>
      </c>
      <c r="W37" s="210">
        <f t="shared" si="7"/>
        <v>0</v>
      </c>
      <c r="X37" s="210">
        <f t="shared" si="8"/>
        <v>0</v>
      </c>
      <c r="Y37" s="210">
        <f t="shared" si="9"/>
        <v>0</v>
      </c>
      <c r="Z37" s="210">
        <f t="shared" si="10"/>
        <v>0</v>
      </c>
      <c r="AA37" s="205">
        <f t="shared" si="11"/>
        <v>0</v>
      </c>
    </row>
    <row r="38" spans="1:27" s="206" customFormat="1" ht="16.899999999999999" customHeight="1">
      <c r="A38" s="474" t="str">
        <f>IF('1042Bi Dati di base lav.'!A34="","",'1042Bi Dati di base lav.'!A34)</f>
        <v/>
      </c>
      <c r="B38" s="476" t="str">
        <f>IF('1042Bi Dati di base lav.'!B34="","",'1042Bi Dati di base lav.'!B34)</f>
        <v/>
      </c>
      <c r="C38" s="607" t="str">
        <f>IF('1042Bi Dati di base lav.'!C34="","",'1042Bi Dati di base lav.'!C34)</f>
        <v/>
      </c>
      <c r="D38" s="608"/>
      <c r="E38" s="505" t="str">
        <f>IF('1042Bi Dati di base lav.'!D34="","",'1042Bi Dati di base lav.'!D34)</f>
        <v/>
      </c>
      <c r="F38" s="175" t="str">
        <f>IF(A38="","",'1042Bi Dati di base lav.'!M34)</f>
        <v/>
      </c>
      <c r="G38" s="177"/>
      <c r="H38" s="148"/>
      <c r="I38" s="148"/>
      <c r="J38" s="76" t="str">
        <f t="shared" si="1"/>
        <v/>
      </c>
      <c r="K38" s="175" t="str">
        <f>IF(A38="","",'1042Bi Dati di base lav.'!M34)</f>
        <v/>
      </c>
      <c r="L38" s="176"/>
      <c r="M38" s="148"/>
      <c r="N38" s="148"/>
      <c r="O38" s="78" t="str">
        <f t="shared" si="2"/>
        <v/>
      </c>
      <c r="P38" s="208"/>
      <c r="Q38" s="209" t="str">
        <f>IF($C38="","",'1042Ei Conteggio'!D38)</f>
        <v/>
      </c>
      <c r="R38" s="209" t="str">
        <f>IF(OR($C38="",'1042Bi Dati di base lav.'!M34=""),"",'1042Bi Dati di base lav.'!M34)</f>
        <v/>
      </c>
      <c r="S38" s="208" t="str">
        <f t="shared" si="3"/>
        <v/>
      </c>
      <c r="T38" s="208" t="str">
        <f t="shared" si="4"/>
        <v/>
      </c>
      <c r="U38" s="210">
        <f t="shared" si="5"/>
        <v>0</v>
      </c>
      <c r="V38" s="210">
        <f t="shared" si="6"/>
        <v>0</v>
      </c>
      <c r="W38" s="210">
        <f t="shared" si="7"/>
        <v>0</v>
      </c>
      <c r="X38" s="210">
        <f t="shared" si="8"/>
        <v>0</v>
      </c>
      <c r="Y38" s="210">
        <f t="shared" si="9"/>
        <v>0</v>
      </c>
      <c r="Z38" s="210">
        <f t="shared" si="10"/>
        <v>0</v>
      </c>
      <c r="AA38" s="205">
        <f t="shared" si="11"/>
        <v>0</v>
      </c>
    </row>
    <row r="39" spans="1:27" s="206" customFormat="1" ht="16.899999999999999" customHeight="1">
      <c r="A39" s="474" t="str">
        <f>IF('1042Bi Dati di base lav.'!A35="","",'1042Bi Dati di base lav.'!A35)</f>
        <v/>
      </c>
      <c r="B39" s="476" t="str">
        <f>IF('1042Bi Dati di base lav.'!B35="","",'1042Bi Dati di base lav.'!B35)</f>
        <v/>
      </c>
      <c r="C39" s="607" t="str">
        <f>IF('1042Bi Dati di base lav.'!C35="","",'1042Bi Dati di base lav.'!C35)</f>
        <v/>
      </c>
      <c r="D39" s="608"/>
      <c r="E39" s="505" t="str">
        <f>IF('1042Bi Dati di base lav.'!D35="","",'1042Bi Dati di base lav.'!D35)</f>
        <v/>
      </c>
      <c r="F39" s="175" t="str">
        <f>IF(A39="","",'1042Bi Dati di base lav.'!M35)</f>
        <v/>
      </c>
      <c r="G39" s="177"/>
      <c r="H39" s="148"/>
      <c r="I39" s="148"/>
      <c r="J39" s="76" t="str">
        <f t="shared" ref="J39:J102" si="12">S39</f>
        <v/>
      </c>
      <c r="K39" s="175" t="str">
        <f>IF(A39="","",'1042Bi Dati di base lav.'!M35)</f>
        <v/>
      </c>
      <c r="L39" s="176"/>
      <c r="M39" s="148"/>
      <c r="N39" s="148"/>
      <c r="O39" s="78" t="str">
        <f t="shared" ref="O39:O102" si="13">T39</f>
        <v/>
      </c>
      <c r="P39" s="208"/>
      <c r="Q39" s="209" t="str">
        <f>IF($C39="","",'1042Ei Conteggio'!D39)</f>
        <v/>
      </c>
      <c r="R39" s="209" t="str">
        <f>IF(OR($C39="",'1042Bi Dati di base lav.'!M35=""),"",'1042Bi Dati di base lav.'!M35)</f>
        <v/>
      </c>
      <c r="S39" s="208" t="str">
        <f t="shared" ref="S39:S102" si="14">IF(OR($C39="",G39="",H39="",I39=""),"",MAX(G39-H39-I39,0))</f>
        <v/>
      </c>
      <c r="T39" s="208" t="str">
        <f t="shared" ref="T39:T102" si="15">IF(OR(L39="",M39="",N39=""),"",MAX(L39-M39-N39,0))</f>
        <v/>
      </c>
      <c r="U39" s="210">
        <f t="shared" ref="U39:U102" si="16">IF(OR(J39=""),0,G39)</f>
        <v>0</v>
      </c>
      <c r="V39" s="210">
        <f t="shared" ref="V39:V102" si="17">IF(OR(J39=""),0,I39)</f>
        <v>0</v>
      </c>
      <c r="W39" s="210">
        <f t="shared" ref="W39:W102" si="18">IF(OR(J39&lt;=0,J39=""),0,S39)</f>
        <v>0</v>
      </c>
      <c r="X39" s="210">
        <f t="shared" ref="X39:X102" si="19">IF(OR(O39=""),0,L39)</f>
        <v>0</v>
      </c>
      <c r="Y39" s="210">
        <f t="shared" ref="Y39:Y102" si="20">IF(OR(O39=""),0,N39)</f>
        <v>0</v>
      </c>
      <c r="Z39" s="210">
        <f t="shared" ref="Z39:Z102" si="21">IF(OR(O39&lt;=0,O39=""),0,T39)</f>
        <v>0</v>
      </c>
      <c r="AA39" s="205">
        <f t="shared" ref="AA39:AA102" si="22">MAX(Q39:Z39)</f>
        <v>0</v>
      </c>
    </row>
    <row r="40" spans="1:27" s="206" customFormat="1" ht="16.899999999999999" customHeight="1">
      <c r="A40" s="474" t="str">
        <f>IF('1042Bi Dati di base lav.'!A36="","",'1042Bi Dati di base lav.'!A36)</f>
        <v/>
      </c>
      <c r="B40" s="476" t="str">
        <f>IF('1042Bi Dati di base lav.'!B36="","",'1042Bi Dati di base lav.'!B36)</f>
        <v/>
      </c>
      <c r="C40" s="607" t="str">
        <f>IF('1042Bi Dati di base lav.'!C36="","",'1042Bi Dati di base lav.'!C36)</f>
        <v/>
      </c>
      <c r="D40" s="608"/>
      <c r="E40" s="505" t="str">
        <f>IF('1042Bi Dati di base lav.'!D36="","",'1042Bi Dati di base lav.'!D36)</f>
        <v/>
      </c>
      <c r="F40" s="175" t="str">
        <f>IF(A40="","",'1042Bi Dati di base lav.'!M36)</f>
        <v/>
      </c>
      <c r="G40" s="177"/>
      <c r="H40" s="148"/>
      <c r="I40" s="148"/>
      <c r="J40" s="76" t="str">
        <f t="shared" si="12"/>
        <v/>
      </c>
      <c r="K40" s="175" t="str">
        <f>IF(A40="","",'1042Bi Dati di base lav.'!M36)</f>
        <v/>
      </c>
      <c r="L40" s="176"/>
      <c r="M40" s="148"/>
      <c r="N40" s="148"/>
      <c r="O40" s="78" t="str">
        <f t="shared" si="13"/>
        <v/>
      </c>
      <c r="P40" s="208"/>
      <c r="Q40" s="209" t="str">
        <f>IF($C40="","",'1042Ei Conteggio'!D40)</f>
        <v/>
      </c>
      <c r="R40" s="209" t="str">
        <f>IF(OR($C40="",'1042Bi Dati di base lav.'!M36=""),"",'1042Bi Dati di base lav.'!M36)</f>
        <v/>
      </c>
      <c r="S40" s="208" t="str">
        <f t="shared" si="14"/>
        <v/>
      </c>
      <c r="T40" s="208" t="str">
        <f t="shared" si="15"/>
        <v/>
      </c>
      <c r="U40" s="210">
        <f t="shared" si="16"/>
        <v>0</v>
      </c>
      <c r="V40" s="210">
        <f t="shared" si="17"/>
        <v>0</v>
      </c>
      <c r="W40" s="210">
        <f t="shared" si="18"/>
        <v>0</v>
      </c>
      <c r="X40" s="210">
        <f t="shared" si="19"/>
        <v>0</v>
      </c>
      <c r="Y40" s="210">
        <f t="shared" si="20"/>
        <v>0</v>
      </c>
      <c r="Z40" s="210">
        <f t="shared" si="21"/>
        <v>0</v>
      </c>
      <c r="AA40" s="205">
        <f t="shared" si="22"/>
        <v>0</v>
      </c>
    </row>
    <row r="41" spans="1:27" s="206" customFormat="1" ht="16.899999999999999" customHeight="1">
      <c r="A41" s="474" t="str">
        <f>IF('1042Bi Dati di base lav.'!A37="","",'1042Bi Dati di base lav.'!A37)</f>
        <v/>
      </c>
      <c r="B41" s="476" t="str">
        <f>IF('1042Bi Dati di base lav.'!B37="","",'1042Bi Dati di base lav.'!B37)</f>
        <v/>
      </c>
      <c r="C41" s="607" t="str">
        <f>IF('1042Bi Dati di base lav.'!C37="","",'1042Bi Dati di base lav.'!C37)</f>
        <v/>
      </c>
      <c r="D41" s="608"/>
      <c r="E41" s="505" t="str">
        <f>IF('1042Bi Dati di base lav.'!D37="","",'1042Bi Dati di base lav.'!D37)</f>
        <v/>
      </c>
      <c r="F41" s="175" t="str">
        <f>IF(A41="","",'1042Bi Dati di base lav.'!M37)</f>
        <v/>
      </c>
      <c r="G41" s="177"/>
      <c r="H41" s="148"/>
      <c r="I41" s="148"/>
      <c r="J41" s="76" t="str">
        <f t="shared" si="12"/>
        <v/>
      </c>
      <c r="K41" s="175" t="str">
        <f>IF(A41="","",'1042Bi Dati di base lav.'!M37)</f>
        <v/>
      </c>
      <c r="L41" s="176"/>
      <c r="M41" s="148"/>
      <c r="N41" s="148"/>
      <c r="O41" s="78" t="str">
        <f t="shared" si="13"/>
        <v/>
      </c>
      <c r="P41" s="208"/>
      <c r="Q41" s="209" t="str">
        <f>IF($C41="","",'1042Ei Conteggio'!D41)</f>
        <v/>
      </c>
      <c r="R41" s="209" t="str">
        <f>IF(OR($C41="",'1042Bi Dati di base lav.'!M37=""),"",'1042Bi Dati di base lav.'!M37)</f>
        <v/>
      </c>
      <c r="S41" s="208" t="str">
        <f t="shared" si="14"/>
        <v/>
      </c>
      <c r="T41" s="208" t="str">
        <f t="shared" si="15"/>
        <v/>
      </c>
      <c r="U41" s="210">
        <f t="shared" si="16"/>
        <v>0</v>
      </c>
      <c r="V41" s="210">
        <f t="shared" si="17"/>
        <v>0</v>
      </c>
      <c r="W41" s="210">
        <f t="shared" si="18"/>
        <v>0</v>
      </c>
      <c r="X41" s="210">
        <f t="shared" si="19"/>
        <v>0</v>
      </c>
      <c r="Y41" s="210">
        <f t="shared" si="20"/>
        <v>0</v>
      </c>
      <c r="Z41" s="210">
        <f t="shared" si="21"/>
        <v>0</v>
      </c>
      <c r="AA41" s="205">
        <f t="shared" si="22"/>
        <v>0</v>
      </c>
    </row>
    <row r="42" spans="1:27" s="206" customFormat="1" ht="16.899999999999999" customHeight="1">
      <c r="A42" s="474" t="str">
        <f>IF('1042Bi Dati di base lav.'!A38="","",'1042Bi Dati di base lav.'!A38)</f>
        <v/>
      </c>
      <c r="B42" s="476" t="str">
        <f>IF('1042Bi Dati di base lav.'!B38="","",'1042Bi Dati di base lav.'!B38)</f>
        <v/>
      </c>
      <c r="C42" s="607" t="str">
        <f>IF('1042Bi Dati di base lav.'!C38="","",'1042Bi Dati di base lav.'!C38)</f>
        <v/>
      </c>
      <c r="D42" s="608"/>
      <c r="E42" s="505" t="str">
        <f>IF('1042Bi Dati di base lav.'!D38="","",'1042Bi Dati di base lav.'!D38)</f>
        <v/>
      </c>
      <c r="F42" s="175" t="str">
        <f>IF(A42="","",'1042Bi Dati di base lav.'!M38)</f>
        <v/>
      </c>
      <c r="G42" s="177"/>
      <c r="H42" s="148"/>
      <c r="I42" s="148"/>
      <c r="J42" s="76" t="str">
        <f t="shared" si="12"/>
        <v/>
      </c>
      <c r="K42" s="175" t="str">
        <f>IF(A42="","",'1042Bi Dati di base lav.'!M38)</f>
        <v/>
      </c>
      <c r="L42" s="176"/>
      <c r="M42" s="148"/>
      <c r="N42" s="148"/>
      <c r="O42" s="78" t="str">
        <f t="shared" si="13"/>
        <v/>
      </c>
      <c r="P42" s="208"/>
      <c r="Q42" s="209" t="str">
        <f>IF($C42="","",'1042Ei Conteggio'!D42)</f>
        <v/>
      </c>
      <c r="R42" s="209" t="str">
        <f>IF(OR($C42="",'1042Bi Dati di base lav.'!M38=""),"",'1042Bi Dati di base lav.'!M38)</f>
        <v/>
      </c>
      <c r="S42" s="208" t="str">
        <f t="shared" si="14"/>
        <v/>
      </c>
      <c r="T42" s="208" t="str">
        <f t="shared" si="15"/>
        <v/>
      </c>
      <c r="U42" s="210">
        <f t="shared" si="16"/>
        <v>0</v>
      </c>
      <c r="V42" s="210">
        <f t="shared" si="17"/>
        <v>0</v>
      </c>
      <c r="W42" s="210">
        <f t="shared" si="18"/>
        <v>0</v>
      </c>
      <c r="X42" s="210">
        <f t="shared" si="19"/>
        <v>0</v>
      </c>
      <c r="Y42" s="210">
        <f t="shared" si="20"/>
        <v>0</v>
      </c>
      <c r="Z42" s="210">
        <f t="shared" si="21"/>
        <v>0</v>
      </c>
      <c r="AA42" s="205">
        <f t="shared" si="22"/>
        <v>0</v>
      </c>
    </row>
    <row r="43" spans="1:27" s="206" customFormat="1" ht="16.899999999999999" customHeight="1">
      <c r="A43" s="474" t="str">
        <f>IF('1042Bi Dati di base lav.'!A39="","",'1042Bi Dati di base lav.'!A39)</f>
        <v/>
      </c>
      <c r="B43" s="476" t="str">
        <f>IF('1042Bi Dati di base lav.'!B39="","",'1042Bi Dati di base lav.'!B39)</f>
        <v/>
      </c>
      <c r="C43" s="607" t="str">
        <f>IF('1042Bi Dati di base lav.'!C39="","",'1042Bi Dati di base lav.'!C39)</f>
        <v/>
      </c>
      <c r="D43" s="608"/>
      <c r="E43" s="505" t="str">
        <f>IF('1042Bi Dati di base lav.'!D39="","",'1042Bi Dati di base lav.'!D39)</f>
        <v/>
      </c>
      <c r="F43" s="175" t="str">
        <f>IF(A43="","",'1042Bi Dati di base lav.'!M39)</f>
        <v/>
      </c>
      <c r="G43" s="177"/>
      <c r="H43" s="148"/>
      <c r="I43" s="148"/>
      <c r="J43" s="76" t="str">
        <f t="shared" si="12"/>
        <v/>
      </c>
      <c r="K43" s="175" t="str">
        <f>IF(A43="","",'1042Bi Dati di base lav.'!M39)</f>
        <v/>
      </c>
      <c r="L43" s="176"/>
      <c r="M43" s="148"/>
      <c r="N43" s="148"/>
      <c r="O43" s="78" t="str">
        <f t="shared" si="13"/>
        <v/>
      </c>
      <c r="P43" s="208"/>
      <c r="Q43" s="209" t="str">
        <f>IF($C43="","",'1042Ei Conteggio'!D43)</f>
        <v/>
      </c>
      <c r="R43" s="209" t="str">
        <f>IF(OR($C43="",'1042Bi Dati di base lav.'!M39=""),"",'1042Bi Dati di base lav.'!M39)</f>
        <v/>
      </c>
      <c r="S43" s="208" t="str">
        <f t="shared" si="14"/>
        <v/>
      </c>
      <c r="T43" s="208" t="str">
        <f t="shared" si="15"/>
        <v/>
      </c>
      <c r="U43" s="210">
        <f t="shared" si="16"/>
        <v>0</v>
      </c>
      <c r="V43" s="210">
        <f t="shared" si="17"/>
        <v>0</v>
      </c>
      <c r="W43" s="210">
        <f t="shared" si="18"/>
        <v>0</v>
      </c>
      <c r="X43" s="210">
        <f t="shared" si="19"/>
        <v>0</v>
      </c>
      <c r="Y43" s="210">
        <f t="shared" si="20"/>
        <v>0</v>
      </c>
      <c r="Z43" s="210">
        <f t="shared" si="21"/>
        <v>0</v>
      </c>
      <c r="AA43" s="205">
        <f t="shared" si="22"/>
        <v>0</v>
      </c>
    </row>
    <row r="44" spans="1:27" s="206" customFormat="1" ht="16.899999999999999" customHeight="1">
      <c r="A44" s="474" t="str">
        <f>IF('1042Bi Dati di base lav.'!A40="","",'1042Bi Dati di base lav.'!A40)</f>
        <v/>
      </c>
      <c r="B44" s="476" t="str">
        <f>IF('1042Bi Dati di base lav.'!B40="","",'1042Bi Dati di base lav.'!B40)</f>
        <v/>
      </c>
      <c r="C44" s="607" t="str">
        <f>IF('1042Bi Dati di base lav.'!C40="","",'1042Bi Dati di base lav.'!C40)</f>
        <v/>
      </c>
      <c r="D44" s="608"/>
      <c r="E44" s="505" t="str">
        <f>IF('1042Bi Dati di base lav.'!D40="","",'1042Bi Dati di base lav.'!D40)</f>
        <v/>
      </c>
      <c r="F44" s="175" t="str">
        <f>IF(A44="","",'1042Bi Dati di base lav.'!M40)</f>
        <v/>
      </c>
      <c r="G44" s="177"/>
      <c r="H44" s="148"/>
      <c r="I44" s="148"/>
      <c r="J44" s="76" t="str">
        <f t="shared" si="12"/>
        <v/>
      </c>
      <c r="K44" s="175" t="str">
        <f>IF(A44="","",'1042Bi Dati di base lav.'!M40)</f>
        <v/>
      </c>
      <c r="L44" s="176"/>
      <c r="M44" s="148"/>
      <c r="N44" s="148"/>
      <c r="O44" s="78" t="str">
        <f t="shared" si="13"/>
        <v/>
      </c>
      <c r="P44" s="208"/>
      <c r="Q44" s="209" t="str">
        <f>IF($C44="","",'1042Ei Conteggio'!D44)</f>
        <v/>
      </c>
      <c r="R44" s="209" t="str">
        <f>IF(OR($C44="",'1042Bi Dati di base lav.'!M40=""),"",'1042Bi Dati di base lav.'!M40)</f>
        <v/>
      </c>
      <c r="S44" s="208" t="str">
        <f t="shared" si="14"/>
        <v/>
      </c>
      <c r="T44" s="208" t="str">
        <f t="shared" si="15"/>
        <v/>
      </c>
      <c r="U44" s="210">
        <f t="shared" si="16"/>
        <v>0</v>
      </c>
      <c r="V44" s="210">
        <f t="shared" si="17"/>
        <v>0</v>
      </c>
      <c r="W44" s="210">
        <f t="shared" si="18"/>
        <v>0</v>
      </c>
      <c r="X44" s="210">
        <f t="shared" si="19"/>
        <v>0</v>
      </c>
      <c r="Y44" s="210">
        <f t="shared" si="20"/>
        <v>0</v>
      </c>
      <c r="Z44" s="210">
        <f t="shared" si="21"/>
        <v>0</v>
      </c>
      <c r="AA44" s="205">
        <f t="shared" si="22"/>
        <v>0</v>
      </c>
    </row>
    <row r="45" spans="1:27" s="206" customFormat="1" ht="16.899999999999999" customHeight="1">
      <c r="A45" s="474" t="str">
        <f>IF('1042Bi Dati di base lav.'!A41="","",'1042Bi Dati di base lav.'!A41)</f>
        <v/>
      </c>
      <c r="B45" s="476" t="str">
        <f>IF('1042Bi Dati di base lav.'!B41="","",'1042Bi Dati di base lav.'!B41)</f>
        <v/>
      </c>
      <c r="C45" s="607" t="str">
        <f>IF('1042Bi Dati di base lav.'!C41="","",'1042Bi Dati di base lav.'!C41)</f>
        <v/>
      </c>
      <c r="D45" s="608"/>
      <c r="E45" s="505" t="str">
        <f>IF('1042Bi Dati di base lav.'!D41="","",'1042Bi Dati di base lav.'!D41)</f>
        <v/>
      </c>
      <c r="F45" s="175" t="str">
        <f>IF(A45="","",'1042Bi Dati di base lav.'!M41)</f>
        <v/>
      </c>
      <c r="G45" s="177"/>
      <c r="H45" s="148"/>
      <c r="I45" s="148"/>
      <c r="J45" s="76" t="str">
        <f t="shared" si="12"/>
        <v/>
      </c>
      <c r="K45" s="175" t="str">
        <f>IF(A45="","",'1042Bi Dati di base lav.'!M41)</f>
        <v/>
      </c>
      <c r="L45" s="176"/>
      <c r="M45" s="148"/>
      <c r="N45" s="148"/>
      <c r="O45" s="78" t="str">
        <f t="shared" si="13"/>
        <v/>
      </c>
      <c r="P45" s="208"/>
      <c r="Q45" s="209" t="str">
        <f>IF($C45="","",'1042Ei Conteggio'!D45)</f>
        <v/>
      </c>
      <c r="R45" s="209" t="str">
        <f>IF(OR($C45="",'1042Bi Dati di base lav.'!M41=""),"",'1042Bi Dati di base lav.'!M41)</f>
        <v/>
      </c>
      <c r="S45" s="208" t="str">
        <f t="shared" si="14"/>
        <v/>
      </c>
      <c r="T45" s="208" t="str">
        <f t="shared" si="15"/>
        <v/>
      </c>
      <c r="U45" s="210">
        <f t="shared" si="16"/>
        <v>0</v>
      </c>
      <c r="V45" s="210">
        <f t="shared" si="17"/>
        <v>0</v>
      </c>
      <c r="W45" s="210">
        <f t="shared" si="18"/>
        <v>0</v>
      </c>
      <c r="X45" s="210">
        <f t="shared" si="19"/>
        <v>0</v>
      </c>
      <c r="Y45" s="210">
        <f t="shared" si="20"/>
        <v>0</v>
      </c>
      <c r="Z45" s="210">
        <f t="shared" si="21"/>
        <v>0</v>
      </c>
      <c r="AA45" s="205">
        <f t="shared" si="22"/>
        <v>0</v>
      </c>
    </row>
    <row r="46" spans="1:27" s="206" customFormat="1" ht="16.899999999999999" customHeight="1">
      <c r="A46" s="474" t="str">
        <f>IF('1042Bi Dati di base lav.'!A42="","",'1042Bi Dati di base lav.'!A42)</f>
        <v/>
      </c>
      <c r="B46" s="476" t="str">
        <f>IF('1042Bi Dati di base lav.'!B42="","",'1042Bi Dati di base lav.'!B42)</f>
        <v/>
      </c>
      <c r="C46" s="607" t="str">
        <f>IF('1042Bi Dati di base lav.'!C42="","",'1042Bi Dati di base lav.'!C42)</f>
        <v/>
      </c>
      <c r="D46" s="608"/>
      <c r="E46" s="505" t="str">
        <f>IF('1042Bi Dati di base lav.'!D42="","",'1042Bi Dati di base lav.'!D42)</f>
        <v/>
      </c>
      <c r="F46" s="175" t="str">
        <f>IF(A46="","",'1042Bi Dati di base lav.'!M42)</f>
        <v/>
      </c>
      <c r="G46" s="177"/>
      <c r="H46" s="148"/>
      <c r="I46" s="148"/>
      <c r="J46" s="76" t="str">
        <f t="shared" si="12"/>
        <v/>
      </c>
      <c r="K46" s="175" t="str">
        <f>IF(A46="","",'1042Bi Dati di base lav.'!M42)</f>
        <v/>
      </c>
      <c r="L46" s="176"/>
      <c r="M46" s="148"/>
      <c r="N46" s="148"/>
      <c r="O46" s="78" t="str">
        <f t="shared" si="13"/>
        <v/>
      </c>
      <c r="P46" s="208"/>
      <c r="Q46" s="209" t="str">
        <f>IF($C46="","",'1042Ei Conteggio'!D46)</f>
        <v/>
      </c>
      <c r="R46" s="209" t="str">
        <f>IF(OR($C46="",'1042Bi Dati di base lav.'!M42=""),"",'1042Bi Dati di base lav.'!M42)</f>
        <v/>
      </c>
      <c r="S46" s="208" t="str">
        <f t="shared" si="14"/>
        <v/>
      </c>
      <c r="T46" s="208" t="str">
        <f t="shared" si="15"/>
        <v/>
      </c>
      <c r="U46" s="210">
        <f t="shared" si="16"/>
        <v>0</v>
      </c>
      <c r="V46" s="210">
        <f t="shared" si="17"/>
        <v>0</v>
      </c>
      <c r="W46" s="210">
        <f t="shared" si="18"/>
        <v>0</v>
      </c>
      <c r="X46" s="210">
        <f t="shared" si="19"/>
        <v>0</v>
      </c>
      <c r="Y46" s="210">
        <f t="shared" si="20"/>
        <v>0</v>
      </c>
      <c r="Z46" s="210">
        <f t="shared" si="21"/>
        <v>0</v>
      </c>
      <c r="AA46" s="205">
        <f t="shared" si="22"/>
        <v>0</v>
      </c>
    </row>
    <row r="47" spans="1:27" s="206" customFormat="1" ht="16.899999999999999" customHeight="1">
      <c r="A47" s="474" t="str">
        <f>IF('1042Bi Dati di base lav.'!A43="","",'1042Bi Dati di base lav.'!A43)</f>
        <v/>
      </c>
      <c r="B47" s="476" t="str">
        <f>IF('1042Bi Dati di base lav.'!B43="","",'1042Bi Dati di base lav.'!B43)</f>
        <v/>
      </c>
      <c r="C47" s="607" t="str">
        <f>IF('1042Bi Dati di base lav.'!C43="","",'1042Bi Dati di base lav.'!C43)</f>
        <v/>
      </c>
      <c r="D47" s="608"/>
      <c r="E47" s="505" t="str">
        <f>IF('1042Bi Dati di base lav.'!D43="","",'1042Bi Dati di base lav.'!D43)</f>
        <v/>
      </c>
      <c r="F47" s="175" t="str">
        <f>IF(A47="","",'1042Bi Dati di base lav.'!M43)</f>
        <v/>
      </c>
      <c r="G47" s="177"/>
      <c r="H47" s="148"/>
      <c r="I47" s="148"/>
      <c r="J47" s="76" t="str">
        <f t="shared" si="12"/>
        <v/>
      </c>
      <c r="K47" s="175" t="str">
        <f>IF(A47="","",'1042Bi Dati di base lav.'!M43)</f>
        <v/>
      </c>
      <c r="L47" s="176"/>
      <c r="M47" s="148"/>
      <c r="N47" s="148"/>
      <c r="O47" s="78" t="str">
        <f t="shared" si="13"/>
        <v/>
      </c>
      <c r="P47" s="208"/>
      <c r="Q47" s="209" t="str">
        <f>IF($C47="","",'1042Ei Conteggio'!D47)</f>
        <v/>
      </c>
      <c r="R47" s="209" t="str">
        <f>IF(OR($C47="",'1042Bi Dati di base lav.'!M43=""),"",'1042Bi Dati di base lav.'!M43)</f>
        <v/>
      </c>
      <c r="S47" s="208" t="str">
        <f t="shared" si="14"/>
        <v/>
      </c>
      <c r="T47" s="208" t="str">
        <f t="shared" si="15"/>
        <v/>
      </c>
      <c r="U47" s="210">
        <f t="shared" si="16"/>
        <v>0</v>
      </c>
      <c r="V47" s="210">
        <f t="shared" si="17"/>
        <v>0</v>
      </c>
      <c r="W47" s="210">
        <f t="shared" si="18"/>
        <v>0</v>
      </c>
      <c r="X47" s="210">
        <f t="shared" si="19"/>
        <v>0</v>
      </c>
      <c r="Y47" s="210">
        <f t="shared" si="20"/>
        <v>0</v>
      </c>
      <c r="Z47" s="210">
        <f t="shared" si="21"/>
        <v>0</v>
      </c>
      <c r="AA47" s="205">
        <f t="shared" si="22"/>
        <v>0</v>
      </c>
    </row>
    <row r="48" spans="1:27" s="206" customFormat="1" ht="16.899999999999999" customHeight="1">
      <c r="A48" s="474" t="str">
        <f>IF('1042Bi Dati di base lav.'!A44="","",'1042Bi Dati di base lav.'!A44)</f>
        <v/>
      </c>
      <c r="B48" s="476" t="str">
        <f>IF('1042Bi Dati di base lav.'!B44="","",'1042Bi Dati di base lav.'!B44)</f>
        <v/>
      </c>
      <c r="C48" s="607" t="str">
        <f>IF('1042Bi Dati di base lav.'!C44="","",'1042Bi Dati di base lav.'!C44)</f>
        <v/>
      </c>
      <c r="D48" s="608"/>
      <c r="E48" s="505" t="str">
        <f>IF('1042Bi Dati di base lav.'!D44="","",'1042Bi Dati di base lav.'!D44)</f>
        <v/>
      </c>
      <c r="F48" s="175" t="str">
        <f>IF(A48="","",'1042Bi Dati di base lav.'!M44)</f>
        <v/>
      </c>
      <c r="G48" s="177"/>
      <c r="H48" s="148"/>
      <c r="I48" s="148"/>
      <c r="J48" s="76" t="str">
        <f t="shared" si="12"/>
        <v/>
      </c>
      <c r="K48" s="175" t="str">
        <f>IF(A48="","",'1042Bi Dati di base lav.'!M44)</f>
        <v/>
      </c>
      <c r="L48" s="176"/>
      <c r="M48" s="148"/>
      <c r="N48" s="148"/>
      <c r="O48" s="78" t="str">
        <f t="shared" si="13"/>
        <v/>
      </c>
      <c r="P48" s="208"/>
      <c r="Q48" s="209" t="str">
        <f>IF($C48="","",'1042Ei Conteggio'!D48)</f>
        <v/>
      </c>
      <c r="R48" s="209" t="str">
        <f>IF(OR($C48="",'1042Bi Dati di base lav.'!M44=""),"",'1042Bi Dati di base lav.'!M44)</f>
        <v/>
      </c>
      <c r="S48" s="208" t="str">
        <f t="shared" si="14"/>
        <v/>
      </c>
      <c r="T48" s="208" t="str">
        <f t="shared" si="15"/>
        <v/>
      </c>
      <c r="U48" s="210">
        <f t="shared" si="16"/>
        <v>0</v>
      </c>
      <c r="V48" s="210">
        <f t="shared" si="17"/>
        <v>0</v>
      </c>
      <c r="W48" s="210">
        <f t="shared" si="18"/>
        <v>0</v>
      </c>
      <c r="X48" s="210">
        <f t="shared" si="19"/>
        <v>0</v>
      </c>
      <c r="Y48" s="210">
        <f t="shared" si="20"/>
        <v>0</v>
      </c>
      <c r="Z48" s="210">
        <f t="shared" si="21"/>
        <v>0</v>
      </c>
      <c r="AA48" s="205">
        <f t="shared" si="22"/>
        <v>0</v>
      </c>
    </row>
    <row r="49" spans="1:27" s="206" customFormat="1" ht="16.899999999999999" customHeight="1">
      <c r="A49" s="474" t="str">
        <f>IF('1042Bi Dati di base lav.'!A45="","",'1042Bi Dati di base lav.'!A45)</f>
        <v/>
      </c>
      <c r="B49" s="476" t="str">
        <f>IF('1042Bi Dati di base lav.'!B45="","",'1042Bi Dati di base lav.'!B45)</f>
        <v/>
      </c>
      <c r="C49" s="607" t="str">
        <f>IF('1042Bi Dati di base lav.'!C45="","",'1042Bi Dati di base lav.'!C45)</f>
        <v/>
      </c>
      <c r="D49" s="608"/>
      <c r="E49" s="505" t="str">
        <f>IF('1042Bi Dati di base lav.'!D45="","",'1042Bi Dati di base lav.'!D45)</f>
        <v/>
      </c>
      <c r="F49" s="175" t="str">
        <f>IF(A49="","",'1042Bi Dati di base lav.'!M45)</f>
        <v/>
      </c>
      <c r="G49" s="177"/>
      <c r="H49" s="148"/>
      <c r="I49" s="148"/>
      <c r="J49" s="76" t="str">
        <f t="shared" si="12"/>
        <v/>
      </c>
      <c r="K49" s="175" t="str">
        <f>IF(A49="","",'1042Bi Dati di base lav.'!M45)</f>
        <v/>
      </c>
      <c r="L49" s="176"/>
      <c r="M49" s="148"/>
      <c r="N49" s="148"/>
      <c r="O49" s="78" t="str">
        <f t="shared" si="13"/>
        <v/>
      </c>
      <c r="P49" s="208"/>
      <c r="Q49" s="209" t="str">
        <f>IF($C49="","",'1042Ei Conteggio'!D49)</f>
        <v/>
      </c>
      <c r="R49" s="209" t="str">
        <f>IF(OR($C49="",'1042Bi Dati di base lav.'!M45=""),"",'1042Bi Dati di base lav.'!M45)</f>
        <v/>
      </c>
      <c r="S49" s="208" t="str">
        <f t="shared" si="14"/>
        <v/>
      </c>
      <c r="T49" s="208" t="str">
        <f t="shared" si="15"/>
        <v/>
      </c>
      <c r="U49" s="210">
        <f t="shared" si="16"/>
        <v>0</v>
      </c>
      <c r="V49" s="210">
        <f t="shared" si="17"/>
        <v>0</v>
      </c>
      <c r="W49" s="210">
        <f t="shared" si="18"/>
        <v>0</v>
      </c>
      <c r="X49" s="210">
        <f t="shared" si="19"/>
        <v>0</v>
      </c>
      <c r="Y49" s="210">
        <f t="shared" si="20"/>
        <v>0</v>
      </c>
      <c r="Z49" s="210">
        <f t="shared" si="21"/>
        <v>0</v>
      </c>
      <c r="AA49" s="205">
        <f t="shared" si="22"/>
        <v>0</v>
      </c>
    </row>
    <row r="50" spans="1:27" s="206" customFormat="1" ht="16.899999999999999" customHeight="1">
      <c r="A50" s="474" t="str">
        <f>IF('1042Bi Dati di base lav.'!A46="","",'1042Bi Dati di base lav.'!A46)</f>
        <v/>
      </c>
      <c r="B50" s="476" t="str">
        <f>IF('1042Bi Dati di base lav.'!B46="","",'1042Bi Dati di base lav.'!B46)</f>
        <v/>
      </c>
      <c r="C50" s="607" t="str">
        <f>IF('1042Bi Dati di base lav.'!C46="","",'1042Bi Dati di base lav.'!C46)</f>
        <v/>
      </c>
      <c r="D50" s="608"/>
      <c r="E50" s="505" t="str">
        <f>IF('1042Bi Dati di base lav.'!D46="","",'1042Bi Dati di base lav.'!D46)</f>
        <v/>
      </c>
      <c r="F50" s="175" t="str">
        <f>IF(A50="","",'1042Bi Dati di base lav.'!M46)</f>
        <v/>
      </c>
      <c r="G50" s="177"/>
      <c r="H50" s="148"/>
      <c r="I50" s="148"/>
      <c r="J50" s="76" t="str">
        <f t="shared" si="12"/>
        <v/>
      </c>
      <c r="K50" s="175" t="str">
        <f>IF(A50="","",'1042Bi Dati di base lav.'!M46)</f>
        <v/>
      </c>
      <c r="L50" s="176"/>
      <c r="M50" s="148"/>
      <c r="N50" s="148"/>
      <c r="O50" s="78" t="str">
        <f t="shared" si="13"/>
        <v/>
      </c>
      <c r="P50" s="208"/>
      <c r="Q50" s="209" t="str">
        <f>IF($C50="","",'1042Ei Conteggio'!D50)</f>
        <v/>
      </c>
      <c r="R50" s="209" t="str">
        <f>IF(OR($C50="",'1042Bi Dati di base lav.'!M46=""),"",'1042Bi Dati di base lav.'!M46)</f>
        <v/>
      </c>
      <c r="S50" s="208" t="str">
        <f t="shared" si="14"/>
        <v/>
      </c>
      <c r="T50" s="208" t="str">
        <f t="shared" si="15"/>
        <v/>
      </c>
      <c r="U50" s="210">
        <f t="shared" si="16"/>
        <v>0</v>
      </c>
      <c r="V50" s="210">
        <f t="shared" si="17"/>
        <v>0</v>
      </c>
      <c r="W50" s="210">
        <f t="shared" si="18"/>
        <v>0</v>
      </c>
      <c r="X50" s="210">
        <f t="shared" si="19"/>
        <v>0</v>
      </c>
      <c r="Y50" s="210">
        <f t="shared" si="20"/>
        <v>0</v>
      </c>
      <c r="Z50" s="210">
        <f t="shared" si="21"/>
        <v>0</v>
      </c>
      <c r="AA50" s="205">
        <f t="shared" si="22"/>
        <v>0</v>
      </c>
    </row>
    <row r="51" spans="1:27" s="206" customFormat="1" ht="16.899999999999999" customHeight="1">
      <c r="A51" s="474" t="str">
        <f>IF('1042Bi Dati di base lav.'!A47="","",'1042Bi Dati di base lav.'!A47)</f>
        <v/>
      </c>
      <c r="B51" s="476" t="str">
        <f>IF('1042Bi Dati di base lav.'!B47="","",'1042Bi Dati di base lav.'!B47)</f>
        <v/>
      </c>
      <c r="C51" s="607" t="str">
        <f>IF('1042Bi Dati di base lav.'!C47="","",'1042Bi Dati di base lav.'!C47)</f>
        <v/>
      </c>
      <c r="D51" s="608"/>
      <c r="E51" s="505" t="str">
        <f>IF('1042Bi Dati di base lav.'!D47="","",'1042Bi Dati di base lav.'!D47)</f>
        <v/>
      </c>
      <c r="F51" s="175" t="str">
        <f>IF(A51="","",'1042Bi Dati di base lav.'!M47)</f>
        <v/>
      </c>
      <c r="G51" s="177"/>
      <c r="H51" s="148"/>
      <c r="I51" s="148"/>
      <c r="J51" s="76" t="str">
        <f t="shared" si="12"/>
        <v/>
      </c>
      <c r="K51" s="175" t="str">
        <f>IF(A51="","",'1042Bi Dati di base lav.'!M47)</f>
        <v/>
      </c>
      <c r="L51" s="176"/>
      <c r="M51" s="148"/>
      <c r="N51" s="148"/>
      <c r="O51" s="78" t="str">
        <f t="shared" si="13"/>
        <v/>
      </c>
      <c r="P51" s="208"/>
      <c r="Q51" s="209" t="str">
        <f>IF($C51="","",'1042Ei Conteggio'!D51)</f>
        <v/>
      </c>
      <c r="R51" s="209" t="str">
        <f>IF(OR($C51="",'1042Bi Dati di base lav.'!M47=""),"",'1042Bi Dati di base lav.'!M47)</f>
        <v/>
      </c>
      <c r="S51" s="208" t="str">
        <f t="shared" si="14"/>
        <v/>
      </c>
      <c r="T51" s="208" t="str">
        <f t="shared" si="15"/>
        <v/>
      </c>
      <c r="U51" s="210">
        <f t="shared" si="16"/>
        <v>0</v>
      </c>
      <c r="V51" s="210">
        <f t="shared" si="17"/>
        <v>0</v>
      </c>
      <c r="W51" s="210">
        <f t="shared" si="18"/>
        <v>0</v>
      </c>
      <c r="X51" s="210">
        <f t="shared" si="19"/>
        <v>0</v>
      </c>
      <c r="Y51" s="210">
        <f t="shared" si="20"/>
        <v>0</v>
      </c>
      <c r="Z51" s="210">
        <f t="shared" si="21"/>
        <v>0</v>
      </c>
      <c r="AA51" s="205">
        <f t="shared" si="22"/>
        <v>0</v>
      </c>
    </row>
    <row r="52" spans="1:27" s="206" customFormat="1" ht="16.899999999999999" customHeight="1">
      <c r="A52" s="474" t="str">
        <f>IF('1042Bi Dati di base lav.'!A48="","",'1042Bi Dati di base lav.'!A48)</f>
        <v/>
      </c>
      <c r="B52" s="476" t="str">
        <f>IF('1042Bi Dati di base lav.'!B48="","",'1042Bi Dati di base lav.'!B48)</f>
        <v/>
      </c>
      <c r="C52" s="607" t="str">
        <f>IF('1042Bi Dati di base lav.'!C48="","",'1042Bi Dati di base lav.'!C48)</f>
        <v/>
      </c>
      <c r="D52" s="608"/>
      <c r="E52" s="505" t="str">
        <f>IF('1042Bi Dati di base lav.'!D48="","",'1042Bi Dati di base lav.'!D48)</f>
        <v/>
      </c>
      <c r="F52" s="175" t="str">
        <f>IF(A52="","",'1042Bi Dati di base lav.'!M48)</f>
        <v/>
      </c>
      <c r="G52" s="177"/>
      <c r="H52" s="148"/>
      <c r="I52" s="148"/>
      <c r="J52" s="76" t="str">
        <f t="shared" si="12"/>
        <v/>
      </c>
      <c r="K52" s="175" t="str">
        <f>IF(A52="","",'1042Bi Dati di base lav.'!M48)</f>
        <v/>
      </c>
      <c r="L52" s="176"/>
      <c r="M52" s="148"/>
      <c r="N52" s="148"/>
      <c r="O52" s="78" t="str">
        <f t="shared" si="13"/>
        <v/>
      </c>
      <c r="P52" s="208"/>
      <c r="Q52" s="209" t="str">
        <f>IF($C52="","",'1042Ei Conteggio'!D52)</f>
        <v/>
      </c>
      <c r="R52" s="209" t="str">
        <f>IF(OR($C52="",'1042Bi Dati di base lav.'!M48=""),"",'1042Bi Dati di base lav.'!M48)</f>
        <v/>
      </c>
      <c r="S52" s="208" t="str">
        <f t="shared" si="14"/>
        <v/>
      </c>
      <c r="T52" s="208" t="str">
        <f t="shared" si="15"/>
        <v/>
      </c>
      <c r="U52" s="210">
        <f t="shared" si="16"/>
        <v>0</v>
      </c>
      <c r="V52" s="210">
        <f t="shared" si="17"/>
        <v>0</v>
      </c>
      <c r="W52" s="210">
        <f t="shared" si="18"/>
        <v>0</v>
      </c>
      <c r="X52" s="210">
        <f t="shared" si="19"/>
        <v>0</v>
      </c>
      <c r="Y52" s="210">
        <f t="shared" si="20"/>
        <v>0</v>
      </c>
      <c r="Z52" s="210">
        <f t="shared" si="21"/>
        <v>0</v>
      </c>
      <c r="AA52" s="205">
        <f t="shared" si="22"/>
        <v>0</v>
      </c>
    </row>
    <row r="53" spans="1:27" s="206" customFormat="1" ht="16.899999999999999" customHeight="1">
      <c r="A53" s="474" t="str">
        <f>IF('1042Bi Dati di base lav.'!A49="","",'1042Bi Dati di base lav.'!A49)</f>
        <v/>
      </c>
      <c r="B53" s="476" t="str">
        <f>IF('1042Bi Dati di base lav.'!B49="","",'1042Bi Dati di base lav.'!B49)</f>
        <v/>
      </c>
      <c r="C53" s="607" t="str">
        <f>IF('1042Bi Dati di base lav.'!C49="","",'1042Bi Dati di base lav.'!C49)</f>
        <v/>
      </c>
      <c r="D53" s="608"/>
      <c r="E53" s="505" t="str">
        <f>IF('1042Bi Dati di base lav.'!D49="","",'1042Bi Dati di base lav.'!D49)</f>
        <v/>
      </c>
      <c r="F53" s="175" t="str">
        <f>IF(A53="","",'1042Bi Dati di base lav.'!M49)</f>
        <v/>
      </c>
      <c r="G53" s="177"/>
      <c r="H53" s="148"/>
      <c r="I53" s="148"/>
      <c r="J53" s="76" t="str">
        <f t="shared" si="12"/>
        <v/>
      </c>
      <c r="K53" s="175" t="str">
        <f>IF(A53="","",'1042Bi Dati di base lav.'!M49)</f>
        <v/>
      </c>
      <c r="L53" s="176"/>
      <c r="M53" s="148"/>
      <c r="N53" s="148"/>
      <c r="O53" s="78" t="str">
        <f t="shared" si="13"/>
        <v/>
      </c>
      <c r="P53" s="208"/>
      <c r="Q53" s="209" t="str">
        <f>IF($C53="","",'1042Ei Conteggio'!D53)</f>
        <v/>
      </c>
      <c r="R53" s="209" t="str">
        <f>IF(OR($C53="",'1042Bi Dati di base lav.'!M49=""),"",'1042Bi Dati di base lav.'!M49)</f>
        <v/>
      </c>
      <c r="S53" s="208" t="str">
        <f t="shared" si="14"/>
        <v/>
      </c>
      <c r="T53" s="208" t="str">
        <f t="shared" si="15"/>
        <v/>
      </c>
      <c r="U53" s="210">
        <f t="shared" si="16"/>
        <v>0</v>
      </c>
      <c r="V53" s="210">
        <f t="shared" si="17"/>
        <v>0</v>
      </c>
      <c r="W53" s="210">
        <f t="shared" si="18"/>
        <v>0</v>
      </c>
      <c r="X53" s="210">
        <f t="shared" si="19"/>
        <v>0</v>
      </c>
      <c r="Y53" s="210">
        <f t="shared" si="20"/>
        <v>0</v>
      </c>
      <c r="Z53" s="210">
        <f t="shared" si="21"/>
        <v>0</v>
      </c>
      <c r="AA53" s="205">
        <f t="shared" si="22"/>
        <v>0</v>
      </c>
    </row>
    <row r="54" spans="1:27" s="206" customFormat="1" ht="16.899999999999999" customHeight="1">
      <c r="A54" s="474" t="str">
        <f>IF('1042Bi Dati di base lav.'!A50="","",'1042Bi Dati di base lav.'!A50)</f>
        <v/>
      </c>
      <c r="B54" s="476" t="str">
        <f>IF('1042Bi Dati di base lav.'!B50="","",'1042Bi Dati di base lav.'!B50)</f>
        <v/>
      </c>
      <c r="C54" s="607" t="str">
        <f>IF('1042Bi Dati di base lav.'!C50="","",'1042Bi Dati di base lav.'!C50)</f>
        <v/>
      </c>
      <c r="D54" s="608"/>
      <c r="E54" s="505" t="str">
        <f>IF('1042Bi Dati di base lav.'!D50="","",'1042Bi Dati di base lav.'!D50)</f>
        <v/>
      </c>
      <c r="F54" s="175" t="str">
        <f>IF(A54="","",'1042Bi Dati di base lav.'!M50)</f>
        <v/>
      </c>
      <c r="G54" s="177"/>
      <c r="H54" s="148"/>
      <c r="I54" s="148"/>
      <c r="J54" s="76" t="str">
        <f t="shared" si="12"/>
        <v/>
      </c>
      <c r="K54" s="175" t="str">
        <f>IF(A54="","",'1042Bi Dati di base lav.'!M50)</f>
        <v/>
      </c>
      <c r="L54" s="176"/>
      <c r="M54" s="148"/>
      <c r="N54" s="148"/>
      <c r="O54" s="78" t="str">
        <f t="shared" si="13"/>
        <v/>
      </c>
      <c r="P54" s="208"/>
      <c r="Q54" s="209" t="str">
        <f>IF($C54="","",'1042Ei Conteggio'!D54)</f>
        <v/>
      </c>
      <c r="R54" s="209" t="str">
        <f>IF(OR($C54="",'1042Bi Dati di base lav.'!M50=""),"",'1042Bi Dati di base lav.'!M50)</f>
        <v/>
      </c>
      <c r="S54" s="208" t="str">
        <f t="shared" si="14"/>
        <v/>
      </c>
      <c r="T54" s="208" t="str">
        <f t="shared" si="15"/>
        <v/>
      </c>
      <c r="U54" s="210">
        <f t="shared" si="16"/>
        <v>0</v>
      </c>
      <c r="V54" s="210">
        <f t="shared" si="17"/>
        <v>0</v>
      </c>
      <c r="W54" s="210">
        <f t="shared" si="18"/>
        <v>0</v>
      </c>
      <c r="X54" s="210">
        <f t="shared" si="19"/>
        <v>0</v>
      </c>
      <c r="Y54" s="210">
        <f t="shared" si="20"/>
        <v>0</v>
      </c>
      <c r="Z54" s="210">
        <f t="shared" si="21"/>
        <v>0</v>
      </c>
      <c r="AA54" s="205">
        <f t="shared" si="22"/>
        <v>0</v>
      </c>
    </row>
    <row r="55" spans="1:27" s="206" customFormat="1" ht="16.899999999999999" customHeight="1">
      <c r="A55" s="474" t="str">
        <f>IF('1042Bi Dati di base lav.'!A51="","",'1042Bi Dati di base lav.'!A51)</f>
        <v/>
      </c>
      <c r="B55" s="476" t="str">
        <f>IF('1042Bi Dati di base lav.'!B51="","",'1042Bi Dati di base lav.'!B51)</f>
        <v/>
      </c>
      <c r="C55" s="607" t="str">
        <f>IF('1042Bi Dati di base lav.'!C51="","",'1042Bi Dati di base lav.'!C51)</f>
        <v/>
      </c>
      <c r="D55" s="608"/>
      <c r="E55" s="505" t="str">
        <f>IF('1042Bi Dati di base lav.'!D51="","",'1042Bi Dati di base lav.'!D51)</f>
        <v/>
      </c>
      <c r="F55" s="175" t="str">
        <f>IF(A55="","",'1042Bi Dati di base lav.'!M51)</f>
        <v/>
      </c>
      <c r="G55" s="177"/>
      <c r="H55" s="148"/>
      <c r="I55" s="148"/>
      <c r="J55" s="76" t="str">
        <f t="shared" si="12"/>
        <v/>
      </c>
      <c r="K55" s="175" t="str">
        <f>IF(A55="","",'1042Bi Dati di base lav.'!M51)</f>
        <v/>
      </c>
      <c r="L55" s="176"/>
      <c r="M55" s="148"/>
      <c r="N55" s="148"/>
      <c r="O55" s="78" t="str">
        <f t="shared" si="13"/>
        <v/>
      </c>
      <c r="P55" s="208"/>
      <c r="Q55" s="209" t="str">
        <f>IF($C55="","",'1042Ei Conteggio'!D55)</f>
        <v/>
      </c>
      <c r="R55" s="209" t="str">
        <f>IF(OR($C55="",'1042Bi Dati di base lav.'!M51=""),"",'1042Bi Dati di base lav.'!M51)</f>
        <v/>
      </c>
      <c r="S55" s="208" t="str">
        <f t="shared" si="14"/>
        <v/>
      </c>
      <c r="T55" s="208" t="str">
        <f t="shared" si="15"/>
        <v/>
      </c>
      <c r="U55" s="210">
        <f t="shared" si="16"/>
        <v>0</v>
      </c>
      <c r="V55" s="210">
        <f t="shared" si="17"/>
        <v>0</v>
      </c>
      <c r="W55" s="210">
        <f t="shared" si="18"/>
        <v>0</v>
      </c>
      <c r="X55" s="210">
        <f t="shared" si="19"/>
        <v>0</v>
      </c>
      <c r="Y55" s="210">
        <f t="shared" si="20"/>
        <v>0</v>
      </c>
      <c r="Z55" s="210">
        <f t="shared" si="21"/>
        <v>0</v>
      </c>
      <c r="AA55" s="205">
        <f t="shared" si="22"/>
        <v>0</v>
      </c>
    </row>
    <row r="56" spans="1:27" s="206" customFormat="1" ht="16.899999999999999" customHeight="1">
      <c r="A56" s="474" t="str">
        <f>IF('1042Bi Dati di base lav.'!A52="","",'1042Bi Dati di base lav.'!A52)</f>
        <v/>
      </c>
      <c r="B56" s="476" t="str">
        <f>IF('1042Bi Dati di base lav.'!B52="","",'1042Bi Dati di base lav.'!B52)</f>
        <v/>
      </c>
      <c r="C56" s="607" t="str">
        <f>IF('1042Bi Dati di base lav.'!C52="","",'1042Bi Dati di base lav.'!C52)</f>
        <v/>
      </c>
      <c r="D56" s="608"/>
      <c r="E56" s="505" t="str">
        <f>IF('1042Bi Dati di base lav.'!D52="","",'1042Bi Dati di base lav.'!D52)</f>
        <v/>
      </c>
      <c r="F56" s="175" t="str">
        <f>IF(A56="","",'1042Bi Dati di base lav.'!M52)</f>
        <v/>
      </c>
      <c r="G56" s="177"/>
      <c r="H56" s="148"/>
      <c r="I56" s="148"/>
      <c r="J56" s="76" t="str">
        <f t="shared" si="12"/>
        <v/>
      </c>
      <c r="K56" s="175" t="str">
        <f>IF(A56="","",'1042Bi Dati di base lav.'!M52)</f>
        <v/>
      </c>
      <c r="L56" s="176"/>
      <c r="M56" s="148"/>
      <c r="N56" s="148"/>
      <c r="O56" s="78" t="str">
        <f t="shared" si="13"/>
        <v/>
      </c>
      <c r="P56" s="208"/>
      <c r="Q56" s="209" t="str">
        <f>IF($C56="","",'1042Ei Conteggio'!D56)</f>
        <v/>
      </c>
      <c r="R56" s="209" t="str">
        <f>IF(OR($C56="",'1042Bi Dati di base lav.'!M52=""),"",'1042Bi Dati di base lav.'!M52)</f>
        <v/>
      </c>
      <c r="S56" s="208" t="str">
        <f t="shared" si="14"/>
        <v/>
      </c>
      <c r="T56" s="208" t="str">
        <f t="shared" si="15"/>
        <v/>
      </c>
      <c r="U56" s="210">
        <f t="shared" si="16"/>
        <v>0</v>
      </c>
      <c r="V56" s="210">
        <f t="shared" si="17"/>
        <v>0</v>
      </c>
      <c r="W56" s="210">
        <f t="shared" si="18"/>
        <v>0</v>
      </c>
      <c r="X56" s="210">
        <f t="shared" si="19"/>
        <v>0</v>
      </c>
      <c r="Y56" s="210">
        <f t="shared" si="20"/>
        <v>0</v>
      </c>
      <c r="Z56" s="210">
        <f t="shared" si="21"/>
        <v>0</v>
      </c>
      <c r="AA56" s="205">
        <f t="shared" si="22"/>
        <v>0</v>
      </c>
    </row>
    <row r="57" spans="1:27" s="206" customFormat="1" ht="16.899999999999999" customHeight="1">
      <c r="A57" s="474" t="str">
        <f>IF('1042Bi Dati di base lav.'!A53="","",'1042Bi Dati di base lav.'!A53)</f>
        <v/>
      </c>
      <c r="B57" s="476" t="str">
        <f>IF('1042Bi Dati di base lav.'!B53="","",'1042Bi Dati di base lav.'!B53)</f>
        <v/>
      </c>
      <c r="C57" s="607" t="str">
        <f>IF('1042Bi Dati di base lav.'!C53="","",'1042Bi Dati di base lav.'!C53)</f>
        <v/>
      </c>
      <c r="D57" s="608"/>
      <c r="E57" s="505" t="str">
        <f>IF('1042Bi Dati di base lav.'!D53="","",'1042Bi Dati di base lav.'!D53)</f>
        <v/>
      </c>
      <c r="F57" s="175" t="str">
        <f>IF(A57="","",'1042Bi Dati di base lav.'!M53)</f>
        <v/>
      </c>
      <c r="G57" s="177"/>
      <c r="H57" s="148"/>
      <c r="I57" s="148"/>
      <c r="J57" s="76" t="str">
        <f t="shared" si="12"/>
        <v/>
      </c>
      <c r="K57" s="175" t="str">
        <f>IF(A57="","",'1042Bi Dati di base lav.'!M53)</f>
        <v/>
      </c>
      <c r="L57" s="176"/>
      <c r="M57" s="148"/>
      <c r="N57" s="148"/>
      <c r="O57" s="78" t="str">
        <f t="shared" si="13"/>
        <v/>
      </c>
      <c r="P57" s="208"/>
      <c r="Q57" s="209" t="str">
        <f>IF($C57="","",'1042Ei Conteggio'!D57)</f>
        <v/>
      </c>
      <c r="R57" s="209" t="str">
        <f>IF(OR($C57="",'1042Bi Dati di base lav.'!M53=""),"",'1042Bi Dati di base lav.'!M53)</f>
        <v/>
      </c>
      <c r="S57" s="208" t="str">
        <f t="shared" si="14"/>
        <v/>
      </c>
      <c r="T57" s="208" t="str">
        <f t="shared" si="15"/>
        <v/>
      </c>
      <c r="U57" s="210">
        <f t="shared" si="16"/>
        <v>0</v>
      </c>
      <c r="V57" s="210">
        <f t="shared" si="17"/>
        <v>0</v>
      </c>
      <c r="W57" s="210">
        <f t="shared" si="18"/>
        <v>0</v>
      </c>
      <c r="X57" s="210">
        <f t="shared" si="19"/>
        <v>0</v>
      </c>
      <c r="Y57" s="210">
        <f t="shared" si="20"/>
        <v>0</v>
      </c>
      <c r="Z57" s="210">
        <f t="shared" si="21"/>
        <v>0</v>
      </c>
      <c r="AA57" s="205">
        <f t="shared" si="22"/>
        <v>0</v>
      </c>
    </row>
    <row r="58" spans="1:27" s="206" customFormat="1" ht="16.899999999999999" customHeight="1">
      <c r="A58" s="474" t="str">
        <f>IF('1042Bi Dati di base lav.'!A54="","",'1042Bi Dati di base lav.'!A54)</f>
        <v/>
      </c>
      <c r="B58" s="476" t="str">
        <f>IF('1042Bi Dati di base lav.'!B54="","",'1042Bi Dati di base lav.'!B54)</f>
        <v/>
      </c>
      <c r="C58" s="607" t="str">
        <f>IF('1042Bi Dati di base lav.'!C54="","",'1042Bi Dati di base lav.'!C54)</f>
        <v/>
      </c>
      <c r="D58" s="608"/>
      <c r="E58" s="505" t="str">
        <f>IF('1042Bi Dati di base lav.'!D54="","",'1042Bi Dati di base lav.'!D54)</f>
        <v/>
      </c>
      <c r="F58" s="175" t="str">
        <f>IF(A58="","",'1042Bi Dati di base lav.'!M54)</f>
        <v/>
      </c>
      <c r="G58" s="177"/>
      <c r="H58" s="148"/>
      <c r="I58" s="148"/>
      <c r="J58" s="76" t="str">
        <f t="shared" si="12"/>
        <v/>
      </c>
      <c r="K58" s="175" t="str">
        <f>IF(A58="","",'1042Bi Dati di base lav.'!M54)</f>
        <v/>
      </c>
      <c r="L58" s="176"/>
      <c r="M58" s="148"/>
      <c r="N58" s="148"/>
      <c r="O58" s="78" t="str">
        <f t="shared" si="13"/>
        <v/>
      </c>
      <c r="P58" s="208"/>
      <c r="Q58" s="209" t="str">
        <f>IF($C58="","",'1042Ei Conteggio'!D58)</f>
        <v/>
      </c>
      <c r="R58" s="209" t="str">
        <f>IF(OR($C58="",'1042Bi Dati di base lav.'!M54=""),"",'1042Bi Dati di base lav.'!M54)</f>
        <v/>
      </c>
      <c r="S58" s="208" t="str">
        <f t="shared" si="14"/>
        <v/>
      </c>
      <c r="T58" s="208" t="str">
        <f t="shared" si="15"/>
        <v/>
      </c>
      <c r="U58" s="210">
        <f t="shared" si="16"/>
        <v>0</v>
      </c>
      <c r="V58" s="210">
        <f t="shared" si="17"/>
        <v>0</v>
      </c>
      <c r="W58" s="210">
        <f t="shared" si="18"/>
        <v>0</v>
      </c>
      <c r="X58" s="210">
        <f t="shared" si="19"/>
        <v>0</v>
      </c>
      <c r="Y58" s="210">
        <f t="shared" si="20"/>
        <v>0</v>
      </c>
      <c r="Z58" s="210">
        <f t="shared" si="21"/>
        <v>0</v>
      </c>
      <c r="AA58" s="205">
        <f t="shared" si="22"/>
        <v>0</v>
      </c>
    </row>
    <row r="59" spans="1:27" s="206" customFormat="1" ht="16.899999999999999" customHeight="1">
      <c r="A59" s="474" t="str">
        <f>IF('1042Bi Dati di base lav.'!A55="","",'1042Bi Dati di base lav.'!A55)</f>
        <v/>
      </c>
      <c r="B59" s="476" t="str">
        <f>IF('1042Bi Dati di base lav.'!B55="","",'1042Bi Dati di base lav.'!B55)</f>
        <v/>
      </c>
      <c r="C59" s="607" t="str">
        <f>IF('1042Bi Dati di base lav.'!C55="","",'1042Bi Dati di base lav.'!C55)</f>
        <v/>
      </c>
      <c r="D59" s="608"/>
      <c r="E59" s="505" t="str">
        <f>IF('1042Bi Dati di base lav.'!D55="","",'1042Bi Dati di base lav.'!D55)</f>
        <v/>
      </c>
      <c r="F59" s="175" t="str">
        <f>IF(A59="","",'1042Bi Dati di base lav.'!M55)</f>
        <v/>
      </c>
      <c r="G59" s="177"/>
      <c r="H59" s="148"/>
      <c r="I59" s="148"/>
      <c r="J59" s="76" t="str">
        <f t="shared" si="12"/>
        <v/>
      </c>
      <c r="K59" s="175" t="str">
        <f>IF(A59="","",'1042Bi Dati di base lav.'!M55)</f>
        <v/>
      </c>
      <c r="L59" s="176"/>
      <c r="M59" s="148"/>
      <c r="N59" s="148"/>
      <c r="O59" s="78" t="str">
        <f t="shared" si="13"/>
        <v/>
      </c>
      <c r="P59" s="208"/>
      <c r="Q59" s="209" t="str">
        <f>IF($C59="","",'1042Ei Conteggio'!D59)</f>
        <v/>
      </c>
      <c r="R59" s="209" t="str">
        <f>IF(OR($C59="",'1042Bi Dati di base lav.'!M55=""),"",'1042Bi Dati di base lav.'!M55)</f>
        <v/>
      </c>
      <c r="S59" s="208" t="str">
        <f t="shared" si="14"/>
        <v/>
      </c>
      <c r="T59" s="208" t="str">
        <f t="shared" si="15"/>
        <v/>
      </c>
      <c r="U59" s="210">
        <f t="shared" si="16"/>
        <v>0</v>
      </c>
      <c r="V59" s="210">
        <f t="shared" si="17"/>
        <v>0</v>
      </c>
      <c r="W59" s="210">
        <f t="shared" si="18"/>
        <v>0</v>
      </c>
      <c r="X59" s="210">
        <f t="shared" si="19"/>
        <v>0</v>
      </c>
      <c r="Y59" s="210">
        <f t="shared" si="20"/>
        <v>0</v>
      </c>
      <c r="Z59" s="210">
        <f t="shared" si="21"/>
        <v>0</v>
      </c>
      <c r="AA59" s="205">
        <f t="shared" si="22"/>
        <v>0</v>
      </c>
    </row>
    <row r="60" spans="1:27" s="206" customFormat="1" ht="16.899999999999999" customHeight="1">
      <c r="A60" s="474" t="str">
        <f>IF('1042Bi Dati di base lav.'!A56="","",'1042Bi Dati di base lav.'!A56)</f>
        <v/>
      </c>
      <c r="B60" s="476" t="str">
        <f>IF('1042Bi Dati di base lav.'!B56="","",'1042Bi Dati di base lav.'!B56)</f>
        <v/>
      </c>
      <c r="C60" s="607" t="str">
        <f>IF('1042Bi Dati di base lav.'!C56="","",'1042Bi Dati di base lav.'!C56)</f>
        <v/>
      </c>
      <c r="D60" s="608"/>
      <c r="E60" s="505" t="str">
        <f>IF('1042Bi Dati di base lav.'!D56="","",'1042Bi Dati di base lav.'!D56)</f>
        <v/>
      </c>
      <c r="F60" s="175" t="str">
        <f>IF(A60="","",'1042Bi Dati di base lav.'!M56)</f>
        <v/>
      </c>
      <c r="G60" s="177"/>
      <c r="H60" s="148"/>
      <c r="I60" s="148"/>
      <c r="J60" s="76" t="str">
        <f t="shared" si="12"/>
        <v/>
      </c>
      <c r="K60" s="175" t="str">
        <f>IF(A60="","",'1042Bi Dati di base lav.'!M56)</f>
        <v/>
      </c>
      <c r="L60" s="176"/>
      <c r="M60" s="148"/>
      <c r="N60" s="148"/>
      <c r="O60" s="78" t="str">
        <f t="shared" si="13"/>
        <v/>
      </c>
      <c r="P60" s="208"/>
      <c r="Q60" s="209" t="str">
        <f>IF($C60="","",'1042Ei Conteggio'!D60)</f>
        <v/>
      </c>
      <c r="R60" s="209" t="str">
        <f>IF(OR($C60="",'1042Bi Dati di base lav.'!M56=""),"",'1042Bi Dati di base lav.'!M56)</f>
        <v/>
      </c>
      <c r="S60" s="208" t="str">
        <f t="shared" si="14"/>
        <v/>
      </c>
      <c r="T60" s="208" t="str">
        <f t="shared" si="15"/>
        <v/>
      </c>
      <c r="U60" s="210">
        <f t="shared" si="16"/>
        <v>0</v>
      </c>
      <c r="V60" s="210">
        <f t="shared" si="17"/>
        <v>0</v>
      </c>
      <c r="W60" s="210">
        <f t="shared" si="18"/>
        <v>0</v>
      </c>
      <c r="X60" s="210">
        <f t="shared" si="19"/>
        <v>0</v>
      </c>
      <c r="Y60" s="210">
        <f t="shared" si="20"/>
        <v>0</v>
      </c>
      <c r="Z60" s="210">
        <f t="shared" si="21"/>
        <v>0</v>
      </c>
      <c r="AA60" s="205">
        <f t="shared" si="22"/>
        <v>0</v>
      </c>
    </row>
    <row r="61" spans="1:27" s="206" customFormat="1" ht="16.899999999999999" customHeight="1">
      <c r="A61" s="474" t="str">
        <f>IF('1042Bi Dati di base lav.'!A57="","",'1042Bi Dati di base lav.'!A57)</f>
        <v/>
      </c>
      <c r="B61" s="476" t="str">
        <f>IF('1042Bi Dati di base lav.'!B57="","",'1042Bi Dati di base lav.'!B57)</f>
        <v/>
      </c>
      <c r="C61" s="607" t="str">
        <f>IF('1042Bi Dati di base lav.'!C57="","",'1042Bi Dati di base lav.'!C57)</f>
        <v/>
      </c>
      <c r="D61" s="608"/>
      <c r="E61" s="505" t="str">
        <f>IF('1042Bi Dati di base lav.'!D57="","",'1042Bi Dati di base lav.'!D57)</f>
        <v/>
      </c>
      <c r="F61" s="175" t="str">
        <f>IF(A61="","",'1042Bi Dati di base lav.'!M57)</f>
        <v/>
      </c>
      <c r="G61" s="177"/>
      <c r="H61" s="148"/>
      <c r="I61" s="148"/>
      <c r="J61" s="76" t="str">
        <f t="shared" si="12"/>
        <v/>
      </c>
      <c r="K61" s="175" t="str">
        <f>IF(A61="","",'1042Bi Dati di base lav.'!M57)</f>
        <v/>
      </c>
      <c r="L61" s="176"/>
      <c r="M61" s="148"/>
      <c r="N61" s="148"/>
      <c r="O61" s="78" t="str">
        <f t="shared" si="13"/>
        <v/>
      </c>
      <c r="P61" s="208"/>
      <c r="Q61" s="209" t="str">
        <f>IF($C61="","",'1042Ei Conteggio'!D61)</f>
        <v/>
      </c>
      <c r="R61" s="209" t="str">
        <f>IF(OR($C61="",'1042Bi Dati di base lav.'!M57=""),"",'1042Bi Dati di base lav.'!M57)</f>
        <v/>
      </c>
      <c r="S61" s="208" t="str">
        <f t="shared" si="14"/>
        <v/>
      </c>
      <c r="T61" s="208" t="str">
        <f t="shared" si="15"/>
        <v/>
      </c>
      <c r="U61" s="210">
        <f t="shared" si="16"/>
        <v>0</v>
      </c>
      <c r="V61" s="210">
        <f t="shared" si="17"/>
        <v>0</v>
      </c>
      <c r="W61" s="210">
        <f t="shared" si="18"/>
        <v>0</v>
      </c>
      <c r="X61" s="210">
        <f t="shared" si="19"/>
        <v>0</v>
      </c>
      <c r="Y61" s="210">
        <f t="shared" si="20"/>
        <v>0</v>
      </c>
      <c r="Z61" s="210">
        <f t="shared" si="21"/>
        <v>0</v>
      </c>
      <c r="AA61" s="205">
        <f t="shared" si="22"/>
        <v>0</v>
      </c>
    </row>
    <row r="62" spans="1:27" s="206" customFormat="1" ht="16.899999999999999" customHeight="1">
      <c r="A62" s="474" t="str">
        <f>IF('1042Bi Dati di base lav.'!A58="","",'1042Bi Dati di base lav.'!A58)</f>
        <v/>
      </c>
      <c r="B62" s="476" t="str">
        <f>IF('1042Bi Dati di base lav.'!B58="","",'1042Bi Dati di base lav.'!B58)</f>
        <v/>
      </c>
      <c r="C62" s="607" t="str">
        <f>IF('1042Bi Dati di base lav.'!C58="","",'1042Bi Dati di base lav.'!C58)</f>
        <v/>
      </c>
      <c r="D62" s="608"/>
      <c r="E62" s="505" t="str">
        <f>IF('1042Bi Dati di base lav.'!D58="","",'1042Bi Dati di base lav.'!D58)</f>
        <v/>
      </c>
      <c r="F62" s="175" t="str">
        <f>IF(A62="","",'1042Bi Dati di base lav.'!M58)</f>
        <v/>
      </c>
      <c r="G62" s="177"/>
      <c r="H62" s="148"/>
      <c r="I62" s="148"/>
      <c r="J62" s="76" t="str">
        <f t="shared" si="12"/>
        <v/>
      </c>
      <c r="K62" s="175" t="str">
        <f>IF(A62="","",'1042Bi Dati di base lav.'!M58)</f>
        <v/>
      </c>
      <c r="L62" s="176"/>
      <c r="M62" s="148"/>
      <c r="N62" s="148"/>
      <c r="O62" s="78" t="str">
        <f t="shared" si="13"/>
        <v/>
      </c>
      <c r="P62" s="208"/>
      <c r="Q62" s="209" t="str">
        <f>IF($C62="","",'1042Ei Conteggio'!D62)</f>
        <v/>
      </c>
      <c r="R62" s="209" t="str">
        <f>IF(OR($C62="",'1042Bi Dati di base lav.'!M58=""),"",'1042Bi Dati di base lav.'!M58)</f>
        <v/>
      </c>
      <c r="S62" s="208" t="str">
        <f t="shared" si="14"/>
        <v/>
      </c>
      <c r="T62" s="208" t="str">
        <f t="shared" si="15"/>
        <v/>
      </c>
      <c r="U62" s="210">
        <f t="shared" si="16"/>
        <v>0</v>
      </c>
      <c r="V62" s="210">
        <f t="shared" si="17"/>
        <v>0</v>
      </c>
      <c r="W62" s="210">
        <f t="shared" si="18"/>
        <v>0</v>
      </c>
      <c r="X62" s="210">
        <f t="shared" si="19"/>
        <v>0</v>
      </c>
      <c r="Y62" s="210">
        <f t="shared" si="20"/>
        <v>0</v>
      </c>
      <c r="Z62" s="210">
        <f t="shared" si="21"/>
        <v>0</v>
      </c>
      <c r="AA62" s="205">
        <f t="shared" si="22"/>
        <v>0</v>
      </c>
    </row>
    <row r="63" spans="1:27" s="206" customFormat="1" ht="16.899999999999999" customHeight="1">
      <c r="A63" s="474" t="str">
        <f>IF('1042Bi Dati di base lav.'!A59="","",'1042Bi Dati di base lav.'!A59)</f>
        <v/>
      </c>
      <c r="B63" s="476" t="str">
        <f>IF('1042Bi Dati di base lav.'!B59="","",'1042Bi Dati di base lav.'!B59)</f>
        <v/>
      </c>
      <c r="C63" s="607" t="str">
        <f>IF('1042Bi Dati di base lav.'!C59="","",'1042Bi Dati di base lav.'!C59)</f>
        <v/>
      </c>
      <c r="D63" s="608"/>
      <c r="E63" s="505" t="str">
        <f>IF('1042Bi Dati di base lav.'!D59="","",'1042Bi Dati di base lav.'!D59)</f>
        <v/>
      </c>
      <c r="F63" s="175" t="str">
        <f>IF(A63="","",'1042Bi Dati di base lav.'!M59)</f>
        <v/>
      </c>
      <c r="G63" s="177"/>
      <c r="H63" s="148"/>
      <c r="I63" s="148"/>
      <c r="J63" s="76" t="str">
        <f t="shared" si="12"/>
        <v/>
      </c>
      <c r="K63" s="175" t="str">
        <f>IF(A63="","",'1042Bi Dati di base lav.'!M59)</f>
        <v/>
      </c>
      <c r="L63" s="176"/>
      <c r="M63" s="148"/>
      <c r="N63" s="148"/>
      <c r="O63" s="78" t="str">
        <f t="shared" si="13"/>
        <v/>
      </c>
      <c r="P63" s="208"/>
      <c r="Q63" s="209" t="str">
        <f>IF($C63="","",'1042Ei Conteggio'!D63)</f>
        <v/>
      </c>
      <c r="R63" s="209" t="str">
        <f>IF(OR($C63="",'1042Bi Dati di base lav.'!M59=""),"",'1042Bi Dati di base lav.'!M59)</f>
        <v/>
      </c>
      <c r="S63" s="208" t="str">
        <f t="shared" si="14"/>
        <v/>
      </c>
      <c r="T63" s="208" t="str">
        <f t="shared" si="15"/>
        <v/>
      </c>
      <c r="U63" s="210">
        <f t="shared" si="16"/>
        <v>0</v>
      </c>
      <c r="V63" s="210">
        <f t="shared" si="17"/>
        <v>0</v>
      </c>
      <c r="W63" s="210">
        <f t="shared" si="18"/>
        <v>0</v>
      </c>
      <c r="X63" s="210">
        <f t="shared" si="19"/>
        <v>0</v>
      </c>
      <c r="Y63" s="210">
        <f t="shared" si="20"/>
        <v>0</v>
      </c>
      <c r="Z63" s="210">
        <f t="shared" si="21"/>
        <v>0</v>
      </c>
      <c r="AA63" s="205">
        <f t="shared" si="22"/>
        <v>0</v>
      </c>
    </row>
    <row r="64" spans="1:27" s="206" customFormat="1" ht="16.899999999999999" customHeight="1">
      <c r="A64" s="474" t="str">
        <f>IF('1042Bi Dati di base lav.'!A60="","",'1042Bi Dati di base lav.'!A60)</f>
        <v/>
      </c>
      <c r="B64" s="476" t="str">
        <f>IF('1042Bi Dati di base lav.'!B60="","",'1042Bi Dati di base lav.'!B60)</f>
        <v/>
      </c>
      <c r="C64" s="607" t="str">
        <f>IF('1042Bi Dati di base lav.'!C60="","",'1042Bi Dati di base lav.'!C60)</f>
        <v/>
      </c>
      <c r="D64" s="608"/>
      <c r="E64" s="505" t="str">
        <f>IF('1042Bi Dati di base lav.'!D60="","",'1042Bi Dati di base lav.'!D60)</f>
        <v/>
      </c>
      <c r="F64" s="175" t="str">
        <f>IF(A64="","",'1042Bi Dati di base lav.'!M60)</f>
        <v/>
      </c>
      <c r="G64" s="177"/>
      <c r="H64" s="148"/>
      <c r="I64" s="148"/>
      <c r="J64" s="76" t="str">
        <f t="shared" si="12"/>
        <v/>
      </c>
      <c r="K64" s="175" t="str">
        <f>IF(A64="","",'1042Bi Dati di base lav.'!M60)</f>
        <v/>
      </c>
      <c r="L64" s="176"/>
      <c r="M64" s="148"/>
      <c r="N64" s="148"/>
      <c r="O64" s="78" t="str">
        <f t="shared" si="13"/>
        <v/>
      </c>
      <c r="P64" s="208"/>
      <c r="Q64" s="209" t="str">
        <f>IF($C64="","",'1042Ei Conteggio'!D64)</f>
        <v/>
      </c>
      <c r="R64" s="209" t="str">
        <f>IF(OR($C64="",'1042Bi Dati di base lav.'!M60=""),"",'1042Bi Dati di base lav.'!M60)</f>
        <v/>
      </c>
      <c r="S64" s="208" t="str">
        <f t="shared" si="14"/>
        <v/>
      </c>
      <c r="T64" s="208" t="str">
        <f t="shared" si="15"/>
        <v/>
      </c>
      <c r="U64" s="210">
        <f t="shared" si="16"/>
        <v>0</v>
      </c>
      <c r="V64" s="210">
        <f t="shared" si="17"/>
        <v>0</v>
      </c>
      <c r="W64" s="210">
        <f t="shared" si="18"/>
        <v>0</v>
      </c>
      <c r="X64" s="210">
        <f t="shared" si="19"/>
        <v>0</v>
      </c>
      <c r="Y64" s="210">
        <f t="shared" si="20"/>
        <v>0</v>
      </c>
      <c r="Z64" s="210">
        <f t="shared" si="21"/>
        <v>0</v>
      </c>
      <c r="AA64" s="205">
        <f t="shared" si="22"/>
        <v>0</v>
      </c>
    </row>
    <row r="65" spans="1:27" s="206" customFormat="1" ht="16.899999999999999" customHeight="1">
      <c r="A65" s="474" t="str">
        <f>IF('1042Bi Dati di base lav.'!A61="","",'1042Bi Dati di base lav.'!A61)</f>
        <v/>
      </c>
      <c r="B65" s="476" t="str">
        <f>IF('1042Bi Dati di base lav.'!B61="","",'1042Bi Dati di base lav.'!B61)</f>
        <v/>
      </c>
      <c r="C65" s="607" t="str">
        <f>IF('1042Bi Dati di base lav.'!C61="","",'1042Bi Dati di base lav.'!C61)</f>
        <v/>
      </c>
      <c r="D65" s="608"/>
      <c r="E65" s="505" t="str">
        <f>IF('1042Bi Dati di base lav.'!D61="","",'1042Bi Dati di base lav.'!D61)</f>
        <v/>
      </c>
      <c r="F65" s="175" t="str">
        <f>IF(A65="","",'1042Bi Dati di base lav.'!M61)</f>
        <v/>
      </c>
      <c r="G65" s="177"/>
      <c r="H65" s="148"/>
      <c r="I65" s="148"/>
      <c r="J65" s="76" t="str">
        <f t="shared" si="12"/>
        <v/>
      </c>
      <c r="K65" s="175" t="str">
        <f>IF(A65="","",'1042Bi Dati di base lav.'!M61)</f>
        <v/>
      </c>
      <c r="L65" s="176"/>
      <c r="M65" s="148"/>
      <c r="N65" s="148"/>
      <c r="O65" s="78" t="str">
        <f t="shared" si="13"/>
        <v/>
      </c>
      <c r="P65" s="208"/>
      <c r="Q65" s="209" t="str">
        <f>IF($C65="","",'1042Ei Conteggio'!D65)</f>
        <v/>
      </c>
      <c r="R65" s="209" t="str">
        <f>IF(OR($C65="",'1042Bi Dati di base lav.'!M61=""),"",'1042Bi Dati di base lav.'!M61)</f>
        <v/>
      </c>
      <c r="S65" s="208" t="str">
        <f t="shared" si="14"/>
        <v/>
      </c>
      <c r="T65" s="208" t="str">
        <f t="shared" si="15"/>
        <v/>
      </c>
      <c r="U65" s="210">
        <f t="shared" si="16"/>
        <v>0</v>
      </c>
      <c r="V65" s="210">
        <f t="shared" si="17"/>
        <v>0</v>
      </c>
      <c r="W65" s="210">
        <f t="shared" si="18"/>
        <v>0</v>
      </c>
      <c r="X65" s="210">
        <f t="shared" si="19"/>
        <v>0</v>
      </c>
      <c r="Y65" s="210">
        <f t="shared" si="20"/>
        <v>0</v>
      </c>
      <c r="Z65" s="210">
        <f t="shared" si="21"/>
        <v>0</v>
      </c>
      <c r="AA65" s="205">
        <f t="shared" si="22"/>
        <v>0</v>
      </c>
    </row>
    <row r="66" spans="1:27" s="206" customFormat="1" ht="16.899999999999999" customHeight="1">
      <c r="A66" s="474" t="str">
        <f>IF('1042Bi Dati di base lav.'!A62="","",'1042Bi Dati di base lav.'!A62)</f>
        <v/>
      </c>
      <c r="B66" s="476" t="str">
        <f>IF('1042Bi Dati di base lav.'!B62="","",'1042Bi Dati di base lav.'!B62)</f>
        <v/>
      </c>
      <c r="C66" s="607" t="str">
        <f>IF('1042Bi Dati di base lav.'!C62="","",'1042Bi Dati di base lav.'!C62)</f>
        <v/>
      </c>
      <c r="D66" s="608"/>
      <c r="E66" s="505" t="str">
        <f>IF('1042Bi Dati di base lav.'!D62="","",'1042Bi Dati di base lav.'!D62)</f>
        <v/>
      </c>
      <c r="F66" s="175" t="str">
        <f>IF(A66="","",'1042Bi Dati di base lav.'!M62)</f>
        <v/>
      </c>
      <c r="G66" s="177"/>
      <c r="H66" s="148"/>
      <c r="I66" s="148"/>
      <c r="J66" s="76" t="str">
        <f t="shared" si="12"/>
        <v/>
      </c>
      <c r="K66" s="175" t="str">
        <f>IF(A66="","",'1042Bi Dati di base lav.'!M62)</f>
        <v/>
      </c>
      <c r="L66" s="176"/>
      <c r="M66" s="148"/>
      <c r="N66" s="148"/>
      <c r="O66" s="78" t="str">
        <f t="shared" si="13"/>
        <v/>
      </c>
      <c r="P66" s="208"/>
      <c r="Q66" s="209" t="str">
        <f>IF($C66="","",'1042Ei Conteggio'!D66)</f>
        <v/>
      </c>
      <c r="R66" s="209" t="str">
        <f>IF(OR($C66="",'1042Bi Dati di base lav.'!M62=""),"",'1042Bi Dati di base lav.'!M62)</f>
        <v/>
      </c>
      <c r="S66" s="208" t="str">
        <f t="shared" si="14"/>
        <v/>
      </c>
      <c r="T66" s="208" t="str">
        <f t="shared" si="15"/>
        <v/>
      </c>
      <c r="U66" s="210">
        <f t="shared" si="16"/>
        <v>0</v>
      </c>
      <c r="V66" s="210">
        <f t="shared" si="17"/>
        <v>0</v>
      </c>
      <c r="W66" s="210">
        <f t="shared" si="18"/>
        <v>0</v>
      </c>
      <c r="X66" s="210">
        <f t="shared" si="19"/>
        <v>0</v>
      </c>
      <c r="Y66" s="210">
        <f t="shared" si="20"/>
        <v>0</v>
      </c>
      <c r="Z66" s="210">
        <f t="shared" si="21"/>
        <v>0</v>
      </c>
      <c r="AA66" s="205">
        <f t="shared" si="22"/>
        <v>0</v>
      </c>
    </row>
    <row r="67" spans="1:27" s="206" customFormat="1" ht="16.899999999999999" customHeight="1">
      <c r="A67" s="474" t="str">
        <f>IF('1042Bi Dati di base lav.'!A63="","",'1042Bi Dati di base lav.'!A63)</f>
        <v/>
      </c>
      <c r="B67" s="476" t="str">
        <f>IF('1042Bi Dati di base lav.'!B63="","",'1042Bi Dati di base lav.'!B63)</f>
        <v/>
      </c>
      <c r="C67" s="607" t="str">
        <f>IF('1042Bi Dati di base lav.'!C63="","",'1042Bi Dati di base lav.'!C63)</f>
        <v/>
      </c>
      <c r="D67" s="608"/>
      <c r="E67" s="505" t="str">
        <f>IF('1042Bi Dati di base lav.'!D63="","",'1042Bi Dati di base lav.'!D63)</f>
        <v/>
      </c>
      <c r="F67" s="175" t="str">
        <f>IF(A67="","",'1042Bi Dati di base lav.'!M63)</f>
        <v/>
      </c>
      <c r="G67" s="177"/>
      <c r="H67" s="148"/>
      <c r="I67" s="148"/>
      <c r="J67" s="76" t="str">
        <f t="shared" si="12"/>
        <v/>
      </c>
      <c r="K67" s="175" t="str">
        <f>IF(A67="","",'1042Bi Dati di base lav.'!M63)</f>
        <v/>
      </c>
      <c r="L67" s="176"/>
      <c r="M67" s="148"/>
      <c r="N67" s="148"/>
      <c r="O67" s="78" t="str">
        <f t="shared" si="13"/>
        <v/>
      </c>
      <c r="P67" s="208"/>
      <c r="Q67" s="209" t="str">
        <f>IF($C67="","",'1042Ei Conteggio'!D67)</f>
        <v/>
      </c>
      <c r="R67" s="209" t="str">
        <f>IF(OR($C67="",'1042Bi Dati di base lav.'!M63=""),"",'1042Bi Dati di base lav.'!M63)</f>
        <v/>
      </c>
      <c r="S67" s="208" t="str">
        <f t="shared" si="14"/>
        <v/>
      </c>
      <c r="T67" s="208" t="str">
        <f t="shared" si="15"/>
        <v/>
      </c>
      <c r="U67" s="210">
        <f t="shared" si="16"/>
        <v>0</v>
      </c>
      <c r="V67" s="210">
        <f t="shared" si="17"/>
        <v>0</v>
      </c>
      <c r="W67" s="210">
        <f t="shared" si="18"/>
        <v>0</v>
      </c>
      <c r="X67" s="210">
        <f t="shared" si="19"/>
        <v>0</v>
      </c>
      <c r="Y67" s="210">
        <f t="shared" si="20"/>
        <v>0</v>
      </c>
      <c r="Z67" s="210">
        <f t="shared" si="21"/>
        <v>0</v>
      </c>
      <c r="AA67" s="205">
        <f t="shared" si="22"/>
        <v>0</v>
      </c>
    </row>
    <row r="68" spans="1:27" s="206" customFormat="1" ht="16.899999999999999" customHeight="1">
      <c r="A68" s="474" t="str">
        <f>IF('1042Bi Dati di base lav.'!A64="","",'1042Bi Dati di base lav.'!A64)</f>
        <v/>
      </c>
      <c r="B68" s="476" t="str">
        <f>IF('1042Bi Dati di base lav.'!B64="","",'1042Bi Dati di base lav.'!B64)</f>
        <v/>
      </c>
      <c r="C68" s="607" t="str">
        <f>IF('1042Bi Dati di base lav.'!C64="","",'1042Bi Dati di base lav.'!C64)</f>
        <v/>
      </c>
      <c r="D68" s="608"/>
      <c r="E68" s="505" t="str">
        <f>IF('1042Bi Dati di base lav.'!D64="","",'1042Bi Dati di base lav.'!D64)</f>
        <v/>
      </c>
      <c r="F68" s="175" t="str">
        <f>IF(A68="","",'1042Bi Dati di base lav.'!M64)</f>
        <v/>
      </c>
      <c r="G68" s="177"/>
      <c r="H68" s="148"/>
      <c r="I68" s="148"/>
      <c r="J68" s="76" t="str">
        <f t="shared" si="12"/>
        <v/>
      </c>
      <c r="K68" s="175" t="str">
        <f>IF(A68="","",'1042Bi Dati di base lav.'!M64)</f>
        <v/>
      </c>
      <c r="L68" s="176"/>
      <c r="M68" s="148"/>
      <c r="N68" s="148"/>
      <c r="O68" s="78" t="str">
        <f t="shared" si="13"/>
        <v/>
      </c>
      <c r="P68" s="208"/>
      <c r="Q68" s="209" t="str">
        <f>IF($C68="","",'1042Ei Conteggio'!D68)</f>
        <v/>
      </c>
      <c r="R68" s="209" t="str">
        <f>IF(OR($C68="",'1042Bi Dati di base lav.'!M64=""),"",'1042Bi Dati di base lav.'!M64)</f>
        <v/>
      </c>
      <c r="S68" s="208" t="str">
        <f t="shared" si="14"/>
        <v/>
      </c>
      <c r="T68" s="208" t="str">
        <f t="shared" si="15"/>
        <v/>
      </c>
      <c r="U68" s="210">
        <f t="shared" si="16"/>
        <v>0</v>
      </c>
      <c r="V68" s="210">
        <f t="shared" si="17"/>
        <v>0</v>
      </c>
      <c r="W68" s="210">
        <f t="shared" si="18"/>
        <v>0</v>
      </c>
      <c r="X68" s="210">
        <f t="shared" si="19"/>
        <v>0</v>
      </c>
      <c r="Y68" s="210">
        <f t="shared" si="20"/>
        <v>0</v>
      </c>
      <c r="Z68" s="210">
        <f t="shared" si="21"/>
        <v>0</v>
      </c>
      <c r="AA68" s="205">
        <f t="shared" si="22"/>
        <v>0</v>
      </c>
    </row>
    <row r="69" spans="1:27" s="206" customFormat="1" ht="16.899999999999999" customHeight="1">
      <c r="A69" s="474" t="str">
        <f>IF('1042Bi Dati di base lav.'!A65="","",'1042Bi Dati di base lav.'!A65)</f>
        <v/>
      </c>
      <c r="B69" s="476" t="str">
        <f>IF('1042Bi Dati di base lav.'!B65="","",'1042Bi Dati di base lav.'!B65)</f>
        <v/>
      </c>
      <c r="C69" s="607" t="str">
        <f>IF('1042Bi Dati di base lav.'!C65="","",'1042Bi Dati di base lav.'!C65)</f>
        <v/>
      </c>
      <c r="D69" s="608"/>
      <c r="E69" s="505" t="str">
        <f>IF('1042Bi Dati di base lav.'!D65="","",'1042Bi Dati di base lav.'!D65)</f>
        <v/>
      </c>
      <c r="F69" s="175" t="str">
        <f>IF(A69="","",'1042Bi Dati di base lav.'!M65)</f>
        <v/>
      </c>
      <c r="G69" s="177"/>
      <c r="H69" s="148"/>
      <c r="I69" s="148"/>
      <c r="J69" s="76" t="str">
        <f t="shared" si="12"/>
        <v/>
      </c>
      <c r="K69" s="175" t="str">
        <f>IF(A69="","",'1042Bi Dati di base lav.'!M65)</f>
        <v/>
      </c>
      <c r="L69" s="176"/>
      <c r="M69" s="148"/>
      <c r="N69" s="148"/>
      <c r="O69" s="78" t="str">
        <f t="shared" si="13"/>
        <v/>
      </c>
      <c r="P69" s="208"/>
      <c r="Q69" s="209" t="str">
        <f>IF($C69="","",'1042Ei Conteggio'!D69)</f>
        <v/>
      </c>
      <c r="R69" s="209" t="str">
        <f>IF(OR($C69="",'1042Bi Dati di base lav.'!M65=""),"",'1042Bi Dati di base lav.'!M65)</f>
        <v/>
      </c>
      <c r="S69" s="208" t="str">
        <f t="shared" si="14"/>
        <v/>
      </c>
      <c r="T69" s="208" t="str">
        <f t="shared" si="15"/>
        <v/>
      </c>
      <c r="U69" s="210">
        <f t="shared" si="16"/>
        <v>0</v>
      </c>
      <c r="V69" s="210">
        <f t="shared" si="17"/>
        <v>0</v>
      </c>
      <c r="W69" s="210">
        <f t="shared" si="18"/>
        <v>0</v>
      </c>
      <c r="X69" s="210">
        <f t="shared" si="19"/>
        <v>0</v>
      </c>
      <c r="Y69" s="210">
        <f t="shared" si="20"/>
        <v>0</v>
      </c>
      <c r="Z69" s="210">
        <f t="shared" si="21"/>
        <v>0</v>
      </c>
      <c r="AA69" s="205">
        <f t="shared" si="22"/>
        <v>0</v>
      </c>
    </row>
    <row r="70" spans="1:27" s="206" customFormat="1" ht="16.899999999999999" customHeight="1">
      <c r="A70" s="474" t="str">
        <f>IF('1042Bi Dati di base lav.'!A66="","",'1042Bi Dati di base lav.'!A66)</f>
        <v/>
      </c>
      <c r="B70" s="476" t="str">
        <f>IF('1042Bi Dati di base lav.'!B66="","",'1042Bi Dati di base lav.'!B66)</f>
        <v/>
      </c>
      <c r="C70" s="607" t="str">
        <f>IF('1042Bi Dati di base lav.'!C66="","",'1042Bi Dati di base lav.'!C66)</f>
        <v/>
      </c>
      <c r="D70" s="608"/>
      <c r="E70" s="505" t="str">
        <f>IF('1042Bi Dati di base lav.'!D66="","",'1042Bi Dati di base lav.'!D66)</f>
        <v/>
      </c>
      <c r="F70" s="175" t="str">
        <f>IF(A70="","",'1042Bi Dati di base lav.'!M66)</f>
        <v/>
      </c>
      <c r="G70" s="177"/>
      <c r="H70" s="148"/>
      <c r="I70" s="148"/>
      <c r="J70" s="76" t="str">
        <f t="shared" si="12"/>
        <v/>
      </c>
      <c r="K70" s="175" t="str">
        <f>IF(A70="","",'1042Bi Dati di base lav.'!M66)</f>
        <v/>
      </c>
      <c r="L70" s="176"/>
      <c r="M70" s="148"/>
      <c r="N70" s="148"/>
      <c r="O70" s="78" t="str">
        <f t="shared" si="13"/>
        <v/>
      </c>
      <c r="P70" s="208"/>
      <c r="Q70" s="209" t="str">
        <f>IF($C70="","",'1042Ei Conteggio'!D70)</f>
        <v/>
      </c>
      <c r="R70" s="209" t="str">
        <f>IF(OR($C70="",'1042Bi Dati di base lav.'!M66=""),"",'1042Bi Dati di base lav.'!M66)</f>
        <v/>
      </c>
      <c r="S70" s="208" t="str">
        <f t="shared" si="14"/>
        <v/>
      </c>
      <c r="T70" s="208" t="str">
        <f t="shared" si="15"/>
        <v/>
      </c>
      <c r="U70" s="210">
        <f t="shared" si="16"/>
        <v>0</v>
      </c>
      <c r="V70" s="210">
        <f t="shared" si="17"/>
        <v>0</v>
      </c>
      <c r="W70" s="210">
        <f t="shared" si="18"/>
        <v>0</v>
      </c>
      <c r="X70" s="210">
        <f t="shared" si="19"/>
        <v>0</v>
      </c>
      <c r="Y70" s="210">
        <f t="shared" si="20"/>
        <v>0</v>
      </c>
      <c r="Z70" s="210">
        <f t="shared" si="21"/>
        <v>0</v>
      </c>
      <c r="AA70" s="205">
        <f t="shared" si="22"/>
        <v>0</v>
      </c>
    </row>
    <row r="71" spans="1:27" s="206" customFormat="1" ht="16.899999999999999" customHeight="1">
      <c r="A71" s="474" t="str">
        <f>IF('1042Bi Dati di base lav.'!A67="","",'1042Bi Dati di base lav.'!A67)</f>
        <v/>
      </c>
      <c r="B71" s="476" t="str">
        <f>IF('1042Bi Dati di base lav.'!B67="","",'1042Bi Dati di base lav.'!B67)</f>
        <v/>
      </c>
      <c r="C71" s="607" t="str">
        <f>IF('1042Bi Dati di base lav.'!C67="","",'1042Bi Dati di base lav.'!C67)</f>
        <v/>
      </c>
      <c r="D71" s="608"/>
      <c r="E71" s="505" t="str">
        <f>IF('1042Bi Dati di base lav.'!D67="","",'1042Bi Dati di base lav.'!D67)</f>
        <v/>
      </c>
      <c r="F71" s="175" t="str">
        <f>IF(A71="","",'1042Bi Dati di base lav.'!M67)</f>
        <v/>
      </c>
      <c r="G71" s="177"/>
      <c r="H71" s="148"/>
      <c r="I71" s="148"/>
      <c r="J71" s="76" t="str">
        <f t="shared" si="12"/>
        <v/>
      </c>
      <c r="K71" s="175" t="str">
        <f>IF(A71="","",'1042Bi Dati di base lav.'!M67)</f>
        <v/>
      </c>
      <c r="L71" s="176"/>
      <c r="M71" s="148"/>
      <c r="N71" s="148"/>
      <c r="O71" s="78" t="str">
        <f t="shared" si="13"/>
        <v/>
      </c>
      <c r="P71" s="208"/>
      <c r="Q71" s="209" t="str">
        <f>IF($C71="","",'1042Ei Conteggio'!D71)</f>
        <v/>
      </c>
      <c r="R71" s="209" t="str">
        <f>IF(OR($C71="",'1042Bi Dati di base lav.'!M67=""),"",'1042Bi Dati di base lav.'!M67)</f>
        <v/>
      </c>
      <c r="S71" s="208" t="str">
        <f t="shared" si="14"/>
        <v/>
      </c>
      <c r="T71" s="208" t="str">
        <f t="shared" si="15"/>
        <v/>
      </c>
      <c r="U71" s="210">
        <f t="shared" si="16"/>
        <v>0</v>
      </c>
      <c r="V71" s="210">
        <f t="shared" si="17"/>
        <v>0</v>
      </c>
      <c r="W71" s="210">
        <f t="shared" si="18"/>
        <v>0</v>
      </c>
      <c r="X71" s="210">
        <f t="shared" si="19"/>
        <v>0</v>
      </c>
      <c r="Y71" s="210">
        <f t="shared" si="20"/>
        <v>0</v>
      </c>
      <c r="Z71" s="210">
        <f t="shared" si="21"/>
        <v>0</v>
      </c>
      <c r="AA71" s="205">
        <f t="shared" si="22"/>
        <v>0</v>
      </c>
    </row>
    <row r="72" spans="1:27" s="206" customFormat="1" ht="16.899999999999999" customHeight="1">
      <c r="A72" s="474" t="str">
        <f>IF('1042Bi Dati di base lav.'!A68="","",'1042Bi Dati di base lav.'!A68)</f>
        <v/>
      </c>
      <c r="B72" s="476" t="str">
        <f>IF('1042Bi Dati di base lav.'!B68="","",'1042Bi Dati di base lav.'!B68)</f>
        <v/>
      </c>
      <c r="C72" s="607" t="str">
        <f>IF('1042Bi Dati di base lav.'!C68="","",'1042Bi Dati di base lav.'!C68)</f>
        <v/>
      </c>
      <c r="D72" s="608"/>
      <c r="E72" s="505" t="str">
        <f>IF('1042Bi Dati di base lav.'!D68="","",'1042Bi Dati di base lav.'!D68)</f>
        <v/>
      </c>
      <c r="F72" s="175" t="str">
        <f>IF(A72="","",'1042Bi Dati di base lav.'!M68)</f>
        <v/>
      </c>
      <c r="G72" s="177"/>
      <c r="H72" s="148"/>
      <c r="I72" s="148"/>
      <c r="J72" s="76" t="str">
        <f t="shared" si="12"/>
        <v/>
      </c>
      <c r="K72" s="175" t="str">
        <f>IF(A72="","",'1042Bi Dati di base lav.'!M68)</f>
        <v/>
      </c>
      <c r="L72" s="176"/>
      <c r="M72" s="148"/>
      <c r="N72" s="148"/>
      <c r="O72" s="78" t="str">
        <f t="shared" si="13"/>
        <v/>
      </c>
      <c r="P72" s="208"/>
      <c r="Q72" s="209" t="str">
        <f>IF($C72="","",'1042Ei Conteggio'!D72)</f>
        <v/>
      </c>
      <c r="R72" s="209" t="str">
        <f>IF(OR($C72="",'1042Bi Dati di base lav.'!M68=""),"",'1042Bi Dati di base lav.'!M68)</f>
        <v/>
      </c>
      <c r="S72" s="208" t="str">
        <f t="shared" si="14"/>
        <v/>
      </c>
      <c r="T72" s="208" t="str">
        <f t="shared" si="15"/>
        <v/>
      </c>
      <c r="U72" s="210">
        <f t="shared" si="16"/>
        <v>0</v>
      </c>
      <c r="V72" s="210">
        <f t="shared" si="17"/>
        <v>0</v>
      </c>
      <c r="W72" s="210">
        <f t="shared" si="18"/>
        <v>0</v>
      </c>
      <c r="X72" s="210">
        <f t="shared" si="19"/>
        <v>0</v>
      </c>
      <c r="Y72" s="210">
        <f t="shared" si="20"/>
        <v>0</v>
      </c>
      <c r="Z72" s="210">
        <f t="shared" si="21"/>
        <v>0</v>
      </c>
      <c r="AA72" s="205">
        <f t="shared" si="22"/>
        <v>0</v>
      </c>
    </row>
    <row r="73" spans="1:27" s="206" customFormat="1" ht="16.899999999999999" customHeight="1">
      <c r="A73" s="474" t="str">
        <f>IF('1042Bi Dati di base lav.'!A69="","",'1042Bi Dati di base lav.'!A69)</f>
        <v/>
      </c>
      <c r="B73" s="476" t="str">
        <f>IF('1042Bi Dati di base lav.'!B69="","",'1042Bi Dati di base lav.'!B69)</f>
        <v/>
      </c>
      <c r="C73" s="607" t="str">
        <f>IF('1042Bi Dati di base lav.'!C69="","",'1042Bi Dati di base lav.'!C69)</f>
        <v/>
      </c>
      <c r="D73" s="608"/>
      <c r="E73" s="505" t="str">
        <f>IF('1042Bi Dati di base lav.'!D69="","",'1042Bi Dati di base lav.'!D69)</f>
        <v/>
      </c>
      <c r="F73" s="175" t="str">
        <f>IF(A73="","",'1042Bi Dati di base lav.'!M69)</f>
        <v/>
      </c>
      <c r="G73" s="177"/>
      <c r="H73" s="148"/>
      <c r="I73" s="148"/>
      <c r="J73" s="76" t="str">
        <f t="shared" si="12"/>
        <v/>
      </c>
      <c r="K73" s="175" t="str">
        <f>IF(A73="","",'1042Bi Dati di base lav.'!M69)</f>
        <v/>
      </c>
      <c r="L73" s="176"/>
      <c r="M73" s="148"/>
      <c r="N73" s="148"/>
      <c r="O73" s="78" t="str">
        <f t="shared" si="13"/>
        <v/>
      </c>
      <c r="P73" s="208"/>
      <c r="Q73" s="209" t="str">
        <f>IF($C73="","",'1042Ei Conteggio'!D73)</f>
        <v/>
      </c>
      <c r="R73" s="209" t="str">
        <f>IF(OR($C73="",'1042Bi Dati di base lav.'!M69=""),"",'1042Bi Dati di base lav.'!M69)</f>
        <v/>
      </c>
      <c r="S73" s="208" t="str">
        <f t="shared" si="14"/>
        <v/>
      </c>
      <c r="T73" s="208" t="str">
        <f t="shared" si="15"/>
        <v/>
      </c>
      <c r="U73" s="210">
        <f t="shared" si="16"/>
        <v>0</v>
      </c>
      <c r="V73" s="210">
        <f t="shared" si="17"/>
        <v>0</v>
      </c>
      <c r="W73" s="210">
        <f t="shared" si="18"/>
        <v>0</v>
      </c>
      <c r="X73" s="210">
        <f t="shared" si="19"/>
        <v>0</v>
      </c>
      <c r="Y73" s="210">
        <f t="shared" si="20"/>
        <v>0</v>
      </c>
      <c r="Z73" s="210">
        <f t="shared" si="21"/>
        <v>0</v>
      </c>
      <c r="AA73" s="205">
        <f t="shared" si="22"/>
        <v>0</v>
      </c>
    </row>
    <row r="74" spans="1:27" s="206" customFormat="1" ht="16.899999999999999" customHeight="1">
      <c r="A74" s="474" t="str">
        <f>IF('1042Bi Dati di base lav.'!A70="","",'1042Bi Dati di base lav.'!A70)</f>
        <v/>
      </c>
      <c r="B74" s="476" t="str">
        <f>IF('1042Bi Dati di base lav.'!B70="","",'1042Bi Dati di base lav.'!B70)</f>
        <v/>
      </c>
      <c r="C74" s="607" t="str">
        <f>IF('1042Bi Dati di base lav.'!C70="","",'1042Bi Dati di base lav.'!C70)</f>
        <v/>
      </c>
      <c r="D74" s="608"/>
      <c r="E74" s="505" t="str">
        <f>IF('1042Bi Dati di base lav.'!D70="","",'1042Bi Dati di base lav.'!D70)</f>
        <v/>
      </c>
      <c r="F74" s="175" t="str">
        <f>IF(A74="","",'1042Bi Dati di base lav.'!M70)</f>
        <v/>
      </c>
      <c r="G74" s="177"/>
      <c r="H74" s="148"/>
      <c r="I74" s="148"/>
      <c r="J74" s="76" t="str">
        <f t="shared" si="12"/>
        <v/>
      </c>
      <c r="K74" s="175" t="str">
        <f>IF(A74="","",'1042Bi Dati di base lav.'!M70)</f>
        <v/>
      </c>
      <c r="L74" s="176"/>
      <c r="M74" s="148"/>
      <c r="N74" s="148"/>
      <c r="O74" s="78" t="str">
        <f t="shared" si="13"/>
        <v/>
      </c>
      <c r="P74" s="208"/>
      <c r="Q74" s="209" t="str">
        <f>IF($C74="","",'1042Ei Conteggio'!D74)</f>
        <v/>
      </c>
      <c r="R74" s="209" t="str">
        <f>IF(OR($C74="",'1042Bi Dati di base lav.'!M70=""),"",'1042Bi Dati di base lav.'!M70)</f>
        <v/>
      </c>
      <c r="S74" s="208" t="str">
        <f t="shared" si="14"/>
        <v/>
      </c>
      <c r="T74" s="208" t="str">
        <f t="shared" si="15"/>
        <v/>
      </c>
      <c r="U74" s="210">
        <f t="shared" si="16"/>
        <v>0</v>
      </c>
      <c r="V74" s="210">
        <f t="shared" si="17"/>
        <v>0</v>
      </c>
      <c r="W74" s="210">
        <f t="shared" si="18"/>
        <v>0</v>
      </c>
      <c r="X74" s="210">
        <f t="shared" si="19"/>
        <v>0</v>
      </c>
      <c r="Y74" s="210">
        <f t="shared" si="20"/>
        <v>0</v>
      </c>
      <c r="Z74" s="210">
        <f t="shared" si="21"/>
        <v>0</v>
      </c>
      <c r="AA74" s="205">
        <f t="shared" si="22"/>
        <v>0</v>
      </c>
    </row>
    <row r="75" spans="1:27" s="206" customFormat="1" ht="16.899999999999999" customHeight="1">
      <c r="A75" s="474" t="str">
        <f>IF('1042Bi Dati di base lav.'!A71="","",'1042Bi Dati di base lav.'!A71)</f>
        <v/>
      </c>
      <c r="B75" s="476" t="str">
        <f>IF('1042Bi Dati di base lav.'!B71="","",'1042Bi Dati di base lav.'!B71)</f>
        <v/>
      </c>
      <c r="C75" s="607" t="str">
        <f>IF('1042Bi Dati di base lav.'!C71="","",'1042Bi Dati di base lav.'!C71)</f>
        <v/>
      </c>
      <c r="D75" s="608"/>
      <c r="E75" s="505" t="str">
        <f>IF('1042Bi Dati di base lav.'!D71="","",'1042Bi Dati di base lav.'!D71)</f>
        <v/>
      </c>
      <c r="F75" s="175" t="str">
        <f>IF(A75="","",'1042Bi Dati di base lav.'!M71)</f>
        <v/>
      </c>
      <c r="G75" s="177"/>
      <c r="H75" s="148"/>
      <c r="I75" s="148"/>
      <c r="J75" s="76" t="str">
        <f t="shared" si="12"/>
        <v/>
      </c>
      <c r="K75" s="175" t="str">
        <f>IF(A75="","",'1042Bi Dati di base lav.'!M71)</f>
        <v/>
      </c>
      <c r="L75" s="176"/>
      <c r="M75" s="148"/>
      <c r="N75" s="148"/>
      <c r="O75" s="78" t="str">
        <f t="shared" si="13"/>
        <v/>
      </c>
      <c r="P75" s="208"/>
      <c r="Q75" s="209" t="str">
        <f>IF($C75="","",'1042Ei Conteggio'!D75)</f>
        <v/>
      </c>
      <c r="R75" s="209" t="str">
        <f>IF(OR($C75="",'1042Bi Dati di base lav.'!M71=""),"",'1042Bi Dati di base lav.'!M71)</f>
        <v/>
      </c>
      <c r="S75" s="208" t="str">
        <f t="shared" si="14"/>
        <v/>
      </c>
      <c r="T75" s="208" t="str">
        <f t="shared" si="15"/>
        <v/>
      </c>
      <c r="U75" s="210">
        <f t="shared" si="16"/>
        <v>0</v>
      </c>
      <c r="V75" s="210">
        <f t="shared" si="17"/>
        <v>0</v>
      </c>
      <c r="W75" s="210">
        <f t="shared" si="18"/>
        <v>0</v>
      </c>
      <c r="X75" s="210">
        <f t="shared" si="19"/>
        <v>0</v>
      </c>
      <c r="Y75" s="210">
        <f t="shared" si="20"/>
        <v>0</v>
      </c>
      <c r="Z75" s="210">
        <f t="shared" si="21"/>
        <v>0</v>
      </c>
      <c r="AA75" s="205">
        <f t="shared" si="22"/>
        <v>0</v>
      </c>
    </row>
    <row r="76" spans="1:27" s="206" customFormat="1" ht="16.899999999999999" customHeight="1">
      <c r="A76" s="474" t="str">
        <f>IF('1042Bi Dati di base lav.'!A72="","",'1042Bi Dati di base lav.'!A72)</f>
        <v/>
      </c>
      <c r="B76" s="476" t="str">
        <f>IF('1042Bi Dati di base lav.'!B72="","",'1042Bi Dati di base lav.'!B72)</f>
        <v/>
      </c>
      <c r="C76" s="607" t="str">
        <f>IF('1042Bi Dati di base lav.'!C72="","",'1042Bi Dati di base lav.'!C72)</f>
        <v/>
      </c>
      <c r="D76" s="608"/>
      <c r="E76" s="505" t="str">
        <f>IF('1042Bi Dati di base lav.'!D72="","",'1042Bi Dati di base lav.'!D72)</f>
        <v/>
      </c>
      <c r="F76" s="175" t="str">
        <f>IF(A76="","",'1042Bi Dati di base lav.'!M72)</f>
        <v/>
      </c>
      <c r="G76" s="177"/>
      <c r="H76" s="148"/>
      <c r="I76" s="148"/>
      <c r="J76" s="76" t="str">
        <f t="shared" si="12"/>
        <v/>
      </c>
      <c r="K76" s="175" t="str">
        <f>IF(A76="","",'1042Bi Dati di base lav.'!M72)</f>
        <v/>
      </c>
      <c r="L76" s="176"/>
      <c r="M76" s="148"/>
      <c r="N76" s="148"/>
      <c r="O76" s="78" t="str">
        <f t="shared" si="13"/>
        <v/>
      </c>
      <c r="P76" s="208"/>
      <c r="Q76" s="209" t="str">
        <f>IF($C76="","",'1042Ei Conteggio'!D76)</f>
        <v/>
      </c>
      <c r="R76" s="209" t="str">
        <f>IF(OR($C76="",'1042Bi Dati di base lav.'!M72=""),"",'1042Bi Dati di base lav.'!M72)</f>
        <v/>
      </c>
      <c r="S76" s="208" t="str">
        <f t="shared" si="14"/>
        <v/>
      </c>
      <c r="T76" s="208" t="str">
        <f t="shared" si="15"/>
        <v/>
      </c>
      <c r="U76" s="210">
        <f t="shared" si="16"/>
        <v>0</v>
      </c>
      <c r="V76" s="210">
        <f t="shared" si="17"/>
        <v>0</v>
      </c>
      <c r="W76" s="210">
        <f t="shared" si="18"/>
        <v>0</v>
      </c>
      <c r="X76" s="210">
        <f t="shared" si="19"/>
        <v>0</v>
      </c>
      <c r="Y76" s="210">
        <f t="shared" si="20"/>
        <v>0</v>
      </c>
      <c r="Z76" s="210">
        <f t="shared" si="21"/>
        <v>0</v>
      </c>
      <c r="AA76" s="205">
        <f t="shared" si="22"/>
        <v>0</v>
      </c>
    </row>
    <row r="77" spans="1:27" s="206" customFormat="1" ht="16.899999999999999" customHeight="1">
      <c r="A77" s="474" t="str">
        <f>IF('1042Bi Dati di base lav.'!A73="","",'1042Bi Dati di base lav.'!A73)</f>
        <v/>
      </c>
      <c r="B77" s="476" t="str">
        <f>IF('1042Bi Dati di base lav.'!B73="","",'1042Bi Dati di base lav.'!B73)</f>
        <v/>
      </c>
      <c r="C77" s="607" t="str">
        <f>IF('1042Bi Dati di base lav.'!C73="","",'1042Bi Dati di base lav.'!C73)</f>
        <v/>
      </c>
      <c r="D77" s="608"/>
      <c r="E77" s="505" t="str">
        <f>IF('1042Bi Dati di base lav.'!D73="","",'1042Bi Dati di base lav.'!D73)</f>
        <v/>
      </c>
      <c r="F77" s="175" t="str">
        <f>IF(A77="","",'1042Bi Dati di base lav.'!M73)</f>
        <v/>
      </c>
      <c r="G77" s="177"/>
      <c r="H77" s="148"/>
      <c r="I77" s="148"/>
      <c r="J77" s="76" t="str">
        <f t="shared" si="12"/>
        <v/>
      </c>
      <c r="K77" s="175" t="str">
        <f>IF(A77="","",'1042Bi Dati di base lav.'!M73)</f>
        <v/>
      </c>
      <c r="L77" s="176"/>
      <c r="M77" s="148"/>
      <c r="N77" s="148"/>
      <c r="O77" s="78" t="str">
        <f t="shared" si="13"/>
        <v/>
      </c>
      <c r="P77" s="208"/>
      <c r="Q77" s="209" t="str">
        <f>IF($C77="","",'1042Ei Conteggio'!D77)</f>
        <v/>
      </c>
      <c r="R77" s="209" t="str">
        <f>IF(OR($C77="",'1042Bi Dati di base lav.'!M73=""),"",'1042Bi Dati di base lav.'!M73)</f>
        <v/>
      </c>
      <c r="S77" s="208" t="str">
        <f t="shared" si="14"/>
        <v/>
      </c>
      <c r="T77" s="208" t="str">
        <f t="shared" si="15"/>
        <v/>
      </c>
      <c r="U77" s="210">
        <f t="shared" si="16"/>
        <v>0</v>
      </c>
      <c r="V77" s="210">
        <f t="shared" si="17"/>
        <v>0</v>
      </c>
      <c r="W77" s="210">
        <f t="shared" si="18"/>
        <v>0</v>
      </c>
      <c r="X77" s="210">
        <f t="shared" si="19"/>
        <v>0</v>
      </c>
      <c r="Y77" s="210">
        <f t="shared" si="20"/>
        <v>0</v>
      </c>
      <c r="Z77" s="210">
        <f t="shared" si="21"/>
        <v>0</v>
      </c>
      <c r="AA77" s="205">
        <f t="shared" si="22"/>
        <v>0</v>
      </c>
    </row>
    <row r="78" spans="1:27" s="206" customFormat="1" ht="16.899999999999999" customHeight="1">
      <c r="A78" s="474" t="str">
        <f>IF('1042Bi Dati di base lav.'!A74="","",'1042Bi Dati di base lav.'!A74)</f>
        <v/>
      </c>
      <c r="B78" s="476" t="str">
        <f>IF('1042Bi Dati di base lav.'!B74="","",'1042Bi Dati di base lav.'!B74)</f>
        <v/>
      </c>
      <c r="C78" s="607" t="str">
        <f>IF('1042Bi Dati di base lav.'!C74="","",'1042Bi Dati di base lav.'!C74)</f>
        <v/>
      </c>
      <c r="D78" s="608"/>
      <c r="E78" s="505" t="str">
        <f>IF('1042Bi Dati di base lav.'!D74="","",'1042Bi Dati di base lav.'!D74)</f>
        <v/>
      </c>
      <c r="F78" s="175" t="str">
        <f>IF(A78="","",'1042Bi Dati di base lav.'!M74)</f>
        <v/>
      </c>
      <c r="G78" s="177"/>
      <c r="H78" s="148"/>
      <c r="I78" s="148"/>
      <c r="J78" s="76" t="str">
        <f t="shared" si="12"/>
        <v/>
      </c>
      <c r="K78" s="175" t="str">
        <f>IF(A78="","",'1042Bi Dati di base lav.'!M74)</f>
        <v/>
      </c>
      <c r="L78" s="176"/>
      <c r="M78" s="148"/>
      <c r="N78" s="148"/>
      <c r="O78" s="78" t="str">
        <f t="shared" si="13"/>
        <v/>
      </c>
      <c r="P78" s="208"/>
      <c r="Q78" s="209" t="str">
        <f>IF($C78="","",'1042Ei Conteggio'!D78)</f>
        <v/>
      </c>
      <c r="R78" s="209" t="str">
        <f>IF(OR($C78="",'1042Bi Dati di base lav.'!M74=""),"",'1042Bi Dati di base lav.'!M74)</f>
        <v/>
      </c>
      <c r="S78" s="208" t="str">
        <f t="shared" si="14"/>
        <v/>
      </c>
      <c r="T78" s="208" t="str">
        <f t="shared" si="15"/>
        <v/>
      </c>
      <c r="U78" s="210">
        <f t="shared" si="16"/>
        <v>0</v>
      </c>
      <c r="V78" s="210">
        <f t="shared" si="17"/>
        <v>0</v>
      </c>
      <c r="W78" s="210">
        <f t="shared" si="18"/>
        <v>0</v>
      </c>
      <c r="X78" s="210">
        <f t="shared" si="19"/>
        <v>0</v>
      </c>
      <c r="Y78" s="210">
        <f t="shared" si="20"/>
        <v>0</v>
      </c>
      <c r="Z78" s="210">
        <f t="shared" si="21"/>
        <v>0</v>
      </c>
      <c r="AA78" s="205">
        <f t="shared" si="22"/>
        <v>0</v>
      </c>
    </row>
    <row r="79" spans="1:27" s="206" customFormat="1" ht="16.899999999999999" customHeight="1">
      <c r="A79" s="474" t="str">
        <f>IF('1042Bi Dati di base lav.'!A75="","",'1042Bi Dati di base lav.'!A75)</f>
        <v/>
      </c>
      <c r="B79" s="476" t="str">
        <f>IF('1042Bi Dati di base lav.'!B75="","",'1042Bi Dati di base lav.'!B75)</f>
        <v/>
      </c>
      <c r="C79" s="607" t="str">
        <f>IF('1042Bi Dati di base lav.'!C75="","",'1042Bi Dati di base lav.'!C75)</f>
        <v/>
      </c>
      <c r="D79" s="608"/>
      <c r="E79" s="505" t="str">
        <f>IF('1042Bi Dati di base lav.'!D75="","",'1042Bi Dati di base lav.'!D75)</f>
        <v/>
      </c>
      <c r="F79" s="175" t="str">
        <f>IF(A79="","",'1042Bi Dati di base lav.'!M75)</f>
        <v/>
      </c>
      <c r="G79" s="177"/>
      <c r="H79" s="148"/>
      <c r="I79" s="148"/>
      <c r="J79" s="76" t="str">
        <f t="shared" si="12"/>
        <v/>
      </c>
      <c r="K79" s="175" t="str">
        <f>IF(A79="","",'1042Bi Dati di base lav.'!M75)</f>
        <v/>
      </c>
      <c r="L79" s="176"/>
      <c r="M79" s="148"/>
      <c r="N79" s="148"/>
      <c r="O79" s="78" t="str">
        <f t="shared" si="13"/>
        <v/>
      </c>
      <c r="P79" s="208"/>
      <c r="Q79" s="209" t="str">
        <f>IF($C79="","",'1042Ei Conteggio'!D79)</f>
        <v/>
      </c>
      <c r="R79" s="209" t="str">
        <f>IF(OR($C79="",'1042Bi Dati di base lav.'!M75=""),"",'1042Bi Dati di base lav.'!M75)</f>
        <v/>
      </c>
      <c r="S79" s="208" t="str">
        <f t="shared" si="14"/>
        <v/>
      </c>
      <c r="T79" s="208" t="str">
        <f t="shared" si="15"/>
        <v/>
      </c>
      <c r="U79" s="210">
        <f t="shared" si="16"/>
        <v>0</v>
      </c>
      <c r="V79" s="210">
        <f t="shared" si="17"/>
        <v>0</v>
      </c>
      <c r="W79" s="210">
        <f t="shared" si="18"/>
        <v>0</v>
      </c>
      <c r="X79" s="210">
        <f t="shared" si="19"/>
        <v>0</v>
      </c>
      <c r="Y79" s="210">
        <f t="shared" si="20"/>
        <v>0</v>
      </c>
      <c r="Z79" s="210">
        <f t="shared" si="21"/>
        <v>0</v>
      </c>
      <c r="AA79" s="205">
        <f t="shared" si="22"/>
        <v>0</v>
      </c>
    </row>
    <row r="80" spans="1:27" s="206" customFormat="1" ht="16.899999999999999" customHeight="1">
      <c r="A80" s="474" t="str">
        <f>IF('1042Bi Dati di base lav.'!A76="","",'1042Bi Dati di base lav.'!A76)</f>
        <v/>
      </c>
      <c r="B80" s="476" t="str">
        <f>IF('1042Bi Dati di base lav.'!B76="","",'1042Bi Dati di base lav.'!B76)</f>
        <v/>
      </c>
      <c r="C80" s="607" t="str">
        <f>IF('1042Bi Dati di base lav.'!C76="","",'1042Bi Dati di base lav.'!C76)</f>
        <v/>
      </c>
      <c r="D80" s="608"/>
      <c r="E80" s="505" t="str">
        <f>IF('1042Bi Dati di base lav.'!D76="","",'1042Bi Dati di base lav.'!D76)</f>
        <v/>
      </c>
      <c r="F80" s="175" t="str">
        <f>IF(A80="","",'1042Bi Dati di base lav.'!M76)</f>
        <v/>
      </c>
      <c r="G80" s="177"/>
      <c r="H80" s="148"/>
      <c r="I80" s="148"/>
      <c r="J80" s="76" t="str">
        <f t="shared" si="12"/>
        <v/>
      </c>
      <c r="K80" s="175" t="str">
        <f>IF(A80="","",'1042Bi Dati di base lav.'!M76)</f>
        <v/>
      </c>
      <c r="L80" s="176"/>
      <c r="M80" s="148"/>
      <c r="N80" s="148"/>
      <c r="O80" s="78" t="str">
        <f t="shared" si="13"/>
        <v/>
      </c>
      <c r="P80" s="208"/>
      <c r="Q80" s="209" t="str">
        <f>IF($C80="","",'1042Ei Conteggio'!D80)</f>
        <v/>
      </c>
      <c r="R80" s="209" t="str">
        <f>IF(OR($C80="",'1042Bi Dati di base lav.'!M76=""),"",'1042Bi Dati di base lav.'!M76)</f>
        <v/>
      </c>
      <c r="S80" s="208" t="str">
        <f t="shared" si="14"/>
        <v/>
      </c>
      <c r="T80" s="208" t="str">
        <f t="shared" si="15"/>
        <v/>
      </c>
      <c r="U80" s="210">
        <f t="shared" si="16"/>
        <v>0</v>
      </c>
      <c r="V80" s="210">
        <f t="shared" si="17"/>
        <v>0</v>
      </c>
      <c r="W80" s="210">
        <f t="shared" si="18"/>
        <v>0</v>
      </c>
      <c r="X80" s="210">
        <f t="shared" si="19"/>
        <v>0</v>
      </c>
      <c r="Y80" s="210">
        <f t="shared" si="20"/>
        <v>0</v>
      </c>
      <c r="Z80" s="210">
        <f t="shared" si="21"/>
        <v>0</v>
      </c>
      <c r="AA80" s="205">
        <f t="shared" si="22"/>
        <v>0</v>
      </c>
    </row>
    <row r="81" spans="1:27" s="206" customFormat="1" ht="16.899999999999999" customHeight="1">
      <c r="A81" s="474" t="str">
        <f>IF('1042Bi Dati di base lav.'!A77="","",'1042Bi Dati di base lav.'!A77)</f>
        <v/>
      </c>
      <c r="B81" s="476" t="str">
        <f>IF('1042Bi Dati di base lav.'!B77="","",'1042Bi Dati di base lav.'!B77)</f>
        <v/>
      </c>
      <c r="C81" s="607" t="str">
        <f>IF('1042Bi Dati di base lav.'!C77="","",'1042Bi Dati di base lav.'!C77)</f>
        <v/>
      </c>
      <c r="D81" s="608"/>
      <c r="E81" s="505" t="str">
        <f>IF('1042Bi Dati di base lav.'!D77="","",'1042Bi Dati di base lav.'!D77)</f>
        <v/>
      </c>
      <c r="F81" s="175" t="str">
        <f>IF(A81="","",'1042Bi Dati di base lav.'!M77)</f>
        <v/>
      </c>
      <c r="G81" s="177"/>
      <c r="H81" s="148"/>
      <c r="I81" s="148"/>
      <c r="J81" s="76" t="str">
        <f t="shared" si="12"/>
        <v/>
      </c>
      <c r="K81" s="175" t="str">
        <f>IF(A81="","",'1042Bi Dati di base lav.'!M77)</f>
        <v/>
      </c>
      <c r="L81" s="176"/>
      <c r="M81" s="148"/>
      <c r="N81" s="148"/>
      <c r="O81" s="78" t="str">
        <f t="shared" si="13"/>
        <v/>
      </c>
      <c r="P81" s="208"/>
      <c r="Q81" s="209" t="str">
        <f>IF($C81="","",'1042Ei Conteggio'!D81)</f>
        <v/>
      </c>
      <c r="R81" s="209" t="str">
        <f>IF(OR($C81="",'1042Bi Dati di base lav.'!M77=""),"",'1042Bi Dati di base lav.'!M77)</f>
        <v/>
      </c>
      <c r="S81" s="208" t="str">
        <f t="shared" si="14"/>
        <v/>
      </c>
      <c r="T81" s="208" t="str">
        <f t="shared" si="15"/>
        <v/>
      </c>
      <c r="U81" s="210">
        <f t="shared" si="16"/>
        <v>0</v>
      </c>
      <c r="V81" s="210">
        <f t="shared" si="17"/>
        <v>0</v>
      </c>
      <c r="W81" s="210">
        <f t="shared" si="18"/>
        <v>0</v>
      </c>
      <c r="X81" s="210">
        <f t="shared" si="19"/>
        <v>0</v>
      </c>
      <c r="Y81" s="210">
        <f t="shared" si="20"/>
        <v>0</v>
      </c>
      <c r="Z81" s="210">
        <f t="shared" si="21"/>
        <v>0</v>
      </c>
      <c r="AA81" s="205">
        <f t="shared" si="22"/>
        <v>0</v>
      </c>
    </row>
    <row r="82" spans="1:27" s="206" customFormat="1" ht="16.899999999999999" customHeight="1">
      <c r="A82" s="474" t="str">
        <f>IF('1042Bi Dati di base lav.'!A78="","",'1042Bi Dati di base lav.'!A78)</f>
        <v/>
      </c>
      <c r="B82" s="476" t="str">
        <f>IF('1042Bi Dati di base lav.'!B78="","",'1042Bi Dati di base lav.'!B78)</f>
        <v/>
      </c>
      <c r="C82" s="607" t="str">
        <f>IF('1042Bi Dati di base lav.'!C78="","",'1042Bi Dati di base lav.'!C78)</f>
        <v/>
      </c>
      <c r="D82" s="608"/>
      <c r="E82" s="505" t="str">
        <f>IF('1042Bi Dati di base lav.'!D78="","",'1042Bi Dati di base lav.'!D78)</f>
        <v/>
      </c>
      <c r="F82" s="175" t="str">
        <f>IF(A82="","",'1042Bi Dati di base lav.'!M78)</f>
        <v/>
      </c>
      <c r="G82" s="177"/>
      <c r="H82" s="148"/>
      <c r="I82" s="148"/>
      <c r="J82" s="76" t="str">
        <f t="shared" si="12"/>
        <v/>
      </c>
      <c r="K82" s="175" t="str">
        <f>IF(A82="","",'1042Bi Dati di base lav.'!M78)</f>
        <v/>
      </c>
      <c r="L82" s="176"/>
      <c r="M82" s="148"/>
      <c r="N82" s="148"/>
      <c r="O82" s="78" t="str">
        <f t="shared" si="13"/>
        <v/>
      </c>
      <c r="P82" s="208"/>
      <c r="Q82" s="209" t="str">
        <f>IF($C82="","",'1042Ei Conteggio'!D82)</f>
        <v/>
      </c>
      <c r="R82" s="209" t="str">
        <f>IF(OR($C82="",'1042Bi Dati di base lav.'!M78=""),"",'1042Bi Dati di base lav.'!M78)</f>
        <v/>
      </c>
      <c r="S82" s="208" t="str">
        <f t="shared" si="14"/>
        <v/>
      </c>
      <c r="T82" s="208" t="str">
        <f t="shared" si="15"/>
        <v/>
      </c>
      <c r="U82" s="210">
        <f t="shared" si="16"/>
        <v>0</v>
      </c>
      <c r="V82" s="210">
        <f t="shared" si="17"/>
        <v>0</v>
      </c>
      <c r="W82" s="210">
        <f t="shared" si="18"/>
        <v>0</v>
      </c>
      <c r="X82" s="210">
        <f t="shared" si="19"/>
        <v>0</v>
      </c>
      <c r="Y82" s="210">
        <f t="shared" si="20"/>
        <v>0</v>
      </c>
      <c r="Z82" s="210">
        <f t="shared" si="21"/>
        <v>0</v>
      </c>
      <c r="AA82" s="205">
        <f t="shared" si="22"/>
        <v>0</v>
      </c>
    </row>
    <row r="83" spans="1:27" s="206" customFormat="1" ht="16.899999999999999" customHeight="1">
      <c r="A83" s="474" t="str">
        <f>IF('1042Bi Dati di base lav.'!A79="","",'1042Bi Dati di base lav.'!A79)</f>
        <v/>
      </c>
      <c r="B83" s="476" t="str">
        <f>IF('1042Bi Dati di base lav.'!B79="","",'1042Bi Dati di base lav.'!B79)</f>
        <v/>
      </c>
      <c r="C83" s="607" t="str">
        <f>IF('1042Bi Dati di base lav.'!C79="","",'1042Bi Dati di base lav.'!C79)</f>
        <v/>
      </c>
      <c r="D83" s="608"/>
      <c r="E83" s="505" t="str">
        <f>IF('1042Bi Dati di base lav.'!D79="","",'1042Bi Dati di base lav.'!D79)</f>
        <v/>
      </c>
      <c r="F83" s="175" t="str">
        <f>IF(A83="","",'1042Bi Dati di base lav.'!M79)</f>
        <v/>
      </c>
      <c r="G83" s="177"/>
      <c r="H83" s="148"/>
      <c r="I83" s="148"/>
      <c r="J83" s="76" t="str">
        <f t="shared" si="12"/>
        <v/>
      </c>
      <c r="K83" s="175" t="str">
        <f>IF(A83="","",'1042Bi Dati di base lav.'!M79)</f>
        <v/>
      </c>
      <c r="L83" s="176"/>
      <c r="M83" s="148"/>
      <c r="N83" s="148"/>
      <c r="O83" s="78" t="str">
        <f t="shared" si="13"/>
        <v/>
      </c>
      <c r="P83" s="208"/>
      <c r="Q83" s="209" t="str">
        <f>IF($C83="","",'1042Ei Conteggio'!D83)</f>
        <v/>
      </c>
      <c r="R83" s="209" t="str">
        <f>IF(OR($C83="",'1042Bi Dati di base lav.'!M79=""),"",'1042Bi Dati di base lav.'!M79)</f>
        <v/>
      </c>
      <c r="S83" s="208" t="str">
        <f t="shared" si="14"/>
        <v/>
      </c>
      <c r="T83" s="208" t="str">
        <f t="shared" si="15"/>
        <v/>
      </c>
      <c r="U83" s="210">
        <f t="shared" si="16"/>
        <v>0</v>
      </c>
      <c r="V83" s="210">
        <f t="shared" si="17"/>
        <v>0</v>
      </c>
      <c r="W83" s="210">
        <f t="shared" si="18"/>
        <v>0</v>
      </c>
      <c r="X83" s="210">
        <f t="shared" si="19"/>
        <v>0</v>
      </c>
      <c r="Y83" s="210">
        <f t="shared" si="20"/>
        <v>0</v>
      </c>
      <c r="Z83" s="210">
        <f t="shared" si="21"/>
        <v>0</v>
      </c>
      <c r="AA83" s="205">
        <f t="shared" si="22"/>
        <v>0</v>
      </c>
    </row>
    <row r="84" spans="1:27" s="206" customFormat="1" ht="16.899999999999999" customHeight="1">
      <c r="A84" s="474" t="str">
        <f>IF('1042Bi Dati di base lav.'!A80="","",'1042Bi Dati di base lav.'!A80)</f>
        <v/>
      </c>
      <c r="B84" s="476" t="str">
        <f>IF('1042Bi Dati di base lav.'!B80="","",'1042Bi Dati di base lav.'!B80)</f>
        <v/>
      </c>
      <c r="C84" s="607" t="str">
        <f>IF('1042Bi Dati di base lav.'!C80="","",'1042Bi Dati di base lav.'!C80)</f>
        <v/>
      </c>
      <c r="D84" s="608"/>
      <c r="E84" s="505" t="str">
        <f>IF('1042Bi Dati di base lav.'!D80="","",'1042Bi Dati di base lav.'!D80)</f>
        <v/>
      </c>
      <c r="F84" s="175" t="str">
        <f>IF(A84="","",'1042Bi Dati di base lav.'!M80)</f>
        <v/>
      </c>
      <c r="G84" s="177"/>
      <c r="H84" s="148"/>
      <c r="I84" s="148"/>
      <c r="J84" s="76" t="str">
        <f t="shared" si="12"/>
        <v/>
      </c>
      <c r="K84" s="175" t="str">
        <f>IF(A84="","",'1042Bi Dati di base lav.'!M80)</f>
        <v/>
      </c>
      <c r="L84" s="176"/>
      <c r="M84" s="148"/>
      <c r="N84" s="148"/>
      <c r="O84" s="78" t="str">
        <f t="shared" si="13"/>
        <v/>
      </c>
      <c r="P84" s="208"/>
      <c r="Q84" s="209" t="str">
        <f>IF($C84="","",'1042Ei Conteggio'!D84)</f>
        <v/>
      </c>
      <c r="R84" s="209" t="str">
        <f>IF(OR($C84="",'1042Bi Dati di base lav.'!M80=""),"",'1042Bi Dati di base lav.'!M80)</f>
        <v/>
      </c>
      <c r="S84" s="208" t="str">
        <f t="shared" si="14"/>
        <v/>
      </c>
      <c r="T84" s="208" t="str">
        <f t="shared" si="15"/>
        <v/>
      </c>
      <c r="U84" s="210">
        <f t="shared" si="16"/>
        <v>0</v>
      </c>
      <c r="V84" s="210">
        <f t="shared" si="17"/>
        <v>0</v>
      </c>
      <c r="W84" s="210">
        <f t="shared" si="18"/>
        <v>0</v>
      </c>
      <c r="X84" s="210">
        <f t="shared" si="19"/>
        <v>0</v>
      </c>
      <c r="Y84" s="210">
        <f t="shared" si="20"/>
        <v>0</v>
      </c>
      <c r="Z84" s="210">
        <f t="shared" si="21"/>
        <v>0</v>
      </c>
      <c r="AA84" s="205">
        <f t="shared" si="22"/>
        <v>0</v>
      </c>
    </row>
    <row r="85" spans="1:27" s="206" customFormat="1" ht="16.899999999999999" customHeight="1">
      <c r="A85" s="474" t="str">
        <f>IF('1042Bi Dati di base lav.'!A81="","",'1042Bi Dati di base lav.'!A81)</f>
        <v/>
      </c>
      <c r="B85" s="476" t="str">
        <f>IF('1042Bi Dati di base lav.'!B81="","",'1042Bi Dati di base lav.'!B81)</f>
        <v/>
      </c>
      <c r="C85" s="607" t="str">
        <f>IF('1042Bi Dati di base lav.'!C81="","",'1042Bi Dati di base lav.'!C81)</f>
        <v/>
      </c>
      <c r="D85" s="608"/>
      <c r="E85" s="505" t="str">
        <f>IF('1042Bi Dati di base lav.'!D81="","",'1042Bi Dati di base lav.'!D81)</f>
        <v/>
      </c>
      <c r="F85" s="175" t="str">
        <f>IF(A85="","",'1042Bi Dati di base lav.'!M81)</f>
        <v/>
      </c>
      <c r="G85" s="177"/>
      <c r="H85" s="148"/>
      <c r="I85" s="148"/>
      <c r="J85" s="76" t="str">
        <f t="shared" si="12"/>
        <v/>
      </c>
      <c r="K85" s="175" t="str">
        <f>IF(A85="","",'1042Bi Dati di base lav.'!M81)</f>
        <v/>
      </c>
      <c r="L85" s="176"/>
      <c r="M85" s="148"/>
      <c r="N85" s="148"/>
      <c r="O85" s="78" t="str">
        <f t="shared" si="13"/>
        <v/>
      </c>
      <c r="P85" s="208"/>
      <c r="Q85" s="209" t="str">
        <f>IF($C85="","",'1042Ei Conteggio'!D85)</f>
        <v/>
      </c>
      <c r="R85" s="209" t="str">
        <f>IF(OR($C85="",'1042Bi Dati di base lav.'!M81=""),"",'1042Bi Dati di base lav.'!M81)</f>
        <v/>
      </c>
      <c r="S85" s="208" t="str">
        <f t="shared" si="14"/>
        <v/>
      </c>
      <c r="T85" s="208" t="str">
        <f t="shared" si="15"/>
        <v/>
      </c>
      <c r="U85" s="210">
        <f t="shared" si="16"/>
        <v>0</v>
      </c>
      <c r="V85" s="210">
        <f t="shared" si="17"/>
        <v>0</v>
      </c>
      <c r="W85" s="210">
        <f t="shared" si="18"/>
        <v>0</v>
      </c>
      <c r="X85" s="210">
        <f t="shared" si="19"/>
        <v>0</v>
      </c>
      <c r="Y85" s="210">
        <f t="shared" si="20"/>
        <v>0</v>
      </c>
      <c r="Z85" s="210">
        <f t="shared" si="21"/>
        <v>0</v>
      </c>
      <c r="AA85" s="205">
        <f t="shared" si="22"/>
        <v>0</v>
      </c>
    </row>
    <row r="86" spans="1:27" s="206" customFormat="1" ht="16.899999999999999" customHeight="1">
      <c r="A86" s="474" t="str">
        <f>IF('1042Bi Dati di base lav.'!A82="","",'1042Bi Dati di base lav.'!A82)</f>
        <v/>
      </c>
      <c r="B86" s="476" t="str">
        <f>IF('1042Bi Dati di base lav.'!B82="","",'1042Bi Dati di base lav.'!B82)</f>
        <v/>
      </c>
      <c r="C86" s="607" t="str">
        <f>IF('1042Bi Dati di base lav.'!C82="","",'1042Bi Dati di base lav.'!C82)</f>
        <v/>
      </c>
      <c r="D86" s="608"/>
      <c r="E86" s="505" t="str">
        <f>IF('1042Bi Dati di base lav.'!D82="","",'1042Bi Dati di base lav.'!D82)</f>
        <v/>
      </c>
      <c r="F86" s="175" t="str">
        <f>IF(A86="","",'1042Bi Dati di base lav.'!M82)</f>
        <v/>
      </c>
      <c r="G86" s="177"/>
      <c r="H86" s="148"/>
      <c r="I86" s="148"/>
      <c r="J86" s="76" t="str">
        <f t="shared" si="12"/>
        <v/>
      </c>
      <c r="K86" s="175" t="str">
        <f>IF(A86="","",'1042Bi Dati di base lav.'!M82)</f>
        <v/>
      </c>
      <c r="L86" s="176"/>
      <c r="M86" s="148"/>
      <c r="N86" s="148"/>
      <c r="O86" s="78" t="str">
        <f t="shared" si="13"/>
        <v/>
      </c>
      <c r="P86" s="208"/>
      <c r="Q86" s="209" t="str">
        <f>IF($C86="","",'1042Ei Conteggio'!D86)</f>
        <v/>
      </c>
      <c r="R86" s="209" t="str">
        <f>IF(OR($C86="",'1042Bi Dati di base lav.'!M82=""),"",'1042Bi Dati di base lav.'!M82)</f>
        <v/>
      </c>
      <c r="S86" s="208" t="str">
        <f t="shared" si="14"/>
        <v/>
      </c>
      <c r="T86" s="208" t="str">
        <f t="shared" si="15"/>
        <v/>
      </c>
      <c r="U86" s="210">
        <f t="shared" si="16"/>
        <v>0</v>
      </c>
      <c r="V86" s="210">
        <f t="shared" si="17"/>
        <v>0</v>
      </c>
      <c r="W86" s="210">
        <f t="shared" si="18"/>
        <v>0</v>
      </c>
      <c r="X86" s="210">
        <f t="shared" si="19"/>
        <v>0</v>
      </c>
      <c r="Y86" s="210">
        <f t="shared" si="20"/>
        <v>0</v>
      </c>
      <c r="Z86" s="210">
        <f t="shared" si="21"/>
        <v>0</v>
      </c>
      <c r="AA86" s="205">
        <f t="shared" si="22"/>
        <v>0</v>
      </c>
    </row>
    <row r="87" spans="1:27" s="206" customFormat="1" ht="16.899999999999999" customHeight="1">
      <c r="A87" s="474" t="str">
        <f>IF('1042Bi Dati di base lav.'!A83="","",'1042Bi Dati di base lav.'!A83)</f>
        <v/>
      </c>
      <c r="B87" s="476" t="str">
        <f>IF('1042Bi Dati di base lav.'!B83="","",'1042Bi Dati di base lav.'!B83)</f>
        <v/>
      </c>
      <c r="C87" s="607" t="str">
        <f>IF('1042Bi Dati di base lav.'!C83="","",'1042Bi Dati di base lav.'!C83)</f>
        <v/>
      </c>
      <c r="D87" s="608"/>
      <c r="E87" s="505" t="str">
        <f>IF('1042Bi Dati di base lav.'!D83="","",'1042Bi Dati di base lav.'!D83)</f>
        <v/>
      </c>
      <c r="F87" s="175" t="str">
        <f>IF(A87="","",'1042Bi Dati di base lav.'!M83)</f>
        <v/>
      </c>
      <c r="G87" s="177"/>
      <c r="H87" s="148"/>
      <c r="I87" s="148"/>
      <c r="J87" s="76" t="str">
        <f t="shared" si="12"/>
        <v/>
      </c>
      <c r="K87" s="175" t="str">
        <f>IF(A87="","",'1042Bi Dati di base lav.'!M83)</f>
        <v/>
      </c>
      <c r="L87" s="176"/>
      <c r="M87" s="148"/>
      <c r="N87" s="148"/>
      <c r="O87" s="78" t="str">
        <f t="shared" si="13"/>
        <v/>
      </c>
      <c r="P87" s="208"/>
      <c r="Q87" s="209" t="str">
        <f>IF($C87="","",'1042Ei Conteggio'!D87)</f>
        <v/>
      </c>
      <c r="R87" s="209" t="str">
        <f>IF(OR($C87="",'1042Bi Dati di base lav.'!M83=""),"",'1042Bi Dati di base lav.'!M83)</f>
        <v/>
      </c>
      <c r="S87" s="208" t="str">
        <f t="shared" si="14"/>
        <v/>
      </c>
      <c r="T87" s="208" t="str">
        <f t="shared" si="15"/>
        <v/>
      </c>
      <c r="U87" s="210">
        <f t="shared" si="16"/>
        <v>0</v>
      </c>
      <c r="V87" s="210">
        <f t="shared" si="17"/>
        <v>0</v>
      </c>
      <c r="W87" s="210">
        <f t="shared" si="18"/>
        <v>0</v>
      </c>
      <c r="X87" s="210">
        <f t="shared" si="19"/>
        <v>0</v>
      </c>
      <c r="Y87" s="210">
        <f t="shared" si="20"/>
        <v>0</v>
      </c>
      <c r="Z87" s="210">
        <f t="shared" si="21"/>
        <v>0</v>
      </c>
      <c r="AA87" s="205">
        <f t="shared" si="22"/>
        <v>0</v>
      </c>
    </row>
    <row r="88" spans="1:27" s="206" customFormat="1" ht="16.899999999999999" customHeight="1">
      <c r="A88" s="474" t="str">
        <f>IF('1042Bi Dati di base lav.'!A84="","",'1042Bi Dati di base lav.'!A84)</f>
        <v/>
      </c>
      <c r="B88" s="476" t="str">
        <f>IF('1042Bi Dati di base lav.'!B84="","",'1042Bi Dati di base lav.'!B84)</f>
        <v/>
      </c>
      <c r="C88" s="607" t="str">
        <f>IF('1042Bi Dati di base lav.'!C84="","",'1042Bi Dati di base lav.'!C84)</f>
        <v/>
      </c>
      <c r="D88" s="608"/>
      <c r="E88" s="505" t="str">
        <f>IF('1042Bi Dati di base lav.'!D84="","",'1042Bi Dati di base lav.'!D84)</f>
        <v/>
      </c>
      <c r="F88" s="175" t="str">
        <f>IF(A88="","",'1042Bi Dati di base lav.'!M84)</f>
        <v/>
      </c>
      <c r="G88" s="177"/>
      <c r="H88" s="148"/>
      <c r="I88" s="148"/>
      <c r="J88" s="76" t="str">
        <f t="shared" si="12"/>
        <v/>
      </c>
      <c r="K88" s="175" t="str">
        <f>IF(A88="","",'1042Bi Dati di base lav.'!M84)</f>
        <v/>
      </c>
      <c r="L88" s="176"/>
      <c r="M88" s="148"/>
      <c r="N88" s="148"/>
      <c r="O88" s="78" t="str">
        <f t="shared" si="13"/>
        <v/>
      </c>
      <c r="P88" s="208"/>
      <c r="Q88" s="209" t="str">
        <f>IF($C88="","",'1042Ei Conteggio'!D88)</f>
        <v/>
      </c>
      <c r="R88" s="209" t="str">
        <f>IF(OR($C88="",'1042Bi Dati di base lav.'!M84=""),"",'1042Bi Dati di base lav.'!M84)</f>
        <v/>
      </c>
      <c r="S88" s="208" t="str">
        <f t="shared" si="14"/>
        <v/>
      </c>
      <c r="T88" s="208" t="str">
        <f t="shared" si="15"/>
        <v/>
      </c>
      <c r="U88" s="210">
        <f t="shared" si="16"/>
        <v>0</v>
      </c>
      <c r="V88" s="210">
        <f t="shared" si="17"/>
        <v>0</v>
      </c>
      <c r="W88" s="210">
        <f t="shared" si="18"/>
        <v>0</v>
      </c>
      <c r="X88" s="210">
        <f t="shared" si="19"/>
        <v>0</v>
      </c>
      <c r="Y88" s="210">
        <f t="shared" si="20"/>
        <v>0</v>
      </c>
      <c r="Z88" s="210">
        <f t="shared" si="21"/>
        <v>0</v>
      </c>
      <c r="AA88" s="205">
        <f t="shared" si="22"/>
        <v>0</v>
      </c>
    </row>
    <row r="89" spans="1:27" s="206" customFormat="1" ht="16.899999999999999" customHeight="1">
      <c r="A89" s="474" t="str">
        <f>IF('1042Bi Dati di base lav.'!A85="","",'1042Bi Dati di base lav.'!A85)</f>
        <v/>
      </c>
      <c r="B89" s="476" t="str">
        <f>IF('1042Bi Dati di base lav.'!B85="","",'1042Bi Dati di base lav.'!B85)</f>
        <v/>
      </c>
      <c r="C89" s="607" t="str">
        <f>IF('1042Bi Dati di base lav.'!C85="","",'1042Bi Dati di base lav.'!C85)</f>
        <v/>
      </c>
      <c r="D89" s="608"/>
      <c r="E89" s="505" t="str">
        <f>IF('1042Bi Dati di base lav.'!D85="","",'1042Bi Dati di base lav.'!D85)</f>
        <v/>
      </c>
      <c r="F89" s="175" t="str">
        <f>IF(A89="","",'1042Bi Dati di base lav.'!M85)</f>
        <v/>
      </c>
      <c r="G89" s="177"/>
      <c r="H89" s="148"/>
      <c r="I89" s="148"/>
      <c r="J89" s="76" t="str">
        <f t="shared" si="12"/>
        <v/>
      </c>
      <c r="K89" s="175" t="str">
        <f>IF(A89="","",'1042Bi Dati di base lav.'!M85)</f>
        <v/>
      </c>
      <c r="L89" s="176"/>
      <c r="M89" s="148"/>
      <c r="N89" s="148"/>
      <c r="O89" s="78" t="str">
        <f t="shared" si="13"/>
        <v/>
      </c>
      <c r="P89" s="208"/>
      <c r="Q89" s="209" t="str">
        <f>IF($C89="","",'1042Ei Conteggio'!D89)</f>
        <v/>
      </c>
      <c r="R89" s="209" t="str">
        <f>IF(OR($C89="",'1042Bi Dati di base lav.'!M85=""),"",'1042Bi Dati di base lav.'!M85)</f>
        <v/>
      </c>
      <c r="S89" s="208" t="str">
        <f t="shared" si="14"/>
        <v/>
      </c>
      <c r="T89" s="208" t="str">
        <f t="shared" si="15"/>
        <v/>
      </c>
      <c r="U89" s="210">
        <f t="shared" si="16"/>
        <v>0</v>
      </c>
      <c r="V89" s="210">
        <f t="shared" si="17"/>
        <v>0</v>
      </c>
      <c r="W89" s="210">
        <f t="shared" si="18"/>
        <v>0</v>
      </c>
      <c r="X89" s="210">
        <f t="shared" si="19"/>
        <v>0</v>
      </c>
      <c r="Y89" s="210">
        <f t="shared" si="20"/>
        <v>0</v>
      </c>
      <c r="Z89" s="210">
        <f t="shared" si="21"/>
        <v>0</v>
      </c>
      <c r="AA89" s="205">
        <f t="shared" si="22"/>
        <v>0</v>
      </c>
    </row>
    <row r="90" spans="1:27" s="206" customFormat="1" ht="16.899999999999999" customHeight="1">
      <c r="A90" s="474" t="str">
        <f>IF('1042Bi Dati di base lav.'!A86="","",'1042Bi Dati di base lav.'!A86)</f>
        <v/>
      </c>
      <c r="B90" s="476" t="str">
        <f>IF('1042Bi Dati di base lav.'!B86="","",'1042Bi Dati di base lav.'!B86)</f>
        <v/>
      </c>
      <c r="C90" s="607" t="str">
        <f>IF('1042Bi Dati di base lav.'!C86="","",'1042Bi Dati di base lav.'!C86)</f>
        <v/>
      </c>
      <c r="D90" s="608"/>
      <c r="E90" s="505" t="str">
        <f>IF('1042Bi Dati di base lav.'!D86="","",'1042Bi Dati di base lav.'!D86)</f>
        <v/>
      </c>
      <c r="F90" s="175" t="str">
        <f>IF(A90="","",'1042Bi Dati di base lav.'!M86)</f>
        <v/>
      </c>
      <c r="G90" s="177"/>
      <c r="H90" s="148"/>
      <c r="I90" s="148"/>
      <c r="J90" s="76" t="str">
        <f t="shared" si="12"/>
        <v/>
      </c>
      <c r="K90" s="175" t="str">
        <f>IF(A90="","",'1042Bi Dati di base lav.'!M86)</f>
        <v/>
      </c>
      <c r="L90" s="176"/>
      <c r="M90" s="148"/>
      <c r="N90" s="148"/>
      <c r="O90" s="78" t="str">
        <f t="shared" si="13"/>
        <v/>
      </c>
      <c r="P90" s="208"/>
      <c r="Q90" s="209" t="str">
        <f>IF($C90="","",'1042Ei Conteggio'!D90)</f>
        <v/>
      </c>
      <c r="R90" s="209" t="str">
        <f>IF(OR($C90="",'1042Bi Dati di base lav.'!M86=""),"",'1042Bi Dati di base lav.'!M86)</f>
        <v/>
      </c>
      <c r="S90" s="208" t="str">
        <f t="shared" si="14"/>
        <v/>
      </c>
      <c r="T90" s="208" t="str">
        <f t="shared" si="15"/>
        <v/>
      </c>
      <c r="U90" s="210">
        <f t="shared" si="16"/>
        <v>0</v>
      </c>
      <c r="V90" s="210">
        <f t="shared" si="17"/>
        <v>0</v>
      </c>
      <c r="W90" s="210">
        <f t="shared" si="18"/>
        <v>0</v>
      </c>
      <c r="X90" s="210">
        <f t="shared" si="19"/>
        <v>0</v>
      </c>
      <c r="Y90" s="210">
        <f t="shared" si="20"/>
        <v>0</v>
      </c>
      <c r="Z90" s="210">
        <f t="shared" si="21"/>
        <v>0</v>
      </c>
      <c r="AA90" s="205">
        <f t="shared" si="22"/>
        <v>0</v>
      </c>
    </row>
    <row r="91" spans="1:27" s="206" customFormat="1" ht="16.899999999999999" customHeight="1">
      <c r="A91" s="474" t="str">
        <f>IF('1042Bi Dati di base lav.'!A87="","",'1042Bi Dati di base lav.'!A87)</f>
        <v/>
      </c>
      <c r="B91" s="476" t="str">
        <f>IF('1042Bi Dati di base lav.'!B87="","",'1042Bi Dati di base lav.'!B87)</f>
        <v/>
      </c>
      <c r="C91" s="607" t="str">
        <f>IF('1042Bi Dati di base lav.'!C87="","",'1042Bi Dati di base lav.'!C87)</f>
        <v/>
      </c>
      <c r="D91" s="608"/>
      <c r="E91" s="505" t="str">
        <f>IF('1042Bi Dati di base lav.'!D87="","",'1042Bi Dati di base lav.'!D87)</f>
        <v/>
      </c>
      <c r="F91" s="175" t="str">
        <f>IF(A91="","",'1042Bi Dati di base lav.'!M87)</f>
        <v/>
      </c>
      <c r="G91" s="177"/>
      <c r="H91" s="148"/>
      <c r="I91" s="148"/>
      <c r="J91" s="76" t="str">
        <f t="shared" si="12"/>
        <v/>
      </c>
      <c r="K91" s="175" t="str">
        <f>IF(A91="","",'1042Bi Dati di base lav.'!M87)</f>
        <v/>
      </c>
      <c r="L91" s="176"/>
      <c r="M91" s="148"/>
      <c r="N91" s="148"/>
      <c r="O91" s="78" t="str">
        <f t="shared" si="13"/>
        <v/>
      </c>
      <c r="P91" s="208"/>
      <c r="Q91" s="209" t="str">
        <f>IF($C91="","",'1042Ei Conteggio'!D91)</f>
        <v/>
      </c>
      <c r="R91" s="209" t="str">
        <f>IF(OR($C91="",'1042Bi Dati di base lav.'!M87=""),"",'1042Bi Dati di base lav.'!M87)</f>
        <v/>
      </c>
      <c r="S91" s="208" t="str">
        <f t="shared" si="14"/>
        <v/>
      </c>
      <c r="T91" s="208" t="str">
        <f t="shared" si="15"/>
        <v/>
      </c>
      <c r="U91" s="210">
        <f t="shared" si="16"/>
        <v>0</v>
      </c>
      <c r="V91" s="210">
        <f t="shared" si="17"/>
        <v>0</v>
      </c>
      <c r="W91" s="210">
        <f t="shared" si="18"/>
        <v>0</v>
      </c>
      <c r="X91" s="210">
        <f t="shared" si="19"/>
        <v>0</v>
      </c>
      <c r="Y91" s="210">
        <f t="shared" si="20"/>
        <v>0</v>
      </c>
      <c r="Z91" s="210">
        <f t="shared" si="21"/>
        <v>0</v>
      </c>
      <c r="AA91" s="205">
        <f t="shared" si="22"/>
        <v>0</v>
      </c>
    </row>
    <row r="92" spans="1:27" s="206" customFormat="1" ht="16.899999999999999" customHeight="1">
      <c r="A92" s="474" t="str">
        <f>IF('1042Bi Dati di base lav.'!A88="","",'1042Bi Dati di base lav.'!A88)</f>
        <v/>
      </c>
      <c r="B92" s="476" t="str">
        <f>IF('1042Bi Dati di base lav.'!B88="","",'1042Bi Dati di base lav.'!B88)</f>
        <v/>
      </c>
      <c r="C92" s="607" t="str">
        <f>IF('1042Bi Dati di base lav.'!C88="","",'1042Bi Dati di base lav.'!C88)</f>
        <v/>
      </c>
      <c r="D92" s="608"/>
      <c r="E92" s="505" t="str">
        <f>IF('1042Bi Dati di base lav.'!D88="","",'1042Bi Dati di base lav.'!D88)</f>
        <v/>
      </c>
      <c r="F92" s="175" t="str">
        <f>IF(A92="","",'1042Bi Dati di base lav.'!M88)</f>
        <v/>
      </c>
      <c r="G92" s="177"/>
      <c r="H92" s="148"/>
      <c r="I92" s="148"/>
      <c r="J92" s="76" t="str">
        <f t="shared" si="12"/>
        <v/>
      </c>
      <c r="K92" s="175" t="str">
        <f>IF(A92="","",'1042Bi Dati di base lav.'!M88)</f>
        <v/>
      </c>
      <c r="L92" s="176"/>
      <c r="M92" s="148"/>
      <c r="N92" s="148"/>
      <c r="O92" s="78" t="str">
        <f t="shared" si="13"/>
        <v/>
      </c>
      <c r="P92" s="208"/>
      <c r="Q92" s="209" t="str">
        <f>IF($C92="","",'1042Ei Conteggio'!D92)</f>
        <v/>
      </c>
      <c r="R92" s="209" t="str">
        <f>IF(OR($C92="",'1042Bi Dati di base lav.'!M88=""),"",'1042Bi Dati di base lav.'!M88)</f>
        <v/>
      </c>
      <c r="S92" s="208" t="str">
        <f t="shared" si="14"/>
        <v/>
      </c>
      <c r="T92" s="208" t="str">
        <f t="shared" si="15"/>
        <v/>
      </c>
      <c r="U92" s="210">
        <f t="shared" si="16"/>
        <v>0</v>
      </c>
      <c r="V92" s="210">
        <f t="shared" si="17"/>
        <v>0</v>
      </c>
      <c r="W92" s="210">
        <f t="shared" si="18"/>
        <v>0</v>
      </c>
      <c r="X92" s="210">
        <f t="shared" si="19"/>
        <v>0</v>
      </c>
      <c r="Y92" s="210">
        <f t="shared" si="20"/>
        <v>0</v>
      </c>
      <c r="Z92" s="210">
        <f t="shared" si="21"/>
        <v>0</v>
      </c>
      <c r="AA92" s="205">
        <f t="shared" si="22"/>
        <v>0</v>
      </c>
    </row>
    <row r="93" spans="1:27" s="206" customFormat="1" ht="16.899999999999999" customHeight="1">
      <c r="A93" s="474" t="str">
        <f>IF('1042Bi Dati di base lav.'!A89="","",'1042Bi Dati di base lav.'!A89)</f>
        <v/>
      </c>
      <c r="B93" s="476" t="str">
        <f>IF('1042Bi Dati di base lav.'!B89="","",'1042Bi Dati di base lav.'!B89)</f>
        <v/>
      </c>
      <c r="C93" s="607" t="str">
        <f>IF('1042Bi Dati di base lav.'!C89="","",'1042Bi Dati di base lav.'!C89)</f>
        <v/>
      </c>
      <c r="D93" s="608"/>
      <c r="E93" s="505" t="str">
        <f>IF('1042Bi Dati di base lav.'!D89="","",'1042Bi Dati di base lav.'!D89)</f>
        <v/>
      </c>
      <c r="F93" s="175" t="str">
        <f>IF(A93="","",'1042Bi Dati di base lav.'!M89)</f>
        <v/>
      </c>
      <c r="G93" s="177"/>
      <c r="H93" s="148"/>
      <c r="I93" s="148"/>
      <c r="J93" s="76" t="str">
        <f t="shared" si="12"/>
        <v/>
      </c>
      <c r="K93" s="175" t="str">
        <f>IF(A93="","",'1042Bi Dati di base lav.'!M89)</f>
        <v/>
      </c>
      <c r="L93" s="176"/>
      <c r="M93" s="148"/>
      <c r="N93" s="148"/>
      <c r="O93" s="78" t="str">
        <f t="shared" si="13"/>
        <v/>
      </c>
      <c r="P93" s="208"/>
      <c r="Q93" s="209" t="str">
        <f>IF($C93="","",'1042Ei Conteggio'!D93)</f>
        <v/>
      </c>
      <c r="R93" s="209" t="str">
        <f>IF(OR($C93="",'1042Bi Dati di base lav.'!M89=""),"",'1042Bi Dati di base lav.'!M89)</f>
        <v/>
      </c>
      <c r="S93" s="208" t="str">
        <f t="shared" si="14"/>
        <v/>
      </c>
      <c r="T93" s="208" t="str">
        <f t="shared" si="15"/>
        <v/>
      </c>
      <c r="U93" s="210">
        <f t="shared" si="16"/>
        <v>0</v>
      </c>
      <c r="V93" s="210">
        <f t="shared" si="17"/>
        <v>0</v>
      </c>
      <c r="W93" s="210">
        <f t="shared" si="18"/>
        <v>0</v>
      </c>
      <c r="X93" s="210">
        <f t="shared" si="19"/>
        <v>0</v>
      </c>
      <c r="Y93" s="210">
        <f t="shared" si="20"/>
        <v>0</v>
      </c>
      <c r="Z93" s="210">
        <f t="shared" si="21"/>
        <v>0</v>
      </c>
      <c r="AA93" s="205">
        <f t="shared" si="22"/>
        <v>0</v>
      </c>
    </row>
    <row r="94" spans="1:27" s="206" customFormat="1" ht="16.899999999999999" customHeight="1">
      <c r="A94" s="474" t="str">
        <f>IF('1042Bi Dati di base lav.'!A90="","",'1042Bi Dati di base lav.'!A90)</f>
        <v/>
      </c>
      <c r="B94" s="476" t="str">
        <f>IF('1042Bi Dati di base lav.'!B90="","",'1042Bi Dati di base lav.'!B90)</f>
        <v/>
      </c>
      <c r="C94" s="607" t="str">
        <f>IF('1042Bi Dati di base lav.'!C90="","",'1042Bi Dati di base lav.'!C90)</f>
        <v/>
      </c>
      <c r="D94" s="608"/>
      <c r="E94" s="505" t="str">
        <f>IF('1042Bi Dati di base lav.'!D90="","",'1042Bi Dati di base lav.'!D90)</f>
        <v/>
      </c>
      <c r="F94" s="175" t="str">
        <f>IF(A94="","",'1042Bi Dati di base lav.'!M90)</f>
        <v/>
      </c>
      <c r="G94" s="177"/>
      <c r="H94" s="148"/>
      <c r="I94" s="148"/>
      <c r="J94" s="76" t="str">
        <f t="shared" si="12"/>
        <v/>
      </c>
      <c r="K94" s="175" t="str">
        <f>IF(A94="","",'1042Bi Dati di base lav.'!M90)</f>
        <v/>
      </c>
      <c r="L94" s="176"/>
      <c r="M94" s="148"/>
      <c r="N94" s="148"/>
      <c r="O94" s="78" t="str">
        <f t="shared" si="13"/>
        <v/>
      </c>
      <c r="P94" s="208"/>
      <c r="Q94" s="209" t="str">
        <f>IF($C94="","",'1042Ei Conteggio'!D94)</f>
        <v/>
      </c>
      <c r="R94" s="209" t="str">
        <f>IF(OR($C94="",'1042Bi Dati di base lav.'!M90=""),"",'1042Bi Dati di base lav.'!M90)</f>
        <v/>
      </c>
      <c r="S94" s="208" t="str">
        <f t="shared" si="14"/>
        <v/>
      </c>
      <c r="T94" s="208" t="str">
        <f t="shared" si="15"/>
        <v/>
      </c>
      <c r="U94" s="210">
        <f t="shared" si="16"/>
        <v>0</v>
      </c>
      <c r="V94" s="210">
        <f t="shared" si="17"/>
        <v>0</v>
      </c>
      <c r="W94" s="210">
        <f t="shared" si="18"/>
        <v>0</v>
      </c>
      <c r="X94" s="210">
        <f t="shared" si="19"/>
        <v>0</v>
      </c>
      <c r="Y94" s="210">
        <f t="shared" si="20"/>
        <v>0</v>
      </c>
      <c r="Z94" s="210">
        <f t="shared" si="21"/>
        <v>0</v>
      </c>
      <c r="AA94" s="205">
        <f t="shared" si="22"/>
        <v>0</v>
      </c>
    </row>
    <row r="95" spans="1:27" s="206" customFormat="1" ht="16.899999999999999" customHeight="1">
      <c r="A95" s="474" t="str">
        <f>IF('1042Bi Dati di base lav.'!A91="","",'1042Bi Dati di base lav.'!A91)</f>
        <v/>
      </c>
      <c r="B95" s="476" t="str">
        <f>IF('1042Bi Dati di base lav.'!B91="","",'1042Bi Dati di base lav.'!B91)</f>
        <v/>
      </c>
      <c r="C95" s="607" t="str">
        <f>IF('1042Bi Dati di base lav.'!C91="","",'1042Bi Dati di base lav.'!C91)</f>
        <v/>
      </c>
      <c r="D95" s="608"/>
      <c r="E95" s="505" t="str">
        <f>IF('1042Bi Dati di base lav.'!D91="","",'1042Bi Dati di base lav.'!D91)</f>
        <v/>
      </c>
      <c r="F95" s="175" t="str">
        <f>IF(A95="","",'1042Bi Dati di base lav.'!M91)</f>
        <v/>
      </c>
      <c r="G95" s="177"/>
      <c r="H95" s="148"/>
      <c r="I95" s="148"/>
      <c r="J95" s="76" t="str">
        <f t="shared" si="12"/>
        <v/>
      </c>
      <c r="K95" s="175" t="str">
        <f>IF(A95="","",'1042Bi Dati di base lav.'!M91)</f>
        <v/>
      </c>
      <c r="L95" s="176"/>
      <c r="M95" s="148"/>
      <c r="N95" s="148"/>
      <c r="O95" s="78" t="str">
        <f t="shared" si="13"/>
        <v/>
      </c>
      <c r="P95" s="208"/>
      <c r="Q95" s="209" t="str">
        <f>IF($C95="","",'1042Ei Conteggio'!D95)</f>
        <v/>
      </c>
      <c r="R95" s="209" t="str">
        <f>IF(OR($C95="",'1042Bi Dati di base lav.'!M91=""),"",'1042Bi Dati di base lav.'!M91)</f>
        <v/>
      </c>
      <c r="S95" s="208" t="str">
        <f t="shared" si="14"/>
        <v/>
      </c>
      <c r="T95" s="208" t="str">
        <f t="shared" si="15"/>
        <v/>
      </c>
      <c r="U95" s="210">
        <f t="shared" si="16"/>
        <v>0</v>
      </c>
      <c r="V95" s="210">
        <f t="shared" si="17"/>
        <v>0</v>
      </c>
      <c r="W95" s="210">
        <f t="shared" si="18"/>
        <v>0</v>
      </c>
      <c r="X95" s="210">
        <f t="shared" si="19"/>
        <v>0</v>
      </c>
      <c r="Y95" s="210">
        <f t="shared" si="20"/>
        <v>0</v>
      </c>
      <c r="Z95" s="210">
        <f t="shared" si="21"/>
        <v>0</v>
      </c>
      <c r="AA95" s="205">
        <f t="shared" si="22"/>
        <v>0</v>
      </c>
    </row>
    <row r="96" spans="1:27" s="206" customFormat="1" ht="16.899999999999999" customHeight="1">
      <c r="A96" s="474" t="str">
        <f>IF('1042Bi Dati di base lav.'!A92="","",'1042Bi Dati di base lav.'!A92)</f>
        <v/>
      </c>
      <c r="B96" s="476" t="str">
        <f>IF('1042Bi Dati di base lav.'!B92="","",'1042Bi Dati di base lav.'!B92)</f>
        <v/>
      </c>
      <c r="C96" s="607" t="str">
        <f>IF('1042Bi Dati di base lav.'!C92="","",'1042Bi Dati di base lav.'!C92)</f>
        <v/>
      </c>
      <c r="D96" s="608"/>
      <c r="E96" s="505" t="str">
        <f>IF('1042Bi Dati di base lav.'!D92="","",'1042Bi Dati di base lav.'!D92)</f>
        <v/>
      </c>
      <c r="F96" s="175" t="str">
        <f>IF(A96="","",'1042Bi Dati di base lav.'!M92)</f>
        <v/>
      </c>
      <c r="G96" s="177"/>
      <c r="H96" s="148"/>
      <c r="I96" s="148"/>
      <c r="J96" s="76" t="str">
        <f t="shared" si="12"/>
        <v/>
      </c>
      <c r="K96" s="175" t="str">
        <f>IF(A96="","",'1042Bi Dati di base lav.'!M92)</f>
        <v/>
      </c>
      <c r="L96" s="176"/>
      <c r="M96" s="148"/>
      <c r="N96" s="148"/>
      <c r="O96" s="78" t="str">
        <f t="shared" si="13"/>
        <v/>
      </c>
      <c r="P96" s="208"/>
      <c r="Q96" s="209" t="str">
        <f>IF($C96="","",'1042Ei Conteggio'!D96)</f>
        <v/>
      </c>
      <c r="R96" s="209" t="str">
        <f>IF(OR($C96="",'1042Bi Dati di base lav.'!M92=""),"",'1042Bi Dati di base lav.'!M92)</f>
        <v/>
      </c>
      <c r="S96" s="208" t="str">
        <f t="shared" si="14"/>
        <v/>
      </c>
      <c r="T96" s="208" t="str">
        <f t="shared" si="15"/>
        <v/>
      </c>
      <c r="U96" s="210">
        <f t="shared" si="16"/>
        <v>0</v>
      </c>
      <c r="V96" s="210">
        <f t="shared" si="17"/>
        <v>0</v>
      </c>
      <c r="W96" s="210">
        <f t="shared" si="18"/>
        <v>0</v>
      </c>
      <c r="X96" s="210">
        <f t="shared" si="19"/>
        <v>0</v>
      </c>
      <c r="Y96" s="210">
        <f t="shared" si="20"/>
        <v>0</v>
      </c>
      <c r="Z96" s="210">
        <f t="shared" si="21"/>
        <v>0</v>
      </c>
      <c r="AA96" s="205">
        <f t="shared" si="22"/>
        <v>0</v>
      </c>
    </row>
    <row r="97" spans="1:27" s="206" customFormat="1" ht="16.899999999999999" customHeight="1">
      <c r="A97" s="474" t="str">
        <f>IF('1042Bi Dati di base lav.'!A93="","",'1042Bi Dati di base lav.'!A93)</f>
        <v/>
      </c>
      <c r="B97" s="476" t="str">
        <f>IF('1042Bi Dati di base lav.'!B93="","",'1042Bi Dati di base lav.'!B93)</f>
        <v/>
      </c>
      <c r="C97" s="607" t="str">
        <f>IF('1042Bi Dati di base lav.'!C93="","",'1042Bi Dati di base lav.'!C93)</f>
        <v/>
      </c>
      <c r="D97" s="608"/>
      <c r="E97" s="505" t="str">
        <f>IF('1042Bi Dati di base lav.'!D93="","",'1042Bi Dati di base lav.'!D93)</f>
        <v/>
      </c>
      <c r="F97" s="175" t="str">
        <f>IF(A97="","",'1042Bi Dati di base lav.'!M93)</f>
        <v/>
      </c>
      <c r="G97" s="177"/>
      <c r="H97" s="148"/>
      <c r="I97" s="148"/>
      <c r="J97" s="76" t="str">
        <f t="shared" si="12"/>
        <v/>
      </c>
      <c r="K97" s="175" t="str">
        <f>IF(A97="","",'1042Bi Dati di base lav.'!M93)</f>
        <v/>
      </c>
      <c r="L97" s="176"/>
      <c r="M97" s="148"/>
      <c r="N97" s="148"/>
      <c r="O97" s="78" t="str">
        <f t="shared" si="13"/>
        <v/>
      </c>
      <c r="P97" s="208"/>
      <c r="Q97" s="209" t="str">
        <f>IF($C97="","",'1042Ei Conteggio'!D97)</f>
        <v/>
      </c>
      <c r="R97" s="209" t="str">
        <f>IF(OR($C97="",'1042Bi Dati di base lav.'!M93=""),"",'1042Bi Dati di base lav.'!M93)</f>
        <v/>
      </c>
      <c r="S97" s="208" t="str">
        <f t="shared" si="14"/>
        <v/>
      </c>
      <c r="T97" s="208" t="str">
        <f t="shared" si="15"/>
        <v/>
      </c>
      <c r="U97" s="210">
        <f t="shared" si="16"/>
        <v>0</v>
      </c>
      <c r="V97" s="210">
        <f t="shared" si="17"/>
        <v>0</v>
      </c>
      <c r="W97" s="210">
        <f t="shared" si="18"/>
        <v>0</v>
      </c>
      <c r="X97" s="210">
        <f t="shared" si="19"/>
        <v>0</v>
      </c>
      <c r="Y97" s="210">
        <f t="shared" si="20"/>
        <v>0</v>
      </c>
      <c r="Z97" s="210">
        <f t="shared" si="21"/>
        <v>0</v>
      </c>
      <c r="AA97" s="205">
        <f t="shared" si="22"/>
        <v>0</v>
      </c>
    </row>
    <row r="98" spans="1:27" s="206" customFormat="1" ht="16.899999999999999" customHeight="1">
      <c r="A98" s="474" t="str">
        <f>IF('1042Bi Dati di base lav.'!A94="","",'1042Bi Dati di base lav.'!A94)</f>
        <v/>
      </c>
      <c r="B98" s="476" t="str">
        <f>IF('1042Bi Dati di base lav.'!B94="","",'1042Bi Dati di base lav.'!B94)</f>
        <v/>
      </c>
      <c r="C98" s="607" t="str">
        <f>IF('1042Bi Dati di base lav.'!C94="","",'1042Bi Dati di base lav.'!C94)</f>
        <v/>
      </c>
      <c r="D98" s="608"/>
      <c r="E98" s="505" t="str">
        <f>IF('1042Bi Dati di base lav.'!D94="","",'1042Bi Dati di base lav.'!D94)</f>
        <v/>
      </c>
      <c r="F98" s="175" t="str">
        <f>IF(A98="","",'1042Bi Dati di base lav.'!M94)</f>
        <v/>
      </c>
      <c r="G98" s="177"/>
      <c r="H98" s="148"/>
      <c r="I98" s="148"/>
      <c r="J98" s="76" t="str">
        <f t="shared" si="12"/>
        <v/>
      </c>
      <c r="K98" s="175" t="str">
        <f>IF(A98="","",'1042Bi Dati di base lav.'!M94)</f>
        <v/>
      </c>
      <c r="L98" s="176"/>
      <c r="M98" s="148"/>
      <c r="N98" s="148"/>
      <c r="O98" s="78" t="str">
        <f t="shared" si="13"/>
        <v/>
      </c>
      <c r="P98" s="208"/>
      <c r="Q98" s="209" t="str">
        <f>IF($C98="","",'1042Ei Conteggio'!D98)</f>
        <v/>
      </c>
      <c r="R98" s="209" t="str">
        <f>IF(OR($C98="",'1042Bi Dati di base lav.'!M94=""),"",'1042Bi Dati di base lav.'!M94)</f>
        <v/>
      </c>
      <c r="S98" s="208" t="str">
        <f t="shared" si="14"/>
        <v/>
      </c>
      <c r="T98" s="208" t="str">
        <f t="shared" si="15"/>
        <v/>
      </c>
      <c r="U98" s="210">
        <f t="shared" si="16"/>
        <v>0</v>
      </c>
      <c r="V98" s="210">
        <f t="shared" si="17"/>
        <v>0</v>
      </c>
      <c r="W98" s="210">
        <f t="shared" si="18"/>
        <v>0</v>
      </c>
      <c r="X98" s="210">
        <f t="shared" si="19"/>
        <v>0</v>
      </c>
      <c r="Y98" s="210">
        <f t="shared" si="20"/>
        <v>0</v>
      </c>
      <c r="Z98" s="210">
        <f t="shared" si="21"/>
        <v>0</v>
      </c>
      <c r="AA98" s="205">
        <f t="shared" si="22"/>
        <v>0</v>
      </c>
    </row>
    <row r="99" spans="1:27" s="206" customFormat="1" ht="16.899999999999999" customHeight="1">
      <c r="A99" s="474" t="str">
        <f>IF('1042Bi Dati di base lav.'!A95="","",'1042Bi Dati di base lav.'!A95)</f>
        <v/>
      </c>
      <c r="B99" s="476" t="str">
        <f>IF('1042Bi Dati di base lav.'!B95="","",'1042Bi Dati di base lav.'!B95)</f>
        <v/>
      </c>
      <c r="C99" s="607" t="str">
        <f>IF('1042Bi Dati di base lav.'!C95="","",'1042Bi Dati di base lav.'!C95)</f>
        <v/>
      </c>
      <c r="D99" s="608"/>
      <c r="E99" s="505" t="str">
        <f>IF('1042Bi Dati di base lav.'!D95="","",'1042Bi Dati di base lav.'!D95)</f>
        <v/>
      </c>
      <c r="F99" s="175" t="str">
        <f>IF(A99="","",'1042Bi Dati di base lav.'!M95)</f>
        <v/>
      </c>
      <c r="G99" s="177"/>
      <c r="H99" s="148"/>
      <c r="I99" s="148"/>
      <c r="J99" s="76" t="str">
        <f t="shared" si="12"/>
        <v/>
      </c>
      <c r="K99" s="175" t="str">
        <f>IF(A99="","",'1042Bi Dati di base lav.'!M95)</f>
        <v/>
      </c>
      <c r="L99" s="176"/>
      <c r="M99" s="148"/>
      <c r="N99" s="148"/>
      <c r="O99" s="78" t="str">
        <f t="shared" si="13"/>
        <v/>
      </c>
      <c r="P99" s="208"/>
      <c r="Q99" s="209" t="str">
        <f>IF($C99="","",'1042Ei Conteggio'!D99)</f>
        <v/>
      </c>
      <c r="R99" s="209" t="str">
        <f>IF(OR($C99="",'1042Bi Dati di base lav.'!M95=""),"",'1042Bi Dati di base lav.'!M95)</f>
        <v/>
      </c>
      <c r="S99" s="208" t="str">
        <f t="shared" si="14"/>
        <v/>
      </c>
      <c r="T99" s="208" t="str">
        <f t="shared" si="15"/>
        <v/>
      </c>
      <c r="U99" s="210">
        <f t="shared" si="16"/>
        <v>0</v>
      </c>
      <c r="V99" s="210">
        <f t="shared" si="17"/>
        <v>0</v>
      </c>
      <c r="W99" s="210">
        <f t="shared" si="18"/>
        <v>0</v>
      </c>
      <c r="X99" s="210">
        <f t="shared" si="19"/>
        <v>0</v>
      </c>
      <c r="Y99" s="210">
        <f t="shared" si="20"/>
        <v>0</v>
      </c>
      <c r="Z99" s="210">
        <f t="shared" si="21"/>
        <v>0</v>
      </c>
      <c r="AA99" s="205">
        <f t="shared" si="22"/>
        <v>0</v>
      </c>
    </row>
    <row r="100" spans="1:27" s="206" customFormat="1" ht="16.899999999999999" customHeight="1">
      <c r="A100" s="474" t="str">
        <f>IF('1042Bi Dati di base lav.'!A96="","",'1042Bi Dati di base lav.'!A96)</f>
        <v/>
      </c>
      <c r="B100" s="476" t="str">
        <f>IF('1042Bi Dati di base lav.'!B96="","",'1042Bi Dati di base lav.'!B96)</f>
        <v/>
      </c>
      <c r="C100" s="607" t="str">
        <f>IF('1042Bi Dati di base lav.'!C96="","",'1042Bi Dati di base lav.'!C96)</f>
        <v/>
      </c>
      <c r="D100" s="608"/>
      <c r="E100" s="505" t="str">
        <f>IF('1042Bi Dati di base lav.'!D96="","",'1042Bi Dati di base lav.'!D96)</f>
        <v/>
      </c>
      <c r="F100" s="175" t="str">
        <f>IF(A100="","",'1042Bi Dati di base lav.'!M96)</f>
        <v/>
      </c>
      <c r="G100" s="177"/>
      <c r="H100" s="148"/>
      <c r="I100" s="148"/>
      <c r="J100" s="76" t="str">
        <f t="shared" si="12"/>
        <v/>
      </c>
      <c r="K100" s="175" t="str">
        <f>IF(A100="","",'1042Bi Dati di base lav.'!M96)</f>
        <v/>
      </c>
      <c r="L100" s="176"/>
      <c r="M100" s="148"/>
      <c r="N100" s="148"/>
      <c r="O100" s="78" t="str">
        <f t="shared" si="13"/>
        <v/>
      </c>
      <c r="P100" s="208"/>
      <c r="Q100" s="209" t="str">
        <f>IF($C100="","",'1042Ei Conteggio'!D100)</f>
        <v/>
      </c>
      <c r="R100" s="209" t="str">
        <f>IF(OR($C100="",'1042Bi Dati di base lav.'!M96=""),"",'1042Bi Dati di base lav.'!M96)</f>
        <v/>
      </c>
      <c r="S100" s="208" t="str">
        <f t="shared" si="14"/>
        <v/>
      </c>
      <c r="T100" s="208" t="str">
        <f t="shared" si="15"/>
        <v/>
      </c>
      <c r="U100" s="210">
        <f t="shared" si="16"/>
        <v>0</v>
      </c>
      <c r="V100" s="210">
        <f t="shared" si="17"/>
        <v>0</v>
      </c>
      <c r="W100" s="210">
        <f t="shared" si="18"/>
        <v>0</v>
      </c>
      <c r="X100" s="210">
        <f t="shared" si="19"/>
        <v>0</v>
      </c>
      <c r="Y100" s="210">
        <f t="shared" si="20"/>
        <v>0</v>
      </c>
      <c r="Z100" s="210">
        <f t="shared" si="21"/>
        <v>0</v>
      </c>
      <c r="AA100" s="205">
        <f t="shared" si="22"/>
        <v>0</v>
      </c>
    </row>
    <row r="101" spans="1:27" s="206" customFormat="1" ht="16.899999999999999" customHeight="1">
      <c r="A101" s="474" t="str">
        <f>IF('1042Bi Dati di base lav.'!A97="","",'1042Bi Dati di base lav.'!A97)</f>
        <v/>
      </c>
      <c r="B101" s="476" t="str">
        <f>IF('1042Bi Dati di base lav.'!B97="","",'1042Bi Dati di base lav.'!B97)</f>
        <v/>
      </c>
      <c r="C101" s="607" t="str">
        <f>IF('1042Bi Dati di base lav.'!C97="","",'1042Bi Dati di base lav.'!C97)</f>
        <v/>
      </c>
      <c r="D101" s="608"/>
      <c r="E101" s="505" t="str">
        <f>IF('1042Bi Dati di base lav.'!D97="","",'1042Bi Dati di base lav.'!D97)</f>
        <v/>
      </c>
      <c r="F101" s="175" t="str">
        <f>IF(A101="","",'1042Bi Dati di base lav.'!M97)</f>
        <v/>
      </c>
      <c r="G101" s="177"/>
      <c r="H101" s="148"/>
      <c r="I101" s="148"/>
      <c r="J101" s="76" t="str">
        <f t="shared" si="12"/>
        <v/>
      </c>
      <c r="K101" s="175" t="str">
        <f>IF(A101="","",'1042Bi Dati di base lav.'!M97)</f>
        <v/>
      </c>
      <c r="L101" s="176"/>
      <c r="M101" s="148"/>
      <c r="N101" s="148"/>
      <c r="O101" s="78" t="str">
        <f t="shared" si="13"/>
        <v/>
      </c>
      <c r="P101" s="208"/>
      <c r="Q101" s="209" t="str">
        <f>IF($C101="","",'1042Ei Conteggio'!D101)</f>
        <v/>
      </c>
      <c r="R101" s="209" t="str">
        <f>IF(OR($C101="",'1042Bi Dati di base lav.'!M97=""),"",'1042Bi Dati di base lav.'!M97)</f>
        <v/>
      </c>
      <c r="S101" s="208" t="str">
        <f t="shared" si="14"/>
        <v/>
      </c>
      <c r="T101" s="208" t="str">
        <f t="shared" si="15"/>
        <v/>
      </c>
      <c r="U101" s="210">
        <f t="shared" si="16"/>
        <v>0</v>
      </c>
      <c r="V101" s="210">
        <f t="shared" si="17"/>
        <v>0</v>
      </c>
      <c r="W101" s="210">
        <f t="shared" si="18"/>
        <v>0</v>
      </c>
      <c r="X101" s="210">
        <f t="shared" si="19"/>
        <v>0</v>
      </c>
      <c r="Y101" s="210">
        <f t="shared" si="20"/>
        <v>0</v>
      </c>
      <c r="Z101" s="210">
        <f t="shared" si="21"/>
        <v>0</v>
      </c>
      <c r="AA101" s="205">
        <f t="shared" si="22"/>
        <v>0</v>
      </c>
    </row>
    <row r="102" spans="1:27" s="206" customFormat="1" ht="16.899999999999999" customHeight="1">
      <c r="A102" s="474" t="str">
        <f>IF('1042Bi Dati di base lav.'!A98="","",'1042Bi Dati di base lav.'!A98)</f>
        <v/>
      </c>
      <c r="B102" s="476" t="str">
        <f>IF('1042Bi Dati di base lav.'!B98="","",'1042Bi Dati di base lav.'!B98)</f>
        <v/>
      </c>
      <c r="C102" s="607" t="str">
        <f>IF('1042Bi Dati di base lav.'!C98="","",'1042Bi Dati di base lav.'!C98)</f>
        <v/>
      </c>
      <c r="D102" s="608"/>
      <c r="E102" s="505" t="str">
        <f>IF('1042Bi Dati di base lav.'!D98="","",'1042Bi Dati di base lav.'!D98)</f>
        <v/>
      </c>
      <c r="F102" s="175" t="str">
        <f>IF(A102="","",'1042Bi Dati di base lav.'!M98)</f>
        <v/>
      </c>
      <c r="G102" s="177"/>
      <c r="H102" s="148"/>
      <c r="I102" s="148"/>
      <c r="J102" s="76" t="str">
        <f t="shared" si="12"/>
        <v/>
      </c>
      <c r="K102" s="175" t="str">
        <f>IF(A102="","",'1042Bi Dati di base lav.'!M98)</f>
        <v/>
      </c>
      <c r="L102" s="176"/>
      <c r="M102" s="148"/>
      <c r="N102" s="148"/>
      <c r="O102" s="78" t="str">
        <f t="shared" si="13"/>
        <v/>
      </c>
      <c r="P102" s="208"/>
      <c r="Q102" s="209" t="str">
        <f>IF($C102="","",'1042Ei Conteggio'!D102)</f>
        <v/>
      </c>
      <c r="R102" s="209" t="str">
        <f>IF(OR($C102="",'1042Bi Dati di base lav.'!M98=""),"",'1042Bi Dati di base lav.'!M98)</f>
        <v/>
      </c>
      <c r="S102" s="208" t="str">
        <f t="shared" si="14"/>
        <v/>
      </c>
      <c r="T102" s="208" t="str">
        <f t="shared" si="15"/>
        <v/>
      </c>
      <c r="U102" s="210">
        <f t="shared" si="16"/>
        <v>0</v>
      </c>
      <c r="V102" s="210">
        <f t="shared" si="17"/>
        <v>0</v>
      </c>
      <c r="W102" s="210">
        <f t="shared" si="18"/>
        <v>0</v>
      </c>
      <c r="X102" s="210">
        <f t="shared" si="19"/>
        <v>0</v>
      </c>
      <c r="Y102" s="210">
        <f t="shared" si="20"/>
        <v>0</v>
      </c>
      <c r="Z102" s="210">
        <f t="shared" si="21"/>
        <v>0</v>
      </c>
      <c r="AA102" s="205">
        <f t="shared" si="22"/>
        <v>0</v>
      </c>
    </row>
    <row r="103" spans="1:27" s="206" customFormat="1" ht="16.899999999999999" customHeight="1">
      <c r="A103" s="474" t="str">
        <f>IF('1042Bi Dati di base lav.'!A99="","",'1042Bi Dati di base lav.'!A99)</f>
        <v/>
      </c>
      <c r="B103" s="476" t="str">
        <f>IF('1042Bi Dati di base lav.'!B99="","",'1042Bi Dati di base lav.'!B99)</f>
        <v/>
      </c>
      <c r="C103" s="607" t="str">
        <f>IF('1042Bi Dati di base lav.'!C99="","",'1042Bi Dati di base lav.'!C99)</f>
        <v/>
      </c>
      <c r="D103" s="608"/>
      <c r="E103" s="505" t="str">
        <f>IF('1042Bi Dati di base lav.'!D99="","",'1042Bi Dati di base lav.'!D99)</f>
        <v/>
      </c>
      <c r="F103" s="175" t="str">
        <f>IF(A103="","",'1042Bi Dati di base lav.'!M99)</f>
        <v/>
      </c>
      <c r="G103" s="177"/>
      <c r="H103" s="148"/>
      <c r="I103" s="148"/>
      <c r="J103" s="76" t="str">
        <f t="shared" ref="J103:J166" si="23">S103</f>
        <v/>
      </c>
      <c r="K103" s="175" t="str">
        <f>IF(A103="","",'1042Bi Dati di base lav.'!M99)</f>
        <v/>
      </c>
      <c r="L103" s="176"/>
      <c r="M103" s="148"/>
      <c r="N103" s="148"/>
      <c r="O103" s="78" t="str">
        <f t="shared" ref="O103:O166" si="24">T103</f>
        <v/>
      </c>
      <c r="P103" s="208"/>
      <c r="Q103" s="209" t="str">
        <f>IF($C103="","",'1042Ei Conteggio'!D103)</f>
        <v/>
      </c>
      <c r="R103" s="209" t="str">
        <f>IF(OR($C103="",'1042Bi Dati di base lav.'!M99=""),"",'1042Bi Dati di base lav.'!M99)</f>
        <v/>
      </c>
      <c r="S103" s="208" t="str">
        <f t="shared" ref="S103:S166" si="25">IF(OR($C103="",G103="",H103="",I103=""),"",MAX(G103-H103-I103,0))</f>
        <v/>
      </c>
      <c r="T103" s="208" t="str">
        <f t="shared" ref="T103:T166" si="26">IF(OR(L103="",M103="",N103=""),"",MAX(L103-M103-N103,0))</f>
        <v/>
      </c>
      <c r="U103" s="210">
        <f t="shared" ref="U103:U166" si="27">IF(OR(J103=""),0,G103)</f>
        <v>0</v>
      </c>
      <c r="V103" s="210">
        <f t="shared" ref="V103:V166" si="28">IF(OR(J103=""),0,I103)</f>
        <v>0</v>
      </c>
      <c r="W103" s="210">
        <f t="shared" ref="W103:W166" si="29">IF(OR(J103&lt;=0,J103=""),0,S103)</f>
        <v>0</v>
      </c>
      <c r="X103" s="210">
        <f t="shared" ref="X103:X166" si="30">IF(OR(O103=""),0,L103)</f>
        <v>0</v>
      </c>
      <c r="Y103" s="210">
        <f t="shared" ref="Y103:Y166" si="31">IF(OR(O103=""),0,N103)</f>
        <v>0</v>
      </c>
      <c r="Z103" s="210">
        <f t="shared" ref="Z103:Z166" si="32">IF(OR(O103&lt;=0,O103=""),0,T103)</f>
        <v>0</v>
      </c>
      <c r="AA103" s="205">
        <f t="shared" ref="AA103:AA166" si="33">MAX(Q103:Z103)</f>
        <v>0</v>
      </c>
    </row>
    <row r="104" spans="1:27" s="206" customFormat="1" ht="16.899999999999999" customHeight="1">
      <c r="A104" s="474" t="str">
        <f>IF('1042Bi Dati di base lav.'!A100="","",'1042Bi Dati di base lav.'!A100)</f>
        <v/>
      </c>
      <c r="B104" s="476" t="str">
        <f>IF('1042Bi Dati di base lav.'!B100="","",'1042Bi Dati di base lav.'!B100)</f>
        <v/>
      </c>
      <c r="C104" s="607" t="str">
        <f>IF('1042Bi Dati di base lav.'!C100="","",'1042Bi Dati di base lav.'!C100)</f>
        <v/>
      </c>
      <c r="D104" s="608"/>
      <c r="E104" s="505" t="str">
        <f>IF('1042Bi Dati di base lav.'!D100="","",'1042Bi Dati di base lav.'!D100)</f>
        <v/>
      </c>
      <c r="F104" s="175" t="str">
        <f>IF(A104="","",'1042Bi Dati di base lav.'!M100)</f>
        <v/>
      </c>
      <c r="G104" s="177"/>
      <c r="H104" s="148"/>
      <c r="I104" s="148"/>
      <c r="J104" s="76" t="str">
        <f t="shared" si="23"/>
        <v/>
      </c>
      <c r="K104" s="175" t="str">
        <f>IF(A104="","",'1042Bi Dati di base lav.'!M100)</f>
        <v/>
      </c>
      <c r="L104" s="176"/>
      <c r="M104" s="148"/>
      <c r="N104" s="148"/>
      <c r="O104" s="78" t="str">
        <f t="shared" si="24"/>
        <v/>
      </c>
      <c r="P104" s="208"/>
      <c r="Q104" s="209" t="str">
        <f>IF($C104="","",'1042Ei Conteggio'!D104)</f>
        <v/>
      </c>
      <c r="R104" s="209" t="str">
        <f>IF(OR($C104="",'1042Bi Dati di base lav.'!M100=""),"",'1042Bi Dati di base lav.'!M100)</f>
        <v/>
      </c>
      <c r="S104" s="208" t="str">
        <f t="shared" si="25"/>
        <v/>
      </c>
      <c r="T104" s="208" t="str">
        <f t="shared" si="26"/>
        <v/>
      </c>
      <c r="U104" s="210">
        <f t="shared" si="27"/>
        <v>0</v>
      </c>
      <c r="V104" s="210">
        <f t="shared" si="28"/>
        <v>0</v>
      </c>
      <c r="W104" s="210">
        <f t="shared" si="29"/>
        <v>0</v>
      </c>
      <c r="X104" s="210">
        <f t="shared" si="30"/>
        <v>0</v>
      </c>
      <c r="Y104" s="210">
        <f t="shared" si="31"/>
        <v>0</v>
      </c>
      <c r="Z104" s="210">
        <f t="shared" si="32"/>
        <v>0</v>
      </c>
      <c r="AA104" s="205">
        <f t="shared" si="33"/>
        <v>0</v>
      </c>
    </row>
    <row r="105" spans="1:27" s="206" customFormat="1" ht="16.899999999999999" customHeight="1">
      <c r="A105" s="474" t="str">
        <f>IF('1042Bi Dati di base lav.'!A101="","",'1042Bi Dati di base lav.'!A101)</f>
        <v/>
      </c>
      <c r="B105" s="476" t="str">
        <f>IF('1042Bi Dati di base lav.'!B101="","",'1042Bi Dati di base lav.'!B101)</f>
        <v/>
      </c>
      <c r="C105" s="607" t="str">
        <f>IF('1042Bi Dati di base lav.'!C101="","",'1042Bi Dati di base lav.'!C101)</f>
        <v/>
      </c>
      <c r="D105" s="608"/>
      <c r="E105" s="505" t="str">
        <f>IF('1042Bi Dati di base lav.'!D101="","",'1042Bi Dati di base lav.'!D101)</f>
        <v/>
      </c>
      <c r="F105" s="175" t="str">
        <f>IF(A105="","",'1042Bi Dati di base lav.'!M101)</f>
        <v/>
      </c>
      <c r="G105" s="177"/>
      <c r="H105" s="148"/>
      <c r="I105" s="148"/>
      <c r="J105" s="76" t="str">
        <f t="shared" si="23"/>
        <v/>
      </c>
      <c r="K105" s="175" t="str">
        <f>IF(A105="","",'1042Bi Dati di base lav.'!M101)</f>
        <v/>
      </c>
      <c r="L105" s="176"/>
      <c r="M105" s="148"/>
      <c r="N105" s="148"/>
      <c r="O105" s="78" t="str">
        <f t="shared" si="24"/>
        <v/>
      </c>
      <c r="P105" s="208"/>
      <c r="Q105" s="209" t="str">
        <f>IF($C105="","",'1042Ei Conteggio'!D105)</f>
        <v/>
      </c>
      <c r="R105" s="209" t="str">
        <f>IF(OR($C105="",'1042Bi Dati di base lav.'!M101=""),"",'1042Bi Dati di base lav.'!M101)</f>
        <v/>
      </c>
      <c r="S105" s="208" t="str">
        <f t="shared" si="25"/>
        <v/>
      </c>
      <c r="T105" s="208" t="str">
        <f t="shared" si="26"/>
        <v/>
      </c>
      <c r="U105" s="210">
        <f t="shared" si="27"/>
        <v>0</v>
      </c>
      <c r="V105" s="210">
        <f t="shared" si="28"/>
        <v>0</v>
      </c>
      <c r="W105" s="210">
        <f t="shared" si="29"/>
        <v>0</v>
      </c>
      <c r="X105" s="210">
        <f t="shared" si="30"/>
        <v>0</v>
      </c>
      <c r="Y105" s="210">
        <f t="shared" si="31"/>
        <v>0</v>
      </c>
      <c r="Z105" s="210">
        <f t="shared" si="32"/>
        <v>0</v>
      </c>
      <c r="AA105" s="205">
        <f t="shared" si="33"/>
        <v>0</v>
      </c>
    </row>
    <row r="106" spans="1:27" s="206" customFormat="1" ht="16.899999999999999" customHeight="1">
      <c r="A106" s="474" t="str">
        <f>IF('1042Bi Dati di base lav.'!A102="","",'1042Bi Dati di base lav.'!A102)</f>
        <v/>
      </c>
      <c r="B106" s="476" t="str">
        <f>IF('1042Bi Dati di base lav.'!B102="","",'1042Bi Dati di base lav.'!B102)</f>
        <v/>
      </c>
      <c r="C106" s="607" t="str">
        <f>IF('1042Bi Dati di base lav.'!C102="","",'1042Bi Dati di base lav.'!C102)</f>
        <v/>
      </c>
      <c r="D106" s="608"/>
      <c r="E106" s="505" t="str">
        <f>IF('1042Bi Dati di base lav.'!D102="","",'1042Bi Dati di base lav.'!D102)</f>
        <v/>
      </c>
      <c r="F106" s="175" t="str">
        <f>IF(A106="","",'1042Bi Dati di base lav.'!M102)</f>
        <v/>
      </c>
      <c r="G106" s="177"/>
      <c r="H106" s="148"/>
      <c r="I106" s="148"/>
      <c r="J106" s="76" t="str">
        <f t="shared" si="23"/>
        <v/>
      </c>
      <c r="K106" s="175" t="str">
        <f>IF(A106="","",'1042Bi Dati di base lav.'!M102)</f>
        <v/>
      </c>
      <c r="L106" s="176"/>
      <c r="M106" s="148"/>
      <c r="N106" s="148"/>
      <c r="O106" s="78" t="str">
        <f t="shared" si="24"/>
        <v/>
      </c>
      <c r="P106" s="208"/>
      <c r="Q106" s="209" t="str">
        <f>IF($C106="","",'1042Ei Conteggio'!D106)</f>
        <v/>
      </c>
      <c r="R106" s="209" t="str">
        <f>IF(OR($C106="",'1042Bi Dati di base lav.'!M102=""),"",'1042Bi Dati di base lav.'!M102)</f>
        <v/>
      </c>
      <c r="S106" s="208" t="str">
        <f t="shared" si="25"/>
        <v/>
      </c>
      <c r="T106" s="208" t="str">
        <f t="shared" si="26"/>
        <v/>
      </c>
      <c r="U106" s="210">
        <f t="shared" si="27"/>
        <v>0</v>
      </c>
      <c r="V106" s="210">
        <f t="shared" si="28"/>
        <v>0</v>
      </c>
      <c r="W106" s="210">
        <f t="shared" si="29"/>
        <v>0</v>
      </c>
      <c r="X106" s="210">
        <f t="shared" si="30"/>
        <v>0</v>
      </c>
      <c r="Y106" s="210">
        <f t="shared" si="31"/>
        <v>0</v>
      </c>
      <c r="Z106" s="210">
        <f t="shared" si="32"/>
        <v>0</v>
      </c>
      <c r="AA106" s="205">
        <f t="shared" si="33"/>
        <v>0</v>
      </c>
    </row>
    <row r="107" spans="1:27" s="206" customFormat="1" ht="16.899999999999999" customHeight="1">
      <c r="A107" s="474" t="str">
        <f>IF('1042Bi Dati di base lav.'!A103="","",'1042Bi Dati di base lav.'!A103)</f>
        <v/>
      </c>
      <c r="B107" s="476" t="str">
        <f>IF('1042Bi Dati di base lav.'!B103="","",'1042Bi Dati di base lav.'!B103)</f>
        <v/>
      </c>
      <c r="C107" s="607" t="str">
        <f>IF('1042Bi Dati di base lav.'!C103="","",'1042Bi Dati di base lav.'!C103)</f>
        <v/>
      </c>
      <c r="D107" s="608"/>
      <c r="E107" s="505" t="str">
        <f>IF('1042Bi Dati di base lav.'!D103="","",'1042Bi Dati di base lav.'!D103)</f>
        <v/>
      </c>
      <c r="F107" s="175" t="str">
        <f>IF(A107="","",'1042Bi Dati di base lav.'!M103)</f>
        <v/>
      </c>
      <c r="G107" s="177"/>
      <c r="H107" s="148"/>
      <c r="I107" s="148"/>
      <c r="J107" s="76" t="str">
        <f t="shared" si="23"/>
        <v/>
      </c>
      <c r="K107" s="175" t="str">
        <f>IF(A107="","",'1042Bi Dati di base lav.'!M103)</f>
        <v/>
      </c>
      <c r="L107" s="176"/>
      <c r="M107" s="148"/>
      <c r="N107" s="148"/>
      <c r="O107" s="78" t="str">
        <f t="shared" si="24"/>
        <v/>
      </c>
      <c r="P107" s="208"/>
      <c r="Q107" s="209" t="str">
        <f>IF($C107="","",'1042Ei Conteggio'!D107)</f>
        <v/>
      </c>
      <c r="R107" s="209" t="str">
        <f>IF(OR($C107="",'1042Bi Dati di base lav.'!M103=""),"",'1042Bi Dati di base lav.'!M103)</f>
        <v/>
      </c>
      <c r="S107" s="208" t="str">
        <f t="shared" si="25"/>
        <v/>
      </c>
      <c r="T107" s="208" t="str">
        <f t="shared" si="26"/>
        <v/>
      </c>
      <c r="U107" s="210">
        <f t="shared" si="27"/>
        <v>0</v>
      </c>
      <c r="V107" s="210">
        <f t="shared" si="28"/>
        <v>0</v>
      </c>
      <c r="W107" s="210">
        <f t="shared" si="29"/>
        <v>0</v>
      </c>
      <c r="X107" s="210">
        <f t="shared" si="30"/>
        <v>0</v>
      </c>
      <c r="Y107" s="210">
        <f t="shared" si="31"/>
        <v>0</v>
      </c>
      <c r="Z107" s="210">
        <f t="shared" si="32"/>
        <v>0</v>
      </c>
      <c r="AA107" s="205">
        <f t="shared" si="33"/>
        <v>0</v>
      </c>
    </row>
    <row r="108" spans="1:27" s="206" customFormat="1" ht="16.899999999999999" customHeight="1">
      <c r="A108" s="474" t="str">
        <f>IF('1042Bi Dati di base lav.'!A104="","",'1042Bi Dati di base lav.'!A104)</f>
        <v/>
      </c>
      <c r="B108" s="476" t="str">
        <f>IF('1042Bi Dati di base lav.'!B104="","",'1042Bi Dati di base lav.'!B104)</f>
        <v/>
      </c>
      <c r="C108" s="607" t="str">
        <f>IF('1042Bi Dati di base lav.'!C104="","",'1042Bi Dati di base lav.'!C104)</f>
        <v/>
      </c>
      <c r="D108" s="608"/>
      <c r="E108" s="505" t="str">
        <f>IF('1042Bi Dati di base lav.'!D104="","",'1042Bi Dati di base lav.'!D104)</f>
        <v/>
      </c>
      <c r="F108" s="175" t="str">
        <f>IF(A108="","",'1042Bi Dati di base lav.'!M104)</f>
        <v/>
      </c>
      <c r="G108" s="177"/>
      <c r="H108" s="148"/>
      <c r="I108" s="148"/>
      <c r="J108" s="76" t="str">
        <f t="shared" si="23"/>
        <v/>
      </c>
      <c r="K108" s="175" t="str">
        <f>IF(A108="","",'1042Bi Dati di base lav.'!M104)</f>
        <v/>
      </c>
      <c r="L108" s="176"/>
      <c r="M108" s="148"/>
      <c r="N108" s="148"/>
      <c r="O108" s="78" t="str">
        <f t="shared" si="24"/>
        <v/>
      </c>
      <c r="P108" s="208"/>
      <c r="Q108" s="209" t="str">
        <f>IF($C108="","",'1042Ei Conteggio'!D108)</f>
        <v/>
      </c>
      <c r="R108" s="209" t="str">
        <f>IF(OR($C108="",'1042Bi Dati di base lav.'!M104=""),"",'1042Bi Dati di base lav.'!M104)</f>
        <v/>
      </c>
      <c r="S108" s="208" t="str">
        <f t="shared" si="25"/>
        <v/>
      </c>
      <c r="T108" s="208" t="str">
        <f t="shared" si="26"/>
        <v/>
      </c>
      <c r="U108" s="210">
        <f t="shared" si="27"/>
        <v>0</v>
      </c>
      <c r="V108" s="210">
        <f t="shared" si="28"/>
        <v>0</v>
      </c>
      <c r="W108" s="210">
        <f t="shared" si="29"/>
        <v>0</v>
      </c>
      <c r="X108" s="210">
        <f t="shared" si="30"/>
        <v>0</v>
      </c>
      <c r="Y108" s="210">
        <f t="shared" si="31"/>
        <v>0</v>
      </c>
      <c r="Z108" s="210">
        <f t="shared" si="32"/>
        <v>0</v>
      </c>
      <c r="AA108" s="205">
        <f t="shared" si="33"/>
        <v>0</v>
      </c>
    </row>
    <row r="109" spans="1:27" s="206" customFormat="1" ht="16.899999999999999" customHeight="1">
      <c r="A109" s="474" t="str">
        <f>IF('1042Bi Dati di base lav.'!A105="","",'1042Bi Dati di base lav.'!A105)</f>
        <v/>
      </c>
      <c r="B109" s="476" t="str">
        <f>IF('1042Bi Dati di base lav.'!B105="","",'1042Bi Dati di base lav.'!B105)</f>
        <v/>
      </c>
      <c r="C109" s="607" t="str">
        <f>IF('1042Bi Dati di base lav.'!C105="","",'1042Bi Dati di base lav.'!C105)</f>
        <v/>
      </c>
      <c r="D109" s="608"/>
      <c r="E109" s="505" t="str">
        <f>IF('1042Bi Dati di base lav.'!D105="","",'1042Bi Dati di base lav.'!D105)</f>
        <v/>
      </c>
      <c r="F109" s="175" t="str">
        <f>IF(A109="","",'1042Bi Dati di base lav.'!M105)</f>
        <v/>
      </c>
      <c r="G109" s="177"/>
      <c r="H109" s="148"/>
      <c r="I109" s="148"/>
      <c r="J109" s="76" t="str">
        <f t="shared" si="23"/>
        <v/>
      </c>
      <c r="K109" s="175" t="str">
        <f>IF(A109="","",'1042Bi Dati di base lav.'!M105)</f>
        <v/>
      </c>
      <c r="L109" s="176"/>
      <c r="M109" s="148"/>
      <c r="N109" s="148"/>
      <c r="O109" s="78" t="str">
        <f t="shared" si="24"/>
        <v/>
      </c>
      <c r="P109" s="208"/>
      <c r="Q109" s="209" t="str">
        <f>IF($C109="","",'1042Ei Conteggio'!D109)</f>
        <v/>
      </c>
      <c r="R109" s="209" t="str">
        <f>IF(OR($C109="",'1042Bi Dati di base lav.'!M105=""),"",'1042Bi Dati di base lav.'!M105)</f>
        <v/>
      </c>
      <c r="S109" s="208" t="str">
        <f t="shared" si="25"/>
        <v/>
      </c>
      <c r="T109" s="208" t="str">
        <f t="shared" si="26"/>
        <v/>
      </c>
      <c r="U109" s="210">
        <f t="shared" si="27"/>
        <v>0</v>
      </c>
      <c r="V109" s="210">
        <f t="shared" si="28"/>
        <v>0</v>
      </c>
      <c r="W109" s="210">
        <f t="shared" si="29"/>
        <v>0</v>
      </c>
      <c r="X109" s="210">
        <f t="shared" si="30"/>
        <v>0</v>
      </c>
      <c r="Y109" s="210">
        <f t="shared" si="31"/>
        <v>0</v>
      </c>
      <c r="Z109" s="210">
        <f t="shared" si="32"/>
        <v>0</v>
      </c>
      <c r="AA109" s="205">
        <f t="shared" si="33"/>
        <v>0</v>
      </c>
    </row>
    <row r="110" spans="1:27" s="206" customFormat="1" ht="16.899999999999999" customHeight="1">
      <c r="A110" s="474" t="str">
        <f>IF('1042Bi Dati di base lav.'!A106="","",'1042Bi Dati di base lav.'!A106)</f>
        <v/>
      </c>
      <c r="B110" s="476" t="str">
        <f>IF('1042Bi Dati di base lav.'!B106="","",'1042Bi Dati di base lav.'!B106)</f>
        <v/>
      </c>
      <c r="C110" s="607" t="str">
        <f>IF('1042Bi Dati di base lav.'!C106="","",'1042Bi Dati di base lav.'!C106)</f>
        <v/>
      </c>
      <c r="D110" s="608"/>
      <c r="E110" s="505" t="str">
        <f>IF('1042Bi Dati di base lav.'!D106="","",'1042Bi Dati di base lav.'!D106)</f>
        <v/>
      </c>
      <c r="F110" s="175" t="str">
        <f>IF(A110="","",'1042Bi Dati di base lav.'!M106)</f>
        <v/>
      </c>
      <c r="G110" s="177"/>
      <c r="H110" s="148"/>
      <c r="I110" s="148"/>
      <c r="J110" s="76" t="str">
        <f t="shared" si="23"/>
        <v/>
      </c>
      <c r="K110" s="175" t="str">
        <f>IF(A110="","",'1042Bi Dati di base lav.'!M106)</f>
        <v/>
      </c>
      <c r="L110" s="176"/>
      <c r="M110" s="148"/>
      <c r="N110" s="148"/>
      <c r="O110" s="78" t="str">
        <f t="shared" si="24"/>
        <v/>
      </c>
      <c r="P110" s="208"/>
      <c r="Q110" s="209" t="str">
        <f>IF($C110="","",'1042Ei Conteggio'!D110)</f>
        <v/>
      </c>
      <c r="R110" s="209" t="str">
        <f>IF(OR($C110="",'1042Bi Dati di base lav.'!M106=""),"",'1042Bi Dati di base lav.'!M106)</f>
        <v/>
      </c>
      <c r="S110" s="208" t="str">
        <f t="shared" si="25"/>
        <v/>
      </c>
      <c r="T110" s="208" t="str">
        <f t="shared" si="26"/>
        <v/>
      </c>
      <c r="U110" s="210">
        <f t="shared" si="27"/>
        <v>0</v>
      </c>
      <c r="V110" s="210">
        <f t="shared" si="28"/>
        <v>0</v>
      </c>
      <c r="W110" s="210">
        <f t="shared" si="29"/>
        <v>0</v>
      </c>
      <c r="X110" s="210">
        <f t="shared" si="30"/>
        <v>0</v>
      </c>
      <c r="Y110" s="210">
        <f t="shared" si="31"/>
        <v>0</v>
      </c>
      <c r="Z110" s="210">
        <f t="shared" si="32"/>
        <v>0</v>
      </c>
      <c r="AA110" s="205">
        <f t="shared" si="33"/>
        <v>0</v>
      </c>
    </row>
    <row r="111" spans="1:27" s="206" customFormat="1" ht="16.899999999999999" customHeight="1">
      <c r="A111" s="474" t="str">
        <f>IF('1042Bi Dati di base lav.'!A107="","",'1042Bi Dati di base lav.'!A107)</f>
        <v/>
      </c>
      <c r="B111" s="476" t="str">
        <f>IF('1042Bi Dati di base lav.'!B107="","",'1042Bi Dati di base lav.'!B107)</f>
        <v/>
      </c>
      <c r="C111" s="607" t="str">
        <f>IF('1042Bi Dati di base lav.'!C107="","",'1042Bi Dati di base lav.'!C107)</f>
        <v/>
      </c>
      <c r="D111" s="608"/>
      <c r="E111" s="505" t="str">
        <f>IF('1042Bi Dati di base lav.'!D107="","",'1042Bi Dati di base lav.'!D107)</f>
        <v/>
      </c>
      <c r="F111" s="175" t="str">
        <f>IF(A111="","",'1042Bi Dati di base lav.'!M107)</f>
        <v/>
      </c>
      <c r="G111" s="177"/>
      <c r="H111" s="148"/>
      <c r="I111" s="148"/>
      <c r="J111" s="76" t="str">
        <f t="shared" si="23"/>
        <v/>
      </c>
      <c r="K111" s="175" t="str">
        <f>IF(A111="","",'1042Bi Dati di base lav.'!M107)</f>
        <v/>
      </c>
      <c r="L111" s="176"/>
      <c r="M111" s="148"/>
      <c r="N111" s="148"/>
      <c r="O111" s="78" t="str">
        <f t="shared" si="24"/>
        <v/>
      </c>
      <c r="P111" s="208"/>
      <c r="Q111" s="209" t="str">
        <f>IF($C111="","",'1042Ei Conteggio'!D111)</f>
        <v/>
      </c>
      <c r="R111" s="209" t="str">
        <f>IF(OR($C111="",'1042Bi Dati di base lav.'!M107=""),"",'1042Bi Dati di base lav.'!M107)</f>
        <v/>
      </c>
      <c r="S111" s="208" t="str">
        <f t="shared" si="25"/>
        <v/>
      </c>
      <c r="T111" s="208" t="str">
        <f t="shared" si="26"/>
        <v/>
      </c>
      <c r="U111" s="210">
        <f t="shared" si="27"/>
        <v>0</v>
      </c>
      <c r="V111" s="210">
        <f t="shared" si="28"/>
        <v>0</v>
      </c>
      <c r="W111" s="210">
        <f t="shared" si="29"/>
        <v>0</v>
      </c>
      <c r="X111" s="210">
        <f t="shared" si="30"/>
        <v>0</v>
      </c>
      <c r="Y111" s="210">
        <f t="shared" si="31"/>
        <v>0</v>
      </c>
      <c r="Z111" s="210">
        <f t="shared" si="32"/>
        <v>0</v>
      </c>
      <c r="AA111" s="205">
        <f t="shared" si="33"/>
        <v>0</v>
      </c>
    </row>
    <row r="112" spans="1:27" s="206" customFormat="1" ht="16.899999999999999" customHeight="1">
      <c r="A112" s="474" t="str">
        <f>IF('1042Bi Dati di base lav.'!A108="","",'1042Bi Dati di base lav.'!A108)</f>
        <v/>
      </c>
      <c r="B112" s="476" t="str">
        <f>IF('1042Bi Dati di base lav.'!B108="","",'1042Bi Dati di base lav.'!B108)</f>
        <v/>
      </c>
      <c r="C112" s="607" t="str">
        <f>IF('1042Bi Dati di base lav.'!C108="","",'1042Bi Dati di base lav.'!C108)</f>
        <v/>
      </c>
      <c r="D112" s="608"/>
      <c r="E112" s="505" t="str">
        <f>IF('1042Bi Dati di base lav.'!D108="","",'1042Bi Dati di base lav.'!D108)</f>
        <v/>
      </c>
      <c r="F112" s="175" t="str">
        <f>IF(A112="","",'1042Bi Dati di base lav.'!M108)</f>
        <v/>
      </c>
      <c r="G112" s="177"/>
      <c r="H112" s="148"/>
      <c r="I112" s="148"/>
      <c r="J112" s="76" t="str">
        <f t="shared" si="23"/>
        <v/>
      </c>
      <c r="K112" s="175" t="str">
        <f>IF(A112="","",'1042Bi Dati di base lav.'!M108)</f>
        <v/>
      </c>
      <c r="L112" s="176"/>
      <c r="M112" s="148"/>
      <c r="N112" s="148"/>
      <c r="O112" s="78" t="str">
        <f t="shared" si="24"/>
        <v/>
      </c>
      <c r="P112" s="208"/>
      <c r="Q112" s="209" t="str">
        <f>IF($C112="","",'1042Ei Conteggio'!D112)</f>
        <v/>
      </c>
      <c r="R112" s="209" t="str">
        <f>IF(OR($C112="",'1042Bi Dati di base lav.'!M108=""),"",'1042Bi Dati di base lav.'!M108)</f>
        <v/>
      </c>
      <c r="S112" s="208" t="str">
        <f t="shared" si="25"/>
        <v/>
      </c>
      <c r="T112" s="208" t="str">
        <f t="shared" si="26"/>
        <v/>
      </c>
      <c r="U112" s="210">
        <f t="shared" si="27"/>
        <v>0</v>
      </c>
      <c r="V112" s="210">
        <f t="shared" si="28"/>
        <v>0</v>
      </c>
      <c r="W112" s="210">
        <f t="shared" si="29"/>
        <v>0</v>
      </c>
      <c r="X112" s="210">
        <f t="shared" si="30"/>
        <v>0</v>
      </c>
      <c r="Y112" s="210">
        <f t="shared" si="31"/>
        <v>0</v>
      </c>
      <c r="Z112" s="210">
        <f t="shared" si="32"/>
        <v>0</v>
      </c>
      <c r="AA112" s="205">
        <f t="shared" si="33"/>
        <v>0</v>
      </c>
    </row>
    <row r="113" spans="1:27" s="206" customFormat="1" ht="16.899999999999999" customHeight="1">
      <c r="A113" s="474" t="str">
        <f>IF('1042Bi Dati di base lav.'!A109="","",'1042Bi Dati di base lav.'!A109)</f>
        <v/>
      </c>
      <c r="B113" s="476" t="str">
        <f>IF('1042Bi Dati di base lav.'!B109="","",'1042Bi Dati di base lav.'!B109)</f>
        <v/>
      </c>
      <c r="C113" s="607" t="str">
        <f>IF('1042Bi Dati di base lav.'!C109="","",'1042Bi Dati di base lav.'!C109)</f>
        <v/>
      </c>
      <c r="D113" s="608"/>
      <c r="E113" s="505" t="str">
        <f>IF('1042Bi Dati di base lav.'!D109="","",'1042Bi Dati di base lav.'!D109)</f>
        <v/>
      </c>
      <c r="F113" s="175" t="str">
        <f>IF(A113="","",'1042Bi Dati di base lav.'!M109)</f>
        <v/>
      </c>
      <c r="G113" s="177"/>
      <c r="H113" s="148"/>
      <c r="I113" s="148"/>
      <c r="J113" s="76" t="str">
        <f t="shared" si="23"/>
        <v/>
      </c>
      <c r="K113" s="175" t="str">
        <f>IF(A113="","",'1042Bi Dati di base lav.'!M109)</f>
        <v/>
      </c>
      <c r="L113" s="176"/>
      <c r="M113" s="148"/>
      <c r="N113" s="148"/>
      <c r="O113" s="78" t="str">
        <f t="shared" si="24"/>
        <v/>
      </c>
      <c r="P113" s="208"/>
      <c r="Q113" s="209" t="str">
        <f>IF($C113="","",'1042Ei Conteggio'!D113)</f>
        <v/>
      </c>
      <c r="R113" s="209" t="str">
        <f>IF(OR($C113="",'1042Bi Dati di base lav.'!M109=""),"",'1042Bi Dati di base lav.'!M109)</f>
        <v/>
      </c>
      <c r="S113" s="208" t="str">
        <f t="shared" si="25"/>
        <v/>
      </c>
      <c r="T113" s="208" t="str">
        <f t="shared" si="26"/>
        <v/>
      </c>
      <c r="U113" s="210">
        <f t="shared" si="27"/>
        <v>0</v>
      </c>
      <c r="V113" s="210">
        <f t="shared" si="28"/>
        <v>0</v>
      </c>
      <c r="W113" s="210">
        <f t="shared" si="29"/>
        <v>0</v>
      </c>
      <c r="X113" s="210">
        <f t="shared" si="30"/>
        <v>0</v>
      </c>
      <c r="Y113" s="210">
        <f t="shared" si="31"/>
        <v>0</v>
      </c>
      <c r="Z113" s="210">
        <f t="shared" si="32"/>
        <v>0</v>
      </c>
      <c r="AA113" s="205">
        <f t="shared" si="33"/>
        <v>0</v>
      </c>
    </row>
    <row r="114" spans="1:27" s="206" customFormat="1" ht="16.899999999999999" customHeight="1">
      <c r="A114" s="474" t="str">
        <f>IF('1042Bi Dati di base lav.'!A110="","",'1042Bi Dati di base lav.'!A110)</f>
        <v/>
      </c>
      <c r="B114" s="476" t="str">
        <f>IF('1042Bi Dati di base lav.'!B110="","",'1042Bi Dati di base lav.'!B110)</f>
        <v/>
      </c>
      <c r="C114" s="607" t="str">
        <f>IF('1042Bi Dati di base lav.'!C110="","",'1042Bi Dati di base lav.'!C110)</f>
        <v/>
      </c>
      <c r="D114" s="608"/>
      <c r="E114" s="505" t="str">
        <f>IF('1042Bi Dati di base lav.'!D110="","",'1042Bi Dati di base lav.'!D110)</f>
        <v/>
      </c>
      <c r="F114" s="175" t="str">
        <f>IF(A114="","",'1042Bi Dati di base lav.'!M110)</f>
        <v/>
      </c>
      <c r="G114" s="177"/>
      <c r="H114" s="148"/>
      <c r="I114" s="148"/>
      <c r="J114" s="76" t="str">
        <f t="shared" si="23"/>
        <v/>
      </c>
      <c r="K114" s="175" t="str">
        <f>IF(A114="","",'1042Bi Dati di base lav.'!M110)</f>
        <v/>
      </c>
      <c r="L114" s="176"/>
      <c r="M114" s="148"/>
      <c r="N114" s="148"/>
      <c r="O114" s="78" t="str">
        <f t="shared" si="24"/>
        <v/>
      </c>
      <c r="P114" s="208"/>
      <c r="Q114" s="209" t="str">
        <f>IF($C114="","",'1042Ei Conteggio'!D114)</f>
        <v/>
      </c>
      <c r="R114" s="209" t="str">
        <f>IF(OR($C114="",'1042Bi Dati di base lav.'!M110=""),"",'1042Bi Dati di base lav.'!M110)</f>
        <v/>
      </c>
      <c r="S114" s="208" t="str">
        <f t="shared" si="25"/>
        <v/>
      </c>
      <c r="T114" s="208" t="str">
        <f t="shared" si="26"/>
        <v/>
      </c>
      <c r="U114" s="210">
        <f t="shared" si="27"/>
        <v>0</v>
      </c>
      <c r="V114" s="210">
        <f t="shared" si="28"/>
        <v>0</v>
      </c>
      <c r="W114" s="210">
        <f t="shared" si="29"/>
        <v>0</v>
      </c>
      <c r="X114" s="210">
        <f t="shared" si="30"/>
        <v>0</v>
      </c>
      <c r="Y114" s="210">
        <f t="shared" si="31"/>
        <v>0</v>
      </c>
      <c r="Z114" s="210">
        <f t="shared" si="32"/>
        <v>0</v>
      </c>
      <c r="AA114" s="205">
        <f t="shared" si="33"/>
        <v>0</v>
      </c>
    </row>
    <row r="115" spans="1:27" s="206" customFormat="1" ht="16.899999999999999" customHeight="1">
      <c r="A115" s="474" t="str">
        <f>IF('1042Bi Dati di base lav.'!A111="","",'1042Bi Dati di base lav.'!A111)</f>
        <v/>
      </c>
      <c r="B115" s="476" t="str">
        <f>IF('1042Bi Dati di base lav.'!B111="","",'1042Bi Dati di base lav.'!B111)</f>
        <v/>
      </c>
      <c r="C115" s="607" t="str">
        <f>IF('1042Bi Dati di base lav.'!C111="","",'1042Bi Dati di base lav.'!C111)</f>
        <v/>
      </c>
      <c r="D115" s="608"/>
      <c r="E115" s="505" t="str">
        <f>IF('1042Bi Dati di base lav.'!D111="","",'1042Bi Dati di base lav.'!D111)</f>
        <v/>
      </c>
      <c r="F115" s="175" t="str">
        <f>IF(A115="","",'1042Bi Dati di base lav.'!M111)</f>
        <v/>
      </c>
      <c r="G115" s="177"/>
      <c r="H115" s="148"/>
      <c r="I115" s="148"/>
      <c r="J115" s="76" t="str">
        <f t="shared" si="23"/>
        <v/>
      </c>
      <c r="K115" s="175" t="str">
        <f>IF(A115="","",'1042Bi Dati di base lav.'!M111)</f>
        <v/>
      </c>
      <c r="L115" s="176"/>
      <c r="M115" s="148"/>
      <c r="N115" s="148"/>
      <c r="O115" s="78" t="str">
        <f t="shared" si="24"/>
        <v/>
      </c>
      <c r="P115" s="208"/>
      <c r="Q115" s="209" t="str">
        <f>IF($C115="","",'1042Ei Conteggio'!D115)</f>
        <v/>
      </c>
      <c r="R115" s="209" t="str">
        <f>IF(OR($C115="",'1042Bi Dati di base lav.'!M111=""),"",'1042Bi Dati di base lav.'!M111)</f>
        <v/>
      </c>
      <c r="S115" s="208" t="str">
        <f t="shared" si="25"/>
        <v/>
      </c>
      <c r="T115" s="208" t="str">
        <f t="shared" si="26"/>
        <v/>
      </c>
      <c r="U115" s="210">
        <f t="shared" si="27"/>
        <v>0</v>
      </c>
      <c r="V115" s="210">
        <f t="shared" si="28"/>
        <v>0</v>
      </c>
      <c r="W115" s="210">
        <f t="shared" si="29"/>
        <v>0</v>
      </c>
      <c r="X115" s="210">
        <f t="shared" si="30"/>
        <v>0</v>
      </c>
      <c r="Y115" s="210">
        <f t="shared" si="31"/>
        <v>0</v>
      </c>
      <c r="Z115" s="210">
        <f t="shared" si="32"/>
        <v>0</v>
      </c>
      <c r="AA115" s="205">
        <f t="shared" si="33"/>
        <v>0</v>
      </c>
    </row>
    <row r="116" spans="1:27" s="206" customFormat="1" ht="16.899999999999999" customHeight="1">
      <c r="A116" s="474" t="str">
        <f>IF('1042Bi Dati di base lav.'!A112="","",'1042Bi Dati di base lav.'!A112)</f>
        <v/>
      </c>
      <c r="B116" s="476" t="str">
        <f>IF('1042Bi Dati di base lav.'!B112="","",'1042Bi Dati di base lav.'!B112)</f>
        <v/>
      </c>
      <c r="C116" s="607" t="str">
        <f>IF('1042Bi Dati di base lav.'!C112="","",'1042Bi Dati di base lav.'!C112)</f>
        <v/>
      </c>
      <c r="D116" s="608"/>
      <c r="E116" s="505" t="str">
        <f>IF('1042Bi Dati di base lav.'!D112="","",'1042Bi Dati di base lav.'!D112)</f>
        <v/>
      </c>
      <c r="F116" s="175" t="str">
        <f>IF(A116="","",'1042Bi Dati di base lav.'!M112)</f>
        <v/>
      </c>
      <c r="G116" s="177"/>
      <c r="H116" s="148"/>
      <c r="I116" s="148"/>
      <c r="J116" s="76" t="str">
        <f t="shared" si="23"/>
        <v/>
      </c>
      <c r="K116" s="175" t="str">
        <f>IF(A116="","",'1042Bi Dati di base lav.'!M112)</f>
        <v/>
      </c>
      <c r="L116" s="176"/>
      <c r="M116" s="148"/>
      <c r="N116" s="148"/>
      <c r="O116" s="78" t="str">
        <f t="shared" si="24"/>
        <v/>
      </c>
      <c r="P116" s="208"/>
      <c r="Q116" s="209" t="str">
        <f>IF($C116="","",'1042Ei Conteggio'!D116)</f>
        <v/>
      </c>
      <c r="R116" s="209" t="str">
        <f>IF(OR($C116="",'1042Bi Dati di base lav.'!M112=""),"",'1042Bi Dati di base lav.'!M112)</f>
        <v/>
      </c>
      <c r="S116" s="208" t="str">
        <f t="shared" si="25"/>
        <v/>
      </c>
      <c r="T116" s="208" t="str">
        <f t="shared" si="26"/>
        <v/>
      </c>
      <c r="U116" s="210">
        <f t="shared" si="27"/>
        <v>0</v>
      </c>
      <c r="V116" s="210">
        <f t="shared" si="28"/>
        <v>0</v>
      </c>
      <c r="W116" s="210">
        <f t="shared" si="29"/>
        <v>0</v>
      </c>
      <c r="X116" s="210">
        <f t="shared" si="30"/>
        <v>0</v>
      </c>
      <c r="Y116" s="210">
        <f t="shared" si="31"/>
        <v>0</v>
      </c>
      <c r="Z116" s="210">
        <f t="shared" si="32"/>
        <v>0</v>
      </c>
      <c r="AA116" s="205">
        <f t="shared" si="33"/>
        <v>0</v>
      </c>
    </row>
    <row r="117" spans="1:27" s="206" customFormat="1" ht="16.899999999999999" customHeight="1">
      <c r="A117" s="474" t="str">
        <f>IF('1042Bi Dati di base lav.'!A113="","",'1042Bi Dati di base lav.'!A113)</f>
        <v/>
      </c>
      <c r="B117" s="476" t="str">
        <f>IF('1042Bi Dati di base lav.'!B113="","",'1042Bi Dati di base lav.'!B113)</f>
        <v/>
      </c>
      <c r="C117" s="607" t="str">
        <f>IF('1042Bi Dati di base lav.'!C113="","",'1042Bi Dati di base lav.'!C113)</f>
        <v/>
      </c>
      <c r="D117" s="608"/>
      <c r="E117" s="505" t="str">
        <f>IF('1042Bi Dati di base lav.'!D113="","",'1042Bi Dati di base lav.'!D113)</f>
        <v/>
      </c>
      <c r="F117" s="175" t="str">
        <f>IF(A117="","",'1042Bi Dati di base lav.'!M113)</f>
        <v/>
      </c>
      <c r="G117" s="177"/>
      <c r="H117" s="148"/>
      <c r="I117" s="148"/>
      <c r="J117" s="76" t="str">
        <f t="shared" si="23"/>
        <v/>
      </c>
      <c r="K117" s="175" t="str">
        <f>IF(A117="","",'1042Bi Dati di base lav.'!M113)</f>
        <v/>
      </c>
      <c r="L117" s="176"/>
      <c r="M117" s="148"/>
      <c r="N117" s="148"/>
      <c r="O117" s="78" t="str">
        <f t="shared" si="24"/>
        <v/>
      </c>
      <c r="P117" s="208"/>
      <c r="Q117" s="209" t="str">
        <f>IF($C117="","",'1042Ei Conteggio'!D117)</f>
        <v/>
      </c>
      <c r="R117" s="209" t="str">
        <f>IF(OR($C117="",'1042Bi Dati di base lav.'!M113=""),"",'1042Bi Dati di base lav.'!M113)</f>
        <v/>
      </c>
      <c r="S117" s="208" t="str">
        <f t="shared" si="25"/>
        <v/>
      </c>
      <c r="T117" s="208" t="str">
        <f t="shared" si="26"/>
        <v/>
      </c>
      <c r="U117" s="210">
        <f t="shared" si="27"/>
        <v>0</v>
      </c>
      <c r="V117" s="210">
        <f t="shared" si="28"/>
        <v>0</v>
      </c>
      <c r="W117" s="210">
        <f t="shared" si="29"/>
        <v>0</v>
      </c>
      <c r="X117" s="210">
        <f t="shared" si="30"/>
        <v>0</v>
      </c>
      <c r="Y117" s="210">
        <f t="shared" si="31"/>
        <v>0</v>
      </c>
      <c r="Z117" s="210">
        <f t="shared" si="32"/>
        <v>0</v>
      </c>
      <c r="AA117" s="205">
        <f t="shared" si="33"/>
        <v>0</v>
      </c>
    </row>
    <row r="118" spans="1:27" s="206" customFormat="1" ht="16.899999999999999" customHeight="1">
      <c r="A118" s="474" t="str">
        <f>IF('1042Bi Dati di base lav.'!A114="","",'1042Bi Dati di base lav.'!A114)</f>
        <v/>
      </c>
      <c r="B118" s="476" t="str">
        <f>IF('1042Bi Dati di base lav.'!B114="","",'1042Bi Dati di base lav.'!B114)</f>
        <v/>
      </c>
      <c r="C118" s="607" t="str">
        <f>IF('1042Bi Dati di base lav.'!C114="","",'1042Bi Dati di base lav.'!C114)</f>
        <v/>
      </c>
      <c r="D118" s="608"/>
      <c r="E118" s="505" t="str">
        <f>IF('1042Bi Dati di base lav.'!D114="","",'1042Bi Dati di base lav.'!D114)</f>
        <v/>
      </c>
      <c r="F118" s="175" t="str">
        <f>IF(A118="","",'1042Bi Dati di base lav.'!M114)</f>
        <v/>
      </c>
      <c r="G118" s="177"/>
      <c r="H118" s="148"/>
      <c r="I118" s="148"/>
      <c r="J118" s="76" t="str">
        <f t="shared" si="23"/>
        <v/>
      </c>
      <c r="K118" s="175" t="str">
        <f>IF(A118="","",'1042Bi Dati di base lav.'!M114)</f>
        <v/>
      </c>
      <c r="L118" s="176"/>
      <c r="M118" s="148"/>
      <c r="N118" s="148"/>
      <c r="O118" s="78" t="str">
        <f t="shared" si="24"/>
        <v/>
      </c>
      <c r="P118" s="208"/>
      <c r="Q118" s="209" t="str">
        <f>IF($C118="","",'1042Ei Conteggio'!D118)</f>
        <v/>
      </c>
      <c r="R118" s="209" t="str">
        <f>IF(OR($C118="",'1042Bi Dati di base lav.'!M114=""),"",'1042Bi Dati di base lav.'!M114)</f>
        <v/>
      </c>
      <c r="S118" s="208" t="str">
        <f t="shared" si="25"/>
        <v/>
      </c>
      <c r="T118" s="208" t="str">
        <f t="shared" si="26"/>
        <v/>
      </c>
      <c r="U118" s="210">
        <f t="shared" si="27"/>
        <v>0</v>
      </c>
      <c r="V118" s="210">
        <f t="shared" si="28"/>
        <v>0</v>
      </c>
      <c r="W118" s="210">
        <f t="shared" si="29"/>
        <v>0</v>
      </c>
      <c r="X118" s="210">
        <f t="shared" si="30"/>
        <v>0</v>
      </c>
      <c r="Y118" s="210">
        <f t="shared" si="31"/>
        <v>0</v>
      </c>
      <c r="Z118" s="210">
        <f t="shared" si="32"/>
        <v>0</v>
      </c>
      <c r="AA118" s="205">
        <f t="shared" si="33"/>
        <v>0</v>
      </c>
    </row>
    <row r="119" spans="1:27" s="206" customFormat="1" ht="16.899999999999999" customHeight="1">
      <c r="A119" s="474" t="str">
        <f>IF('1042Bi Dati di base lav.'!A115="","",'1042Bi Dati di base lav.'!A115)</f>
        <v/>
      </c>
      <c r="B119" s="476" t="str">
        <f>IF('1042Bi Dati di base lav.'!B115="","",'1042Bi Dati di base lav.'!B115)</f>
        <v/>
      </c>
      <c r="C119" s="607" t="str">
        <f>IF('1042Bi Dati di base lav.'!C115="","",'1042Bi Dati di base lav.'!C115)</f>
        <v/>
      </c>
      <c r="D119" s="608"/>
      <c r="E119" s="505" t="str">
        <f>IF('1042Bi Dati di base lav.'!D115="","",'1042Bi Dati di base lav.'!D115)</f>
        <v/>
      </c>
      <c r="F119" s="175" t="str">
        <f>IF(A119="","",'1042Bi Dati di base lav.'!M115)</f>
        <v/>
      </c>
      <c r="G119" s="177"/>
      <c r="H119" s="148"/>
      <c r="I119" s="148"/>
      <c r="J119" s="76" t="str">
        <f t="shared" si="23"/>
        <v/>
      </c>
      <c r="K119" s="175" t="str">
        <f>IF(A119="","",'1042Bi Dati di base lav.'!M115)</f>
        <v/>
      </c>
      <c r="L119" s="176"/>
      <c r="M119" s="148"/>
      <c r="N119" s="148"/>
      <c r="O119" s="78" t="str">
        <f t="shared" si="24"/>
        <v/>
      </c>
      <c r="P119" s="208"/>
      <c r="Q119" s="209" t="str">
        <f>IF($C119="","",'1042Ei Conteggio'!D119)</f>
        <v/>
      </c>
      <c r="R119" s="209" t="str">
        <f>IF(OR($C119="",'1042Bi Dati di base lav.'!M115=""),"",'1042Bi Dati di base lav.'!M115)</f>
        <v/>
      </c>
      <c r="S119" s="208" t="str">
        <f t="shared" si="25"/>
        <v/>
      </c>
      <c r="T119" s="208" t="str">
        <f t="shared" si="26"/>
        <v/>
      </c>
      <c r="U119" s="210">
        <f t="shared" si="27"/>
        <v>0</v>
      </c>
      <c r="V119" s="210">
        <f t="shared" si="28"/>
        <v>0</v>
      </c>
      <c r="W119" s="210">
        <f t="shared" si="29"/>
        <v>0</v>
      </c>
      <c r="X119" s="210">
        <f t="shared" si="30"/>
        <v>0</v>
      </c>
      <c r="Y119" s="210">
        <f t="shared" si="31"/>
        <v>0</v>
      </c>
      <c r="Z119" s="210">
        <f t="shared" si="32"/>
        <v>0</v>
      </c>
      <c r="AA119" s="205">
        <f t="shared" si="33"/>
        <v>0</v>
      </c>
    </row>
    <row r="120" spans="1:27" s="206" customFormat="1" ht="16.899999999999999" customHeight="1">
      <c r="A120" s="474" t="str">
        <f>IF('1042Bi Dati di base lav.'!A116="","",'1042Bi Dati di base lav.'!A116)</f>
        <v/>
      </c>
      <c r="B120" s="476" t="str">
        <f>IF('1042Bi Dati di base lav.'!B116="","",'1042Bi Dati di base lav.'!B116)</f>
        <v/>
      </c>
      <c r="C120" s="607" t="str">
        <f>IF('1042Bi Dati di base lav.'!C116="","",'1042Bi Dati di base lav.'!C116)</f>
        <v/>
      </c>
      <c r="D120" s="608"/>
      <c r="E120" s="505" t="str">
        <f>IF('1042Bi Dati di base lav.'!D116="","",'1042Bi Dati di base lav.'!D116)</f>
        <v/>
      </c>
      <c r="F120" s="175" t="str">
        <f>IF(A120="","",'1042Bi Dati di base lav.'!M116)</f>
        <v/>
      </c>
      <c r="G120" s="177"/>
      <c r="H120" s="148"/>
      <c r="I120" s="148"/>
      <c r="J120" s="76" t="str">
        <f t="shared" si="23"/>
        <v/>
      </c>
      <c r="K120" s="175" t="str">
        <f>IF(A120="","",'1042Bi Dati di base lav.'!M116)</f>
        <v/>
      </c>
      <c r="L120" s="176"/>
      <c r="M120" s="148"/>
      <c r="N120" s="148"/>
      <c r="O120" s="78" t="str">
        <f t="shared" si="24"/>
        <v/>
      </c>
      <c r="P120" s="208"/>
      <c r="Q120" s="209" t="str">
        <f>IF($C120="","",'1042Ei Conteggio'!D120)</f>
        <v/>
      </c>
      <c r="R120" s="209" t="str">
        <f>IF(OR($C120="",'1042Bi Dati di base lav.'!M116=""),"",'1042Bi Dati di base lav.'!M116)</f>
        <v/>
      </c>
      <c r="S120" s="208" t="str">
        <f t="shared" si="25"/>
        <v/>
      </c>
      <c r="T120" s="208" t="str">
        <f t="shared" si="26"/>
        <v/>
      </c>
      <c r="U120" s="210">
        <f t="shared" si="27"/>
        <v>0</v>
      </c>
      <c r="V120" s="210">
        <f t="shared" si="28"/>
        <v>0</v>
      </c>
      <c r="W120" s="210">
        <f t="shared" si="29"/>
        <v>0</v>
      </c>
      <c r="X120" s="210">
        <f t="shared" si="30"/>
        <v>0</v>
      </c>
      <c r="Y120" s="210">
        <f t="shared" si="31"/>
        <v>0</v>
      </c>
      <c r="Z120" s="210">
        <f t="shared" si="32"/>
        <v>0</v>
      </c>
      <c r="AA120" s="205">
        <f t="shared" si="33"/>
        <v>0</v>
      </c>
    </row>
    <row r="121" spans="1:27" s="206" customFormat="1" ht="16.899999999999999" customHeight="1">
      <c r="A121" s="474" t="str">
        <f>IF('1042Bi Dati di base lav.'!A117="","",'1042Bi Dati di base lav.'!A117)</f>
        <v/>
      </c>
      <c r="B121" s="476" t="str">
        <f>IF('1042Bi Dati di base lav.'!B117="","",'1042Bi Dati di base lav.'!B117)</f>
        <v/>
      </c>
      <c r="C121" s="607" t="str">
        <f>IF('1042Bi Dati di base lav.'!C117="","",'1042Bi Dati di base lav.'!C117)</f>
        <v/>
      </c>
      <c r="D121" s="608"/>
      <c r="E121" s="505" t="str">
        <f>IF('1042Bi Dati di base lav.'!D117="","",'1042Bi Dati di base lav.'!D117)</f>
        <v/>
      </c>
      <c r="F121" s="175" t="str">
        <f>IF(A121="","",'1042Bi Dati di base lav.'!M117)</f>
        <v/>
      </c>
      <c r="G121" s="177"/>
      <c r="H121" s="148"/>
      <c r="I121" s="148"/>
      <c r="J121" s="76" t="str">
        <f t="shared" si="23"/>
        <v/>
      </c>
      <c r="K121" s="175" t="str">
        <f>IF(A121="","",'1042Bi Dati di base lav.'!M117)</f>
        <v/>
      </c>
      <c r="L121" s="176"/>
      <c r="M121" s="148"/>
      <c r="N121" s="148"/>
      <c r="O121" s="78" t="str">
        <f t="shared" si="24"/>
        <v/>
      </c>
      <c r="P121" s="208"/>
      <c r="Q121" s="209" t="str">
        <f>IF($C121="","",'1042Ei Conteggio'!D121)</f>
        <v/>
      </c>
      <c r="R121" s="209" t="str">
        <f>IF(OR($C121="",'1042Bi Dati di base lav.'!M117=""),"",'1042Bi Dati di base lav.'!M117)</f>
        <v/>
      </c>
      <c r="S121" s="208" t="str">
        <f t="shared" si="25"/>
        <v/>
      </c>
      <c r="T121" s="208" t="str">
        <f t="shared" si="26"/>
        <v/>
      </c>
      <c r="U121" s="210">
        <f t="shared" si="27"/>
        <v>0</v>
      </c>
      <c r="V121" s="210">
        <f t="shared" si="28"/>
        <v>0</v>
      </c>
      <c r="W121" s="210">
        <f t="shared" si="29"/>
        <v>0</v>
      </c>
      <c r="X121" s="210">
        <f t="shared" si="30"/>
        <v>0</v>
      </c>
      <c r="Y121" s="210">
        <f t="shared" si="31"/>
        <v>0</v>
      </c>
      <c r="Z121" s="210">
        <f t="shared" si="32"/>
        <v>0</v>
      </c>
      <c r="AA121" s="205">
        <f t="shared" si="33"/>
        <v>0</v>
      </c>
    </row>
    <row r="122" spans="1:27" s="206" customFormat="1" ht="16.899999999999999" customHeight="1">
      <c r="A122" s="474" t="str">
        <f>IF('1042Bi Dati di base lav.'!A118="","",'1042Bi Dati di base lav.'!A118)</f>
        <v/>
      </c>
      <c r="B122" s="476" t="str">
        <f>IF('1042Bi Dati di base lav.'!B118="","",'1042Bi Dati di base lav.'!B118)</f>
        <v/>
      </c>
      <c r="C122" s="607" t="str">
        <f>IF('1042Bi Dati di base lav.'!C118="","",'1042Bi Dati di base lav.'!C118)</f>
        <v/>
      </c>
      <c r="D122" s="608"/>
      <c r="E122" s="505" t="str">
        <f>IF('1042Bi Dati di base lav.'!D118="","",'1042Bi Dati di base lav.'!D118)</f>
        <v/>
      </c>
      <c r="F122" s="175" t="str">
        <f>IF(A122="","",'1042Bi Dati di base lav.'!M118)</f>
        <v/>
      </c>
      <c r="G122" s="177"/>
      <c r="H122" s="148"/>
      <c r="I122" s="148"/>
      <c r="J122" s="76" t="str">
        <f t="shared" si="23"/>
        <v/>
      </c>
      <c r="K122" s="175" t="str">
        <f>IF(A122="","",'1042Bi Dati di base lav.'!M118)</f>
        <v/>
      </c>
      <c r="L122" s="176"/>
      <c r="M122" s="148"/>
      <c r="N122" s="148"/>
      <c r="O122" s="78" t="str">
        <f t="shared" si="24"/>
        <v/>
      </c>
      <c r="P122" s="208"/>
      <c r="Q122" s="209" t="str">
        <f>IF($C122="","",'1042Ei Conteggio'!D122)</f>
        <v/>
      </c>
      <c r="R122" s="209" t="str">
        <f>IF(OR($C122="",'1042Bi Dati di base lav.'!M118=""),"",'1042Bi Dati di base lav.'!M118)</f>
        <v/>
      </c>
      <c r="S122" s="208" t="str">
        <f t="shared" si="25"/>
        <v/>
      </c>
      <c r="T122" s="208" t="str">
        <f t="shared" si="26"/>
        <v/>
      </c>
      <c r="U122" s="210">
        <f t="shared" si="27"/>
        <v>0</v>
      </c>
      <c r="V122" s="210">
        <f t="shared" si="28"/>
        <v>0</v>
      </c>
      <c r="W122" s="210">
        <f t="shared" si="29"/>
        <v>0</v>
      </c>
      <c r="X122" s="210">
        <f t="shared" si="30"/>
        <v>0</v>
      </c>
      <c r="Y122" s="210">
        <f t="shared" si="31"/>
        <v>0</v>
      </c>
      <c r="Z122" s="210">
        <f t="shared" si="32"/>
        <v>0</v>
      </c>
      <c r="AA122" s="205">
        <f t="shared" si="33"/>
        <v>0</v>
      </c>
    </row>
    <row r="123" spans="1:27" s="206" customFormat="1" ht="16.899999999999999" customHeight="1">
      <c r="A123" s="474" t="str">
        <f>IF('1042Bi Dati di base lav.'!A119="","",'1042Bi Dati di base lav.'!A119)</f>
        <v/>
      </c>
      <c r="B123" s="476" t="str">
        <f>IF('1042Bi Dati di base lav.'!B119="","",'1042Bi Dati di base lav.'!B119)</f>
        <v/>
      </c>
      <c r="C123" s="607" t="str">
        <f>IF('1042Bi Dati di base lav.'!C119="","",'1042Bi Dati di base lav.'!C119)</f>
        <v/>
      </c>
      <c r="D123" s="608"/>
      <c r="E123" s="505" t="str">
        <f>IF('1042Bi Dati di base lav.'!D119="","",'1042Bi Dati di base lav.'!D119)</f>
        <v/>
      </c>
      <c r="F123" s="175" t="str">
        <f>IF(A123="","",'1042Bi Dati di base lav.'!M119)</f>
        <v/>
      </c>
      <c r="G123" s="177"/>
      <c r="H123" s="148"/>
      <c r="I123" s="148"/>
      <c r="J123" s="76" t="str">
        <f t="shared" si="23"/>
        <v/>
      </c>
      <c r="K123" s="175" t="str">
        <f>IF(A123="","",'1042Bi Dati di base lav.'!M119)</f>
        <v/>
      </c>
      <c r="L123" s="176"/>
      <c r="M123" s="148"/>
      <c r="N123" s="148"/>
      <c r="O123" s="78" t="str">
        <f t="shared" si="24"/>
        <v/>
      </c>
      <c r="P123" s="208"/>
      <c r="Q123" s="209" t="str">
        <f>IF($C123="","",'1042Ei Conteggio'!D123)</f>
        <v/>
      </c>
      <c r="R123" s="209" t="str">
        <f>IF(OR($C123="",'1042Bi Dati di base lav.'!M119=""),"",'1042Bi Dati di base lav.'!M119)</f>
        <v/>
      </c>
      <c r="S123" s="208" t="str">
        <f t="shared" si="25"/>
        <v/>
      </c>
      <c r="T123" s="208" t="str">
        <f t="shared" si="26"/>
        <v/>
      </c>
      <c r="U123" s="210">
        <f t="shared" si="27"/>
        <v>0</v>
      </c>
      <c r="V123" s="210">
        <f t="shared" si="28"/>
        <v>0</v>
      </c>
      <c r="W123" s="210">
        <f t="shared" si="29"/>
        <v>0</v>
      </c>
      <c r="X123" s="210">
        <f t="shared" si="30"/>
        <v>0</v>
      </c>
      <c r="Y123" s="210">
        <f t="shared" si="31"/>
        <v>0</v>
      </c>
      <c r="Z123" s="210">
        <f t="shared" si="32"/>
        <v>0</v>
      </c>
      <c r="AA123" s="205">
        <f t="shared" si="33"/>
        <v>0</v>
      </c>
    </row>
    <row r="124" spans="1:27" s="206" customFormat="1" ht="16.899999999999999" customHeight="1">
      <c r="A124" s="474" t="str">
        <f>IF('1042Bi Dati di base lav.'!A120="","",'1042Bi Dati di base lav.'!A120)</f>
        <v/>
      </c>
      <c r="B124" s="476" t="str">
        <f>IF('1042Bi Dati di base lav.'!B120="","",'1042Bi Dati di base lav.'!B120)</f>
        <v/>
      </c>
      <c r="C124" s="607" t="str">
        <f>IF('1042Bi Dati di base lav.'!C120="","",'1042Bi Dati di base lav.'!C120)</f>
        <v/>
      </c>
      <c r="D124" s="608"/>
      <c r="E124" s="505" t="str">
        <f>IF('1042Bi Dati di base lav.'!D120="","",'1042Bi Dati di base lav.'!D120)</f>
        <v/>
      </c>
      <c r="F124" s="175" t="str">
        <f>IF(A124="","",'1042Bi Dati di base lav.'!M120)</f>
        <v/>
      </c>
      <c r="G124" s="177"/>
      <c r="H124" s="148"/>
      <c r="I124" s="148"/>
      <c r="J124" s="76" t="str">
        <f t="shared" si="23"/>
        <v/>
      </c>
      <c r="K124" s="175" t="str">
        <f>IF(A124="","",'1042Bi Dati di base lav.'!M120)</f>
        <v/>
      </c>
      <c r="L124" s="176"/>
      <c r="M124" s="148"/>
      <c r="N124" s="148"/>
      <c r="O124" s="78" t="str">
        <f t="shared" si="24"/>
        <v/>
      </c>
      <c r="P124" s="208"/>
      <c r="Q124" s="209" t="str">
        <f>IF($C124="","",'1042Ei Conteggio'!D124)</f>
        <v/>
      </c>
      <c r="R124" s="209" t="str">
        <f>IF(OR($C124="",'1042Bi Dati di base lav.'!M120=""),"",'1042Bi Dati di base lav.'!M120)</f>
        <v/>
      </c>
      <c r="S124" s="208" t="str">
        <f t="shared" si="25"/>
        <v/>
      </c>
      <c r="T124" s="208" t="str">
        <f t="shared" si="26"/>
        <v/>
      </c>
      <c r="U124" s="210">
        <f t="shared" si="27"/>
        <v>0</v>
      </c>
      <c r="V124" s="210">
        <f t="shared" si="28"/>
        <v>0</v>
      </c>
      <c r="W124" s="210">
        <f t="shared" si="29"/>
        <v>0</v>
      </c>
      <c r="X124" s="210">
        <f t="shared" si="30"/>
        <v>0</v>
      </c>
      <c r="Y124" s="210">
        <f t="shared" si="31"/>
        <v>0</v>
      </c>
      <c r="Z124" s="210">
        <f t="shared" si="32"/>
        <v>0</v>
      </c>
      <c r="AA124" s="205">
        <f t="shared" si="33"/>
        <v>0</v>
      </c>
    </row>
    <row r="125" spans="1:27" s="206" customFormat="1" ht="16.899999999999999" customHeight="1">
      <c r="A125" s="474" t="str">
        <f>IF('1042Bi Dati di base lav.'!A121="","",'1042Bi Dati di base lav.'!A121)</f>
        <v/>
      </c>
      <c r="B125" s="476" t="str">
        <f>IF('1042Bi Dati di base lav.'!B121="","",'1042Bi Dati di base lav.'!B121)</f>
        <v/>
      </c>
      <c r="C125" s="607" t="str">
        <f>IF('1042Bi Dati di base lav.'!C121="","",'1042Bi Dati di base lav.'!C121)</f>
        <v/>
      </c>
      <c r="D125" s="608"/>
      <c r="E125" s="505" t="str">
        <f>IF('1042Bi Dati di base lav.'!D121="","",'1042Bi Dati di base lav.'!D121)</f>
        <v/>
      </c>
      <c r="F125" s="175" t="str">
        <f>IF(A125="","",'1042Bi Dati di base lav.'!M121)</f>
        <v/>
      </c>
      <c r="G125" s="177"/>
      <c r="H125" s="148"/>
      <c r="I125" s="148"/>
      <c r="J125" s="76" t="str">
        <f t="shared" si="23"/>
        <v/>
      </c>
      <c r="K125" s="175" t="str">
        <f>IF(A125="","",'1042Bi Dati di base lav.'!M121)</f>
        <v/>
      </c>
      <c r="L125" s="176"/>
      <c r="M125" s="148"/>
      <c r="N125" s="148"/>
      <c r="O125" s="78" t="str">
        <f t="shared" si="24"/>
        <v/>
      </c>
      <c r="P125" s="208"/>
      <c r="Q125" s="209" t="str">
        <f>IF($C125="","",'1042Ei Conteggio'!D125)</f>
        <v/>
      </c>
      <c r="R125" s="209" t="str">
        <f>IF(OR($C125="",'1042Bi Dati di base lav.'!M121=""),"",'1042Bi Dati di base lav.'!M121)</f>
        <v/>
      </c>
      <c r="S125" s="208" t="str">
        <f t="shared" si="25"/>
        <v/>
      </c>
      <c r="T125" s="208" t="str">
        <f t="shared" si="26"/>
        <v/>
      </c>
      <c r="U125" s="210">
        <f t="shared" si="27"/>
        <v>0</v>
      </c>
      <c r="V125" s="210">
        <f t="shared" si="28"/>
        <v>0</v>
      </c>
      <c r="W125" s="210">
        <f t="shared" si="29"/>
        <v>0</v>
      </c>
      <c r="X125" s="210">
        <f t="shared" si="30"/>
        <v>0</v>
      </c>
      <c r="Y125" s="210">
        <f t="shared" si="31"/>
        <v>0</v>
      </c>
      <c r="Z125" s="210">
        <f t="shared" si="32"/>
        <v>0</v>
      </c>
      <c r="AA125" s="205">
        <f t="shared" si="33"/>
        <v>0</v>
      </c>
    </row>
    <row r="126" spans="1:27" s="206" customFormat="1" ht="16.899999999999999" customHeight="1">
      <c r="A126" s="474" t="str">
        <f>IF('1042Bi Dati di base lav.'!A122="","",'1042Bi Dati di base lav.'!A122)</f>
        <v/>
      </c>
      <c r="B126" s="476" t="str">
        <f>IF('1042Bi Dati di base lav.'!B122="","",'1042Bi Dati di base lav.'!B122)</f>
        <v/>
      </c>
      <c r="C126" s="607" t="str">
        <f>IF('1042Bi Dati di base lav.'!C122="","",'1042Bi Dati di base lav.'!C122)</f>
        <v/>
      </c>
      <c r="D126" s="608"/>
      <c r="E126" s="505" t="str">
        <f>IF('1042Bi Dati di base lav.'!D122="","",'1042Bi Dati di base lav.'!D122)</f>
        <v/>
      </c>
      <c r="F126" s="175" t="str">
        <f>IF(A126="","",'1042Bi Dati di base lav.'!M122)</f>
        <v/>
      </c>
      <c r="G126" s="177"/>
      <c r="H126" s="148"/>
      <c r="I126" s="148"/>
      <c r="J126" s="76" t="str">
        <f t="shared" si="23"/>
        <v/>
      </c>
      <c r="K126" s="175" t="str">
        <f>IF(A126="","",'1042Bi Dati di base lav.'!M122)</f>
        <v/>
      </c>
      <c r="L126" s="176"/>
      <c r="M126" s="148"/>
      <c r="N126" s="148"/>
      <c r="O126" s="78" t="str">
        <f t="shared" si="24"/>
        <v/>
      </c>
      <c r="P126" s="208"/>
      <c r="Q126" s="209" t="str">
        <f>IF($C126="","",'1042Ei Conteggio'!D126)</f>
        <v/>
      </c>
      <c r="R126" s="209" t="str">
        <f>IF(OR($C126="",'1042Bi Dati di base lav.'!M122=""),"",'1042Bi Dati di base lav.'!M122)</f>
        <v/>
      </c>
      <c r="S126" s="208" t="str">
        <f t="shared" si="25"/>
        <v/>
      </c>
      <c r="T126" s="208" t="str">
        <f t="shared" si="26"/>
        <v/>
      </c>
      <c r="U126" s="210">
        <f t="shared" si="27"/>
        <v>0</v>
      </c>
      <c r="V126" s="210">
        <f t="shared" si="28"/>
        <v>0</v>
      </c>
      <c r="W126" s="210">
        <f t="shared" si="29"/>
        <v>0</v>
      </c>
      <c r="X126" s="210">
        <f t="shared" si="30"/>
        <v>0</v>
      </c>
      <c r="Y126" s="210">
        <f t="shared" si="31"/>
        <v>0</v>
      </c>
      <c r="Z126" s="210">
        <f t="shared" si="32"/>
        <v>0</v>
      </c>
      <c r="AA126" s="205">
        <f t="shared" si="33"/>
        <v>0</v>
      </c>
    </row>
    <row r="127" spans="1:27" s="206" customFormat="1" ht="16.899999999999999" customHeight="1">
      <c r="A127" s="474" t="str">
        <f>IF('1042Bi Dati di base lav.'!A123="","",'1042Bi Dati di base lav.'!A123)</f>
        <v/>
      </c>
      <c r="B127" s="476" t="str">
        <f>IF('1042Bi Dati di base lav.'!B123="","",'1042Bi Dati di base lav.'!B123)</f>
        <v/>
      </c>
      <c r="C127" s="607" t="str">
        <f>IF('1042Bi Dati di base lav.'!C123="","",'1042Bi Dati di base lav.'!C123)</f>
        <v/>
      </c>
      <c r="D127" s="608"/>
      <c r="E127" s="505" t="str">
        <f>IF('1042Bi Dati di base lav.'!D123="","",'1042Bi Dati di base lav.'!D123)</f>
        <v/>
      </c>
      <c r="F127" s="175" t="str">
        <f>IF(A127="","",'1042Bi Dati di base lav.'!M123)</f>
        <v/>
      </c>
      <c r="G127" s="177"/>
      <c r="H127" s="148"/>
      <c r="I127" s="148"/>
      <c r="J127" s="76" t="str">
        <f t="shared" si="23"/>
        <v/>
      </c>
      <c r="K127" s="175" t="str">
        <f>IF(A127="","",'1042Bi Dati di base lav.'!M123)</f>
        <v/>
      </c>
      <c r="L127" s="176"/>
      <c r="M127" s="148"/>
      <c r="N127" s="148"/>
      <c r="O127" s="78" t="str">
        <f t="shared" si="24"/>
        <v/>
      </c>
      <c r="P127" s="208"/>
      <c r="Q127" s="209" t="str">
        <f>IF($C127="","",'1042Ei Conteggio'!D127)</f>
        <v/>
      </c>
      <c r="R127" s="209" t="str">
        <f>IF(OR($C127="",'1042Bi Dati di base lav.'!M123=""),"",'1042Bi Dati di base lav.'!M123)</f>
        <v/>
      </c>
      <c r="S127" s="208" t="str">
        <f t="shared" si="25"/>
        <v/>
      </c>
      <c r="T127" s="208" t="str">
        <f t="shared" si="26"/>
        <v/>
      </c>
      <c r="U127" s="210">
        <f t="shared" si="27"/>
        <v>0</v>
      </c>
      <c r="V127" s="210">
        <f t="shared" si="28"/>
        <v>0</v>
      </c>
      <c r="W127" s="210">
        <f t="shared" si="29"/>
        <v>0</v>
      </c>
      <c r="X127" s="210">
        <f t="shared" si="30"/>
        <v>0</v>
      </c>
      <c r="Y127" s="210">
        <f t="shared" si="31"/>
        <v>0</v>
      </c>
      <c r="Z127" s="210">
        <f t="shared" si="32"/>
        <v>0</v>
      </c>
      <c r="AA127" s="205">
        <f t="shared" si="33"/>
        <v>0</v>
      </c>
    </row>
    <row r="128" spans="1:27" s="206" customFormat="1" ht="16.899999999999999" customHeight="1">
      <c r="A128" s="474" t="str">
        <f>IF('1042Bi Dati di base lav.'!A124="","",'1042Bi Dati di base lav.'!A124)</f>
        <v/>
      </c>
      <c r="B128" s="476" t="str">
        <f>IF('1042Bi Dati di base lav.'!B124="","",'1042Bi Dati di base lav.'!B124)</f>
        <v/>
      </c>
      <c r="C128" s="607" t="str">
        <f>IF('1042Bi Dati di base lav.'!C124="","",'1042Bi Dati di base lav.'!C124)</f>
        <v/>
      </c>
      <c r="D128" s="608"/>
      <c r="E128" s="505" t="str">
        <f>IF('1042Bi Dati di base lav.'!D124="","",'1042Bi Dati di base lav.'!D124)</f>
        <v/>
      </c>
      <c r="F128" s="175" t="str">
        <f>IF(A128="","",'1042Bi Dati di base lav.'!M124)</f>
        <v/>
      </c>
      <c r="G128" s="177"/>
      <c r="H128" s="148"/>
      <c r="I128" s="148"/>
      <c r="J128" s="76" t="str">
        <f t="shared" si="23"/>
        <v/>
      </c>
      <c r="K128" s="175" t="str">
        <f>IF(A128="","",'1042Bi Dati di base lav.'!M124)</f>
        <v/>
      </c>
      <c r="L128" s="176"/>
      <c r="M128" s="148"/>
      <c r="N128" s="148"/>
      <c r="O128" s="78" t="str">
        <f t="shared" si="24"/>
        <v/>
      </c>
      <c r="P128" s="208"/>
      <c r="Q128" s="209" t="str">
        <f>IF($C128="","",'1042Ei Conteggio'!D128)</f>
        <v/>
      </c>
      <c r="R128" s="209" t="str">
        <f>IF(OR($C128="",'1042Bi Dati di base lav.'!M124=""),"",'1042Bi Dati di base lav.'!M124)</f>
        <v/>
      </c>
      <c r="S128" s="208" t="str">
        <f t="shared" si="25"/>
        <v/>
      </c>
      <c r="T128" s="208" t="str">
        <f t="shared" si="26"/>
        <v/>
      </c>
      <c r="U128" s="210">
        <f t="shared" si="27"/>
        <v>0</v>
      </c>
      <c r="V128" s="210">
        <f t="shared" si="28"/>
        <v>0</v>
      </c>
      <c r="W128" s="210">
        <f t="shared" si="29"/>
        <v>0</v>
      </c>
      <c r="X128" s="210">
        <f t="shared" si="30"/>
        <v>0</v>
      </c>
      <c r="Y128" s="210">
        <f t="shared" si="31"/>
        <v>0</v>
      </c>
      <c r="Z128" s="210">
        <f t="shared" si="32"/>
        <v>0</v>
      </c>
      <c r="AA128" s="205">
        <f t="shared" si="33"/>
        <v>0</v>
      </c>
    </row>
    <row r="129" spans="1:27" s="206" customFormat="1" ht="16.899999999999999" customHeight="1">
      <c r="A129" s="474" t="str">
        <f>IF('1042Bi Dati di base lav.'!A125="","",'1042Bi Dati di base lav.'!A125)</f>
        <v/>
      </c>
      <c r="B129" s="476" t="str">
        <f>IF('1042Bi Dati di base lav.'!B125="","",'1042Bi Dati di base lav.'!B125)</f>
        <v/>
      </c>
      <c r="C129" s="607" t="str">
        <f>IF('1042Bi Dati di base lav.'!C125="","",'1042Bi Dati di base lav.'!C125)</f>
        <v/>
      </c>
      <c r="D129" s="608"/>
      <c r="E129" s="505" t="str">
        <f>IF('1042Bi Dati di base lav.'!D125="","",'1042Bi Dati di base lav.'!D125)</f>
        <v/>
      </c>
      <c r="F129" s="175" t="str">
        <f>IF(A129="","",'1042Bi Dati di base lav.'!M125)</f>
        <v/>
      </c>
      <c r="G129" s="177"/>
      <c r="H129" s="148"/>
      <c r="I129" s="148"/>
      <c r="J129" s="76" t="str">
        <f t="shared" si="23"/>
        <v/>
      </c>
      <c r="K129" s="175" t="str">
        <f>IF(A129="","",'1042Bi Dati di base lav.'!M125)</f>
        <v/>
      </c>
      <c r="L129" s="176"/>
      <c r="M129" s="148"/>
      <c r="N129" s="148"/>
      <c r="O129" s="78" t="str">
        <f t="shared" si="24"/>
        <v/>
      </c>
      <c r="P129" s="208"/>
      <c r="Q129" s="209" t="str">
        <f>IF($C129="","",'1042Ei Conteggio'!D129)</f>
        <v/>
      </c>
      <c r="R129" s="209" t="str">
        <f>IF(OR($C129="",'1042Bi Dati di base lav.'!M125=""),"",'1042Bi Dati di base lav.'!M125)</f>
        <v/>
      </c>
      <c r="S129" s="208" t="str">
        <f t="shared" si="25"/>
        <v/>
      </c>
      <c r="T129" s="208" t="str">
        <f t="shared" si="26"/>
        <v/>
      </c>
      <c r="U129" s="210">
        <f t="shared" si="27"/>
        <v>0</v>
      </c>
      <c r="V129" s="210">
        <f t="shared" si="28"/>
        <v>0</v>
      </c>
      <c r="W129" s="210">
        <f t="shared" si="29"/>
        <v>0</v>
      </c>
      <c r="X129" s="210">
        <f t="shared" si="30"/>
        <v>0</v>
      </c>
      <c r="Y129" s="210">
        <f t="shared" si="31"/>
        <v>0</v>
      </c>
      <c r="Z129" s="210">
        <f t="shared" si="32"/>
        <v>0</v>
      </c>
      <c r="AA129" s="205">
        <f t="shared" si="33"/>
        <v>0</v>
      </c>
    </row>
    <row r="130" spans="1:27" s="206" customFormat="1" ht="16.899999999999999" customHeight="1">
      <c r="A130" s="474" t="str">
        <f>IF('1042Bi Dati di base lav.'!A126="","",'1042Bi Dati di base lav.'!A126)</f>
        <v/>
      </c>
      <c r="B130" s="476" t="str">
        <f>IF('1042Bi Dati di base lav.'!B126="","",'1042Bi Dati di base lav.'!B126)</f>
        <v/>
      </c>
      <c r="C130" s="607" t="str">
        <f>IF('1042Bi Dati di base lav.'!C126="","",'1042Bi Dati di base lav.'!C126)</f>
        <v/>
      </c>
      <c r="D130" s="608"/>
      <c r="E130" s="505" t="str">
        <f>IF('1042Bi Dati di base lav.'!D126="","",'1042Bi Dati di base lav.'!D126)</f>
        <v/>
      </c>
      <c r="F130" s="175" t="str">
        <f>IF(A130="","",'1042Bi Dati di base lav.'!M126)</f>
        <v/>
      </c>
      <c r="G130" s="177"/>
      <c r="H130" s="148"/>
      <c r="I130" s="148"/>
      <c r="J130" s="76" t="str">
        <f t="shared" si="23"/>
        <v/>
      </c>
      <c r="K130" s="175" t="str">
        <f>IF(A130="","",'1042Bi Dati di base lav.'!M126)</f>
        <v/>
      </c>
      <c r="L130" s="176"/>
      <c r="M130" s="148"/>
      <c r="N130" s="148"/>
      <c r="O130" s="78" t="str">
        <f t="shared" si="24"/>
        <v/>
      </c>
      <c r="P130" s="208"/>
      <c r="Q130" s="209" t="str">
        <f>IF($C130="","",'1042Ei Conteggio'!D130)</f>
        <v/>
      </c>
      <c r="R130" s="209" t="str">
        <f>IF(OR($C130="",'1042Bi Dati di base lav.'!M126=""),"",'1042Bi Dati di base lav.'!M126)</f>
        <v/>
      </c>
      <c r="S130" s="208" t="str">
        <f t="shared" si="25"/>
        <v/>
      </c>
      <c r="T130" s="208" t="str">
        <f t="shared" si="26"/>
        <v/>
      </c>
      <c r="U130" s="210">
        <f t="shared" si="27"/>
        <v>0</v>
      </c>
      <c r="V130" s="210">
        <f t="shared" si="28"/>
        <v>0</v>
      </c>
      <c r="W130" s="210">
        <f t="shared" si="29"/>
        <v>0</v>
      </c>
      <c r="X130" s="210">
        <f t="shared" si="30"/>
        <v>0</v>
      </c>
      <c r="Y130" s="210">
        <f t="shared" si="31"/>
        <v>0</v>
      </c>
      <c r="Z130" s="210">
        <f t="shared" si="32"/>
        <v>0</v>
      </c>
      <c r="AA130" s="205">
        <f t="shared" si="33"/>
        <v>0</v>
      </c>
    </row>
    <row r="131" spans="1:27" s="206" customFormat="1" ht="16.899999999999999" customHeight="1">
      <c r="A131" s="474" t="str">
        <f>IF('1042Bi Dati di base lav.'!A127="","",'1042Bi Dati di base lav.'!A127)</f>
        <v/>
      </c>
      <c r="B131" s="476" t="str">
        <f>IF('1042Bi Dati di base lav.'!B127="","",'1042Bi Dati di base lav.'!B127)</f>
        <v/>
      </c>
      <c r="C131" s="607" t="str">
        <f>IF('1042Bi Dati di base lav.'!C127="","",'1042Bi Dati di base lav.'!C127)</f>
        <v/>
      </c>
      <c r="D131" s="608"/>
      <c r="E131" s="505" t="str">
        <f>IF('1042Bi Dati di base lav.'!D127="","",'1042Bi Dati di base lav.'!D127)</f>
        <v/>
      </c>
      <c r="F131" s="175" t="str">
        <f>IF(A131="","",'1042Bi Dati di base lav.'!M127)</f>
        <v/>
      </c>
      <c r="G131" s="177"/>
      <c r="H131" s="148"/>
      <c r="I131" s="148"/>
      <c r="J131" s="76" t="str">
        <f t="shared" si="23"/>
        <v/>
      </c>
      <c r="K131" s="175" t="str">
        <f>IF(A131="","",'1042Bi Dati di base lav.'!M127)</f>
        <v/>
      </c>
      <c r="L131" s="176"/>
      <c r="M131" s="148"/>
      <c r="N131" s="148"/>
      <c r="O131" s="78" t="str">
        <f t="shared" si="24"/>
        <v/>
      </c>
      <c r="P131" s="208"/>
      <c r="Q131" s="209" t="str">
        <f>IF($C131="","",'1042Ei Conteggio'!D131)</f>
        <v/>
      </c>
      <c r="R131" s="209" t="str">
        <f>IF(OR($C131="",'1042Bi Dati di base lav.'!M127=""),"",'1042Bi Dati di base lav.'!M127)</f>
        <v/>
      </c>
      <c r="S131" s="208" t="str">
        <f t="shared" si="25"/>
        <v/>
      </c>
      <c r="T131" s="208" t="str">
        <f t="shared" si="26"/>
        <v/>
      </c>
      <c r="U131" s="210">
        <f t="shared" si="27"/>
        <v>0</v>
      </c>
      <c r="V131" s="210">
        <f t="shared" si="28"/>
        <v>0</v>
      </c>
      <c r="W131" s="210">
        <f t="shared" si="29"/>
        <v>0</v>
      </c>
      <c r="X131" s="210">
        <f t="shared" si="30"/>
        <v>0</v>
      </c>
      <c r="Y131" s="210">
        <f t="shared" si="31"/>
        <v>0</v>
      </c>
      <c r="Z131" s="210">
        <f t="shared" si="32"/>
        <v>0</v>
      </c>
      <c r="AA131" s="205">
        <f t="shared" si="33"/>
        <v>0</v>
      </c>
    </row>
    <row r="132" spans="1:27" s="206" customFormat="1" ht="16.899999999999999" customHeight="1">
      <c r="A132" s="474" t="str">
        <f>IF('1042Bi Dati di base lav.'!A128="","",'1042Bi Dati di base lav.'!A128)</f>
        <v/>
      </c>
      <c r="B132" s="476" t="str">
        <f>IF('1042Bi Dati di base lav.'!B128="","",'1042Bi Dati di base lav.'!B128)</f>
        <v/>
      </c>
      <c r="C132" s="607" t="str">
        <f>IF('1042Bi Dati di base lav.'!C128="","",'1042Bi Dati di base lav.'!C128)</f>
        <v/>
      </c>
      <c r="D132" s="608"/>
      <c r="E132" s="505" t="str">
        <f>IF('1042Bi Dati di base lav.'!D128="","",'1042Bi Dati di base lav.'!D128)</f>
        <v/>
      </c>
      <c r="F132" s="175" t="str">
        <f>IF(A132="","",'1042Bi Dati di base lav.'!M128)</f>
        <v/>
      </c>
      <c r="G132" s="177"/>
      <c r="H132" s="148"/>
      <c r="I132" s="148"/>
      <c r="J132" s="76" t="str">
        <f t="shared" si="23"/>
        <v/>
      </c>
      <c r="K132" s="175" t="str">
        <f>IF(A132="","",'1042Bi Dati di base lav.'!M128)</f>
        <v/>
      </c>
      <c r="L132" s="176"/>
      <c r="M132" s="148"/>
      <c r="N132" s="148"/>
      <c r="O132" s="78" t="str">
        <f t="shared" si="24"/>
        <v/>
      </c>
      <c r="P132" s="208"/>
      <c r="Q132" s="209" t="str">
        <f>IF($C132="","",'1042Ei Conteggio'!D132)</f>
        <v/>
      </c>
      <c r="R132" s="209" t="str">
        <f>IF(OR($C132="",'1042Bi Dati di base lav.'!M128=""),"",'1042Bi Dati di base lav.'!M128)</f>
        <v/>
      </c>
      <c r="S132" s="208" t="str">
        <f t="shared" si="25"/>
        <v/>
      </c>
      <c r="T132" s="208" t="str">
        <f t="shared" si="26"/>
        <v/>
      </c>
      <c r="U132" s="210">
        <f t="shared" si="27"/>
        <v>0</v>
      </c>
      <c r="V132" s="210">
        <f t="shared" si="28"/>
        <v>0</v>
      </c>
      <c r="W132" s="210">
        <f t="shared" si="29"/>
        <v>0</v>
      </c>
      <c r="X132" s="210">
        <f t="shared" si="30"/>
        <v>0</v>
      </c>
      <c r="Y132" s="210">
        <f t="shared" si="31"/>
        <v>0</v>
      </c>
      <c r="Z132" s="210">
        <f t="shared" si="32"/>
        <v>0</v>
      </c>
      <c r="AA132" s="205">
        <f t="shared" si="33"/>
        <v>0</v>
      </c>
    </row>
    <row r="133" spans="1:27" s="206" customFormat="1" ht="16.899999999999999" customHeight="1">
      <c r="A133" s="474" t="str">
        <f>IF('1042Bi Dati di base lav.'!A129="","",'1042Bi Dati di base lav.'!A129)</f>
        <v/>
      </c>
      <c r="B133" s="476" t="str">
        <f>IF('1042Bi Dati di base lav.'!B129="","",'1042Bi Dati di base lav.'!B129)</f>
        <v/>
      </c>
      <c r="C133" s="607" t="str">
        <f>IF('1042Bi Dati di base lav.'!C129="","",'1042Bi Dati di base lav.'!C129)</f>
        <v/>
      </c>
      <c r="D133" s="608"/>
      <c r="E133" s="505" t="str">
        <f>IF('1042Bi Dati di base lav.'!D129="","",'1042Bi Dati di base lav.'!D129)</f>
        <v/>
      </c>
      <c r="F133" s="175" t="str">
        <f>IF(A133="","",'1042Bi Dati di base lav.'!M129)</f>
        <v/>
      </c>
      <c r="G133" s="177"/>
      <c r="H133" s="148"/>
      <c r="I133" s="148"/>
      <c r="J133" s="76" t="str">
        <f t="shared" si="23"/>
        <v/>
      </c>
      <c r="K133" s="175" t="str">
        <f>IF(A133="","",'1042Bi Dati di base lav.'!M129)</f>
        <v/>
      </c>
      <c r="L133" s="176"/>
      <c r="M133" s="148"/>
      <c r="N133" s="148"/>
      <c r="O133" s="78" t="str">
        <f t="shared" si="24"/>
        <v/>
      </c>
      <c r="P133" s="208"/>
      <c r="Q133" s="209" t="str">
        <f>IF($C133="","",'1042Ei Conteggio'!D133)</f>
        <v/>
      </c>
      <c r="R133" s="209" t="str">
        <f>IF(OR($C133="",'1042Bi Dati di base lav.'!M129=""),"",'1042Bi Dati di base lav.'!M129)</f>
        <v/>
      </c>
      <c r="S133" s="208" t="str">
        <f t="shared" si="25"/>
        <v/>
      </c>
      <c r="T133" s="208" t="str">
        <f t="shared" si="26"/>
        <v/>
      </c>
      <c r="U133" s="210">
        <f t="shared" si="27"/>
        <v>0</v>
      </c>
      <c r="V133" s="210">
        <f t="shared" si="28"/>
        <v>0</v>
      </c>
      <c r="W133" s="210">
        <f t="shared" si="29"/>
        <v>0</v>
      </c>
      <c r="X133" s="210">
        <f t="shared" si="30"/>
        <v>0</v>
      </c>
      <c r="Y133" s="210">
        <f t="shared" si="31"/>
        <v>0</v>
      </c>
      <c r="Z133" s="210">
        <f t="shared" si="32"/>
        <v>0</v>
      </c>
      <c r="AA133" s="205">
        <f t="shared" si="33"/>
        <v>0</v>
      </c>
    </row>
    <row r="134" spans="1:27" s="206" customFormat="1" ht="16.899999999999999" customHeight="1">
      <c r="A134" s="474" t="str">
        <f>IF('1042Bi Dati di base lav.'!A130="","",'1042Bi Dati di base lav.'!A130)</f>
        <v/>
      </c>
      <c r="B134" s="476" t="str">
        <f>IF('1042Bi Dati di base lav.'!B130="","",'1042Bi Dati di base lav.'!B130)</f>
        <v/>
      </c>
      <c r="C134" s="607" t="str">
        <f>IF('1042Bi Dati di base lav.'!C130="","",'1042Bi Dati di base lav.'!C130)</f>
        <v/>
      </c>
      <c r="D134" s="608"/>
      <c r="E134" s="505" t="str">
        <f>IF('1042Bi Dati di base lav.'!D130="","",'1042Bi Dati di base lav.'!D130)</f>
        <v/>
      </c>
      <c r="F134" s="175" t="str">
        <f>IF(A134="","",'1042Bi Dati di base lav.'!M130)</f>
        <v/>
      </c>
      <c r="G134" s="177"/>
      <c r="H134" s="148"/>
      <c r="I134" s="148"/>
      <c r="J134" s="76" t="str">
        <f t="shared" si="23"/>
        <v/>
      </c>
      <c r="K134" s="175" t="str">
        <f>IF(A134="","",'1042Bi Dati di base lav.'!M130)</f>
        <v/>
      </c>
      <c r="L134" s="176"/>
      <c r="M134" s="148"/>
      <c r="N134" s="148"/>
      <c r="O134" s="78" t="str">
        <f t="shared" si="24"/>
        <v/>
      </c>
      <c r="P134" s="208"/>
      <c r="Q134" s="209" t="str">
        <f>IF($C134="","",'1042Ei Conteggio'!D134)</f>
        <v/>
      </c>
      <c r="R134" s="209" t="str">
        <f>IF(OR($C134="",'1042Bi Dati di base lav.'!M130=""),"",'1042Bi Dati di base lav.'!M130)</f>
        <v/>
      </c>
      <c r="S134" s="208" t="str">
        <f t="shared" si="25"/>
        <v/>
      </c>
      <c r="T134" s="208" t="str">
        <f t="shared" si="26"/>
        <v/>
      </c>
      <c r="U134" s="210">
        <f t="shared" si="27"/>
        <v>0</v>
      </c>
      <c r="V134" s="210">
        <f t="shared" si="28"/>
        <v>0</v>
      </c>
      <c r="W134" s="210">
        <f t="shared" si="29"/>
        <v>0</v>
      </c>
      <c r="X134" s="210">
        <f t="shared" si="30"/>
        <v>0</v>
      </c>
      <c r="Y134" s="210">
        <f t="shared" si="31"/>
        <v>0</v>
      </c>
      <c r="Z134" s="210">
        <f t="shared" si="32"/>
        <v>0</v>
      </c>
      <c r="AA134" s="205">
        <f t="shared" si="33"/>
        <v>0</v>
      </c>
    </row>
    <row r="135" spans="1:27" s="206" customFormat="1" ht="16.899999999999999" customHeight="1">
      <c r="A135" s="474" t="str">
        <f>IF('1042Bi Dati di base lav.'!A131="","",'1042Bi Dati di base lav.'!A131)</f>
        <v/>
      </c>
      <c r="B135" s="476" t="str">
        <f>IF('1042Bi Dati di base lav.'!B131="","",'1042Bi Dati di base lav.'!B131)</f>
        <v/>
      </c>
      <c r="C135" s="607" t="str">
        <f>IF('1042Bi Dati di base lav.'!C131="","",'1042Bi Dati di base lav.'!C131)</f>
        <v/>
      </c>
      <c r="D135" s="608"/>
      <c r="E135" s="505" t="str">
        <f>IF('1042Bi Dati di base lav.'!D131="","",'1042Bi Dati di base lav.'!D131)</f>
        <v/>
      </c>
      <c r="F135" s="175" t="str">
        <f>IF(A135="","",'1042Bi Dati di base lav.'!M131)</f>
        <v/>
      </c>
      <c r="G135" s="177"/>
      <c r="H135" s="148"/>
      <c r="I135" s="148"/>
      <c r="J135" s="76" t="str">
        <f t="shared" si="23"/>
        <v/>
      </c>
      <c r="K135" s="175" t="str">
        <f>IF(A135="","",'1042Bi Dati di base lav.'!M131)</f>
        <v/>
      </c>
      <c r="L135" s="176"/>
      <c r="M135" s="148"/>
      <c r="N135" s="148"/>
      <c r="O135" s="78" t="str">
        <f t="shared" si="24"/>
        <v/>
      </c>
      <c r="P135" s="208"/>
      <c r="Q135" s="209" t="str">
        <f>IF($C135="","",'1042Ei Conteggio'!D135)</f>
        <v/>
      </c>
      <c r="R135" s="209" t="str">
        <f>IF(OR($C135="",'1042Bi Dati di base lav.'!M131=""),"",'1042Bi Dati di base lav.'!M131)</f>
        <v/>
      </c>
      <c r="S135" s="208" t="str">
        <f t="shared" si="25"/>
        <v/>
      </c>
      <c r="T135" s="208" t="str">
        <f t="shared" si="26"/>
        <v/>
      </c>
      <c r="U135" s="210">
        <f t="shared" si="27"/>
        <v>0</v>
      </c>
      <c r="V135" s="210">
        <f t="shared" si="28"/>
        <v>0</v>
      </c>
      <c r="W135" s="210">
        <f t="shared" si="29"/>
        <v>0</v>
      </c>
      <c r="X135" s="210">
        <f t="shared" si="30"/>
        <v>0</v>
      </c>
      <c r="Y135" s="210">
        <f t="shared" si="31"/>
        <v>0</v>
      </c>
      <c r="Z135" s="210">
        <f t="shared" si="32"/>
        <v>0</v>
      </c>
      <c r="AA135" s="205">
        <f t="shared" si="33"/>
        <v>0</v>
      </c>
    </row>
    <row r="136" spans="1:27" s="206" customFormat="1" ht="16.899999999999999" customHeight="1">
      <c r="A136" s="474" t="str">
        <f>IF('1042Bi Dati di base lav.'!A132="","",'1042Bi Dati di base lav.'!A132)</f>
        <v/>
      </c>
      <c r="B136" s="476" t="str">
        <f>IF('1042Bi Dati di base lav.'!B132="","",'1042Bi Dati di base lav.'!B132)</f>
        <v/>
      </c>
      <c r="C136" s="607" t="str">
        <f>IF('1042Bi Dati di base lav.'!C132="","",'1042Bi Dati di base lav.'!C132)</f>
        <v/>
      </c>
      <c r="D136" s="608"/>
      <c r="E136" s="505" t="str">
        <f>IF('1042Bi Dati di base lav.'!D132="","",'1042Bi Dati di base lav.'!D132)</f>
        <v/>
      </c>
      <c r="F136" s="175" t="str">
        <f>IF(A136="","",'1042Bi Dati di base lav.'!M132)</f>
        <v/>
      </c>
      <c r="G136" s="177"/>
      <c r="H136" s="148"/>
      <c r="I136" s="148"/>
      <c r="J136" s="76" t="str">
        <f t="shared" si="23"/>
        <v/>
      </c>
      <c r="K136" s="175" t="str">
        <f>IF(A136="","",'1042Bi Dati di base lav.'!M132)</f>
        <v/>
      </c>
      <c r="L136" s="176"/>
      <c r="M136" s="148"/>
      <c r="N136" s="148"/>
      <c r="O136" s="78" t="str">
        <f t="shared" si="24"/>
        <v/>
      </c>
      <c r="P136" s="208"/>
      <c r="Q136" s="209" t="str">
        <f>IF($C136="","",'1042Ei Conteggio'!D136)</f>
        <v/>
      </c>
      <c r="R136" s="209" t="str">
        <f>IF(OR($C136="",'1042Bi Dati di base lav.'!M132=""),"",'1042Bi Dati di base lav.'!M132)</f>
        <v/>
      </c>
      <c r="S136" s="208" t="str">
        <f t="shared" si="25"/>
        <v/>
      </c>
      <c r="T136" s="208" t="str">
        <f t="shared" si="26"/>
        <v/>
      </c>
      <c r="U136" s="210">
        <f t="shared" si="27"/>
        <v>0</v>
      </c>
      <c r="V136" s="210">
        <f t="shared" si="28"/>
        <v>0</v>
      </c>
      <c r="W136" s="210">
        <f t="shared" si="29"/>
        <v>0</v>
      </c>
      <c r="X136" s="210">
        <f t="shared" si="30"/>
        <v>0</v>
      </c>
      <c r="Y136" s="210">
        <f t="shared" si="31"/>
        <v>0</v>
      </c>
      <c r="Z136" s="210">
        <f t="shared" si="32"/>
        <v>0</v>
      </c>
      <c r="AA136" s="205">
        <f t="shared" si="33"/>
        <v>0</v>
      </c>
    </row>
    <row r="137" spans="1:27" s="206" customFormat="1" ht="16.899999999999999" customHeight="1">
      <c r="A137" s="474" t="str">
        <f>IF('1042Bi Dati di base lav.'!A133="","",'1042Bi Dati di base lav.'!A133)</f>
        <v/>
      </c>
      <c r="B137" s="476" t="str">
        <f>IF('1042Bi Dati di base lav.'!B133="","",'1042Bi Dati di base lav.'!B133)</f>
        <v/>
      </c>
      <c r="C137" s="607" t="str">
        <f>IF('1042Bi Dati di base lav.'!C133="","",'1042Bi Dati di base lav.'!C133)</f>
        <v/>
      </c>
      <c r="D137" s="608"/>
      <c r="E137" s="505" t="str">
        <f>IF('1042Bi Dati di base lav.'!D133="","",'1042Bi Dati di base lav.'!D133)</f>
        <v/>
      </c>
      <c r="F137" s="175" t="str">
        <f>IF(A137="","",'1042Bi Dati di base lav.'!M133)</f>
        <v/>
      </c>
      <c r="G137" s="177"/>
      <c r="H137" s="148"/>
      <c r="I137" s="148"/>
      <c r="J137" s="76" t="str">
        <f t="shared" si="23"/>
        <v/>
      </c>
      <c r="K137" s="175" t="str">
        <f>IF(A137="","",'1042Bi Dati di base lav.'!M133)</f>
        <v/>
      </c>
      <c r="L137" s="176"/>
      <c r="M137" s="148"/>
      <c r="N137" s="148"/>
      <c r="O137" s="78" t="str">
        <f t="shared" si="24"/>
        <v/>
      </c>
      <c r="P137" s="208"/>
      <c r="Q137" s="209" t="str">
        <f>IF($C137="","",'1042Ei Conteggio'!D137)</f>
        <v/>
      </c>
      <c r="R137" s="209" t="str">
        <f>IF(OR($C137="",'1042Bi Dati di base lav.'!M133=""),"",'1042Bi Dati di base lav.'!M133)</f>
        <v/>
      </c>
      <c r="S137" s="208" t="str">
        <f t="shared" si="25"/>
        <v/>
      </c>
      <c r="T137" s="208" t="str">
        <f t="shared" si="26"/>
        <v/>
      </c>
      <c r="U137" s="210">
        <f t="shared" si="27"/>
        <v>0</v>
      </c>
      <c r="V137" s="210">
        <f t="shared" si="28"/>
        <v>0</v>
      </c>
      <c r="W137" s="210">
        <f t="shared" si="29"/>
        <v>0</v>
      </c>
      <c r="X137" s="210">
        <f t="shared" si="30"/>
        <v>0</v>
      </c>
      <c r="Y137" s="210">
        <f t="shared" si="31"/>
        <v>0</v>
      </c>
      <c r="Z137" s="210">
        <f t="shared" si="32"/>
        <v>0</v>
      </c>
      <c r="AA137" s="205">
        <f t="shared" si="33"/>
        <v>0</v>
      </c>
    </row>
    <row r="138" spans="1:27" s="206" customFormat="1" ht="16.899999999999999" customHeight="1">
      <c r="A138" s="474" t="str">
        <f>IF('1042Bi Dati di base lav.'!A134="","",'1042Bi Dati di base lav.'!A134)</f>
        <v/>
      </c>
      <c r="B138" s="476" t="str">
        <f>IF('1042Bi Dati di base lav.'!B134="","",'1042Bi Dati di base lav.'!B134)</f>
        <v/>
      </c>
      <c r="C138" s="607" t="str">
        <f>IF('1042Bi Dati di base lav.'!C134="","",'1042Bi Dati di base lav.'!C134)</f>
        <v/>
      </c>
      <c r="D138" s="608"/>
      <c r="E138" s="505" t="str">
        <f>IF('1042Bi Dati di base lav.'!D134="","",'1042Bi Dati di base lav.'!D134)</f>
        <v/>
      </c>
      <c r="F138" s="175" t="str">
        <f>IF(A138="","",'1042Bi Dati di base lav.'!M134)</f>
        <v/>
      </c>
      <c r="G138" s="177"/>
      <c r="H138" s="148"/>
      <c r="I138" s="148"/>
      <c r="J138" s="76" t="str">
        <f t="shared" si="23"/>
        <v/>
      </c>
      <c r="K138" s="175" t="str">
        <f>IF(A138="","",'1042Bi Dati di base lav.'!M134)</f>
        <v/>
      </c>
      <c r="L138" s="176"/>
      <c r="M138" s="148"/>
      <c r="N138" s="148"/>
      <c r="O138" s="78" t="str">
        <f t="shared" si="24"/>
        <v/>
      </c>
      <c r="P138" s="208"/>
      <c r="Q138" s="209" t="str">
        <f>IF($C138="","",'1042Ei Conteggio'!D138)</f>
        <v/>
      </c>
      <c r="R138" s="209" t="str">
        <f>IF(OR($C138="",'1042Bi Dati di base lav.'!M134=""),"",'1042Bi Dati di base lav.'!M134)</f>
        <v/>
      </c>
      <c r="S138" s="208" t="str">
        <f t="shared" si="25"/>
        <v/>
      </c>
      <c r="T138" s="208" t="str">
        <f t="shared" si="26"/>
        <v/>
      </c>
      <c r="U138" s="210">
        <f t="shared" si="27"/>
        <v>0</v>
      </c>
      <c r="V138" s="210">
        <f t="shared" si="28"/>
        <v>0</v>
      </c>
      <c r="W138" s="210">
        <f t="shared" si="29"/>
        <v>0</v>
      </c>
      <c r="X138" s="210">
        <f t="shared" si="30"/>
        <v>0</v>
      </c>
      <c r="Y138" s="210">
        <f t="shared" si="31"/>
        <v>0</v>
      </c>
      <c r="Z138" s="210">
        <f t="shared" si="32"/>
        <v>0</v>
      </c>
      <c r="AA138" s="205">
        <f t="shared" si="33"/>
        <v>0</v>
      </c>
    </row>
    <row r="139" spans="1:27" s="206" customFormat="1" ht="16.899999999999999" customHeight="1">
      <c r="A139" s="474" t="str">
        <f>IF('1042Bi Dati di base lav.'!A135="","",'1042Bi Dati di base lav.'!A135)</f>
        <v/>
      </c>
      <c r="B139" s="476" t="str">
        <f>IF('1042Bi Dati di base lav.'!B135="","",'1042Bi Dati di base lav.'!B135)</f>
        <v/>
      </c>
      <c r="C139" s="607" t="str">
        <f>IF('1042Bi Dati di base lav.'!C135="","",'1042Bi Dati di base lav.'!C135)</f>
        <v/>
      </c>
      <c r="D139" s="608"/>
      <c r="E139" s="505" t="str">
        <f>IF('1042Bi Dati di base lav.'!D135="","",'1042Bi Dati di base lav.'!D135)</f>
        <v/>
      </c>
      <c r="F139" s="175" t="str">
        <f>IF(A139="","",'1042Bi Dati di base lav.'!M135)</f>
        <v/>
      </c>
      <c r="G139" s="177"/>
      <c r="H139" s="148"/>
      <c r="I139" s="148"/>
      <c r="J139" s="76" t="str">
        <f t="shared" si="23"/>
        <v/>
      </c>
      <c r="K139" s="175" t="str">
        <f>IF(A139="","",'1042Bi Dati di base lav.'!M135)</f>
        <v/>
      </c>
      <c r="L139" s="176"/>
      <c r="M139" s="148"/>
      <c r="N139" s="148"/>
      <c r="O139" s="78" t="str">
        <f t="shared" si="24"/>
        <v/>
      </c>
      <c r="P139" s="208"/>
      <c r="Q139" s="209" t="str">
        <f>IF($C139="","",'1042Ei Conteggio'!D139)</f>
        <v/>
      </c>
      <c r="R139" s="209" t="str">
        <f>IF(OR($C139="",'1042Bi Dati di base lav.'!M135=""),"",'1042Bi Dati di base lav.'!M135)</f>
        <v/>
      </c>
      <c r="S139" s="208" t="str">
        <f t="shared" si="25"/>
        <v/>
      </c>
      <c r="T139" s="208" t="str">
        <f t="shared" si="26"/>
        <v/>
      </c>
      <c r="U139" s="210">
        <f t="shared" si="27"/>
        <v>0</v>
      </c>
      <c r="V139" s="210">
        <f t="shared" si="28"/>
        <v>0</v>
      </c>
      <c r="W139" s="210">
        <f t="shared" si="29"/>
        <v>0</v>
      </c>
      <c r="X139" s="210">
        <f t="shared" si="30"/>
        <v>0</v>
      </c>
      <c r="Y139" s="210">
        <f t="shared" si="31"/>
        <v>0</v>
      </c>
      <c r="Z139" s="210">
        <f t="shared" si="32"/>
        <v>0</v>
      </c>
      <c r="AA139" s="205">
        <f t="shared" si="33"/>
        <v>0</v>
      </c>
    </row>
    <row r="140" spans="1:27" s="206" customFormat="1" ht="16.899999999999999" customHeight="1">
      <c r="A140" s="474" t="str">
        <f>IF('1042Bi Dati di base lav.'!A136="","",'1042Bi Dati di base lav.'!A136)</f>
        <v/>
      </c>
      <c r="B140" s="476" t="str">
        <f>IF('1042Bi Dati di base lav.'!B136="","",'1042Bi Dati di base lav.'!B136)</f>
        <v/>
      </c>
      <c r="C140" s="607" t="str">
        <f>IF('1042Bi Dati di base lav.'!C136="","",'1042Bi Dati di base lav.'!C136)</f>
        <v/>
      </c>
      <c r="D140" s="608"/>
      <c r="E140" s="505" t="str">
        <f>IF('1042Bi Dati di base lav.'!D136="","",'1042Bi Dati di base lav.'!D136)</f>
        <v/>
      </c>
      <c r="F140" s="175" t="str">
        <f>IF(A140="","",'1042Bi Dati di base lav.'!M136)</f>
        <v/>
      </c>
      <c r="G140" s="177"/>
      <c r="H140" s="148"/>
      <c r="I140" s="148"/>
      <c r="J140" s="76" t="str">
        <f t="shared" si="23"/>
        <v/>
      </c>
      <c r="K140" s="175" t="str">
        <f>IF(A140="","",'1042Bi Dati di base lav.'!M136)</f>
        <v/>
      </c>
      <c r="L140" s="176"/>
      <c r="M140" s="148"/>
      <c r="N140" s="148"/>
      <c r="O140" s="78" t="str">
        <f t="shared" si="24"/>
        <v/>
      </c>
      <c r="P140" s="208"/>
      <c r="Q140" s="209" t="str">
        <f>IF($C140="","",'1042Ei Conteggio'!D140)</f>
        <v/>
      </c>
      <c r="R140" s="209" t="str">
        <f>IF(OR($C140="",'1042Bi Dati di base lav.'!M136=""),"",'1042Bi Dati di base lav.'!M136)</f>
        <v/>
      </c>
      <c r="S140" s="208" t="str">
        <f t="shared" si="25"/>
        <v/>
      </c>
      <c r="T140" s="208" t="str">
        <f t="shared" si="26"/>
        <v/>
      </c>
      <c r="U140" s="210">
        <f t="shared" si="27"/>
        <v>0</v>
      </c>
      <c r="V140" s="210">
        <f t="shared" si="28"/>
        <v>0</v>
      </c>
      <c r="W140" s="210">
        <f t="shared" si="29"/>
        <v>0</v>
      </c>
      <c r="X140" s="210">
        <f t="shared" si="30"/>
        <v>0</v>
      </c>
      <c r="Y140" s="210">
        <f t="shared" si="31"/>
        <v>0</v>
      </c>
      <c r="Z140" s="210">
        <f t="shared" si="32"/>
        <v>0</v>
      </c>
      <c r="AA140" s="205">
        <f t="shared" si="33"/>
        <v>0</v>
      </c>
    </row>
    <row r="141" spans="1:27" s="206" customFormat="1" ht="16.899999999999999" customHeight="1">
      <c r="A141" s="474" t="str">
        <f>IF('1042Bi Dati di base lav.'!A137="","",'1042Bi Dati di base lav.'!A137)</f>
        <v/>
      </c>
      <c r="B141" s="476" t="str">
        <f>IF('1042Bi Dati di base lav.'!B137="","",'1042Bi Dati di base lav.'!B137)</f>
        <v/>
      </c>
      <c r="C141" s="607" t="str">
        <f>IF('1042Bi Dati di base lav.'!C137="","",'1042Bi Dati di base lav.'!C137)</f>
        <v/>
      </c>
      <c r="D141" s="608"/>
      <c r="E141" s="505" t="str">
        <f>IF('1042Bi Dati di base lav.'!D137="","",'1042Bi Dati di base lav.'!D137)</f>
        <v/>
      </c>
      <c r="F141" s="175" t="str">
        <f>IF(A141="","",'1042Bi Dati di base lav.'!M137)</f>
        <v/>
      </c>
      <c r="G141" s="177"/>
      <c r="H141" s="148"/>
      <c r="I141" s="148"/>
      <c r="J141" s="76" t="str">
        <f t="shared" si="23"/>
        <v/>
      </c>
      <c r="K141" s="175" t="str">
        <f>IF(A141="","",'1042Bi Dati di base lav.'!M137)</f>
        <v/>
      </c>
      <c r="L141" s="176"/>
      <c r="M141" s="148"/>
      <c r="N141" s="148"/>
      <c r="O141" s="78" t="str">
        <f t="shared" si="24"/>
        <v/>
      </c>
      <c r="P141" s="208"/>
      <c r="Q141" s="209" t="str">
        <f>IF($C141="","",'1042Ei Conteggio'!D141)</f>
        <v/>
      </c>
      <c r="R141" s="209" t="str">
        <f>IF(OR($C141="",'1042Bi Dati di base lav.'!M137=""),"",'1042Bi Dati di base lav.'!M137)</f>
        <v/>
      </c>
      <c r="S141" s="208" t="str">
        <f t="shared" si="25"/>
        <v/>
      </c>
      <c r="T141" s="208" t="str">
        <f t="shared" si="26"/>
        <v/>
      </c>
      <c r="U141" s="210">
        <f t="shared" si="27"/>
        <v>0</v>
      </c>
      <c r="V141" s="210">
        <f t="shared" si="28"/>
        <v>0</v>
      </c>
      <c r="W141" s="210">
        <f t="shared" si="29"/>
        <v>0</v>
      </c>
      <c r="X141" s="210">
        <f t="shared" si="30"/>
        <v>0</v>
      </c>
      <c r="Y141" s="210">
        <f t="shared" si="31"/>
        <v>0</v>
      </c>
      <c r="Z141" s="210">
        <f t="shared" si="32"/>
        <v>0</v>
      </c>
      <c r="AA141" s="205">
        <f t="shared" si="33"/>
        <v>0</v>
      </c>
    </row>
    <row r="142" spans="1:27" s="206" customFormat="1" ht="16.899999999999999" customHeight="1">
      <c r="A142" s="474" t="str">
        <f>IF('1042Bi Dati di base lav.'!A138="","",'1042Bi Dati di base lav.'!A138)</f>
        <v/>
      </c>
      <c r="B142" s="476" t="str">
        <f>IF('1042Bi Dati di base lav.'!B138="","",'1042Bi Dati di base lav.'!B138)</f>
        <v/>
      </c>
      <c r="C142" s="607" t="str">
        <f>IF('1042Bi Dati di base lav.'!C138="","",'1042Bi Dati di base lav.'!C138)</f>
        <v/>
      </c>
      <c r="D142" s="608"/>
      <c r="E142" s="505" t="str">
        <f>IF('1042Bi Dati di base lav.'!D138="","",'1042Bi Dati di base lav.'!D138)</f>
        <v/>
      </c>
      <c r="F142" s="175" t="str">
        <f>IF(A142="","",'1042Bi Dati di base lav.'!M138)</f>
        <v/>
      </c>
      <c r="G142" s="177"/>
      <c r="H142" s="148"/>
      <c r="I142" s="148"/>
      <c r="J142" s="76" t="str">
        <f t="shared" si="23"/>
        <v/>
      </c>
      <c r="K142" s="175" t="str">
        <f>IF(A142="","",'1042Bi Dati di base lav.'!M138)</f>
        <v/>
      </c>
      <c r="L142" s="176"/>
      <c r="M142" s="148"/>
      <c r="N142" s="148"/>
      <c r="O142" s="78" t="str">
        <f t="shared" si="24"/>
        <v/>
      </c>
      <c r="P142" s="208"/>
      <c r="Q142" s="209" t="str">
        <f>IF($C142="","",'1042Ei Conteggio'!D142)</f>
        <v/>
      </c>
      <c r="R142" s="209" t="str">
        <f>IF(OR($C142="",'1042Bi Dati di base lav.'!M138=""),"",'1042Bi Dati di base lav.'!M138)</f>
        <v/>
      </c>
      <c r="S142" s="208" t="str">
        <f t="shared" si="25"/>
        <v/>
      </c>
      <c r="T142" s="208" t="str">
        <f t="shared" si="26"/>
        <v/>
      </c>
      <c r="U142" s="210">
        <f t="shared" si="27"/>
        <v>0</v>
      </c>
      <c r="V142" s="210">
        <f t="shared" si="28"/>
        <v>0</v>
      </c>
      <c r="W142" s="210">
        <f t="shared" si="29"/>
        <v>0</v>
      </c>
      <c r="X142" s="210">
        <f t="shared" si="30"/>
        <v>0</v>
      </c>
      <c r="Y142" s="210">
        <f t="shared" si="31"/>
        <v>0</v>
      </c>
      <c r="Z142" s="210">
        <f t="shared" si="32"/>
        <v>0</v>
      </c>
      <c r="AA142" s="205">
        <f t="shared" si="33"/>
        <v>0</v>
      </c>
    </row>
    <row r="143" spans="1:27" s="206" customFormat="1" ht="16.899999999999999" customHeight="1">
      <c r="A143" s="474" t="str">
        <f>IF('1042Bi Dati di base lav.'!A139="","",'1042Bi Dati di base lav.'!A139)</f>
        <v/>
      </c>
      <c r="B143" s="476" t="str">
        <f>IF('1042Bi Dati di base lav.'!B139="","",'1042Bi Dati di base lav.'!B139)</f>
        <v/>
      </c>
      <c r="C143" s="607" t="str">
        <f>IF('1042Bi Dati di base lav.'!C139="","",'1042Bi Dati di base lav.'!C139)</f>
        <v/>
      </c>
      <c r="D143" s="608"/>
      <c r="E143" s="505" t="str">
        <f>IF('1042Bi Dati di base lav.'!D139="","",'1042Bi Dati di base lav.'!D139)</f>
        <v/>
      </c>
      <c r="F143" s="175" t="str">
        <f>IF(A143="","",'1042Bi Dati di base lav.'!M139)</f>
        <v/>
      </c>
      <c r="G143" s="177"/>
      <c r="H143" s="148"/>
      <c r="I143" s="148"/>
      <c r="J143" s="76" t="str">
        <f t="shared" si="23"/>
        <v/>
      </c>
      <c r="K143" s="175" t="str">
        <f>IF(A143="","",'1042Bi Dati di base lav.'!M139)</f>
        <v/>
      </c>
      <c r="L143" s="176"/>
      <c r="M143" s="148"/>
      <c r="N143" s="148"/>
      <c r="O143" s="78" t="str">
        <f t="shared" si="24"/>
        <v/>
      </c>
      <c r="P143" s="208"/>
      <c r="Q143" s="209" t="str">
        <f>IF($C143="","",'1042Ei Conteggio'!D143)</f>
        <v/>
      </c>
      <c r="R143" s="209" t="str">
        <f>IF(OR($C143="",'1042Bi Dati di base lav.'!M139=""),"",'1042Bi Dati di base lav.'!M139)</f>
        <v/>
      </c>
      <c r="S143" s="208" t="str">
        <f t="shared" si="25"/>
        <v/>
      </c>
      <c r="T143" s="208" t="str">
        <f t="shared" si="26"/>
        <v/>
      </c>
      <c r="U143" s="210">
        <f t="shared" si="27"/>
        <v>0</v>
      </c>
      <c r="V143" s="210">
        <f t="shared" si="28"/>
        <v>0</v>
      </c>
      <c r="W143" s="210">
        <f t="shared" si="29"/>
        <v>0</v>
      </c>
      <c r="X143" s="210">
        <f t="shared" si="30"/>
        <v>0</v>
      </c>
      <c r="Y143" s="210">
        <f t="shared" si="31"/>
        <v>0</v>
      </c>
      <c r="Z143" s="210">
        <f t="shared" si="32"/>
        <v>0</v>
      </c>
      <c r="AA143" s="205">
        <f t="shared" si="33"/>
        <v>0</v>
      </c>
    </row>
    <row r="144" spans="1:27" s="206" customFormat="1" ht="16.899999999999999" customHeight="1">
      <c r="A144" s="474" t="str">
        <f>IF('1042Bi Dati di base lav.'!A140="","",'1042Bi Dati di base lav.'!A140)</f>
        <v/>
      </c>
      <c r="B144" s="476" t="str">
        <f>IF('1042Bi Dati di base lav.'!B140="","",'1042Bi Dati di base lav.'!B140)</f>
        <v/>
      </c>
      <c r="C144" s="607" t="str">
        <f>IF('1042Bi Dati di base lav.'!C140="","",'1042Bi Dati di base lav.'!C140)</f>
        <v/>
      </c>
      <c r="D144" s="608"/>
      <c r="E144" s="505" t="str">
        <f>IF('1042Bi Dati di base lav.'!D140="","",'1042Bi Dati di base lav.'!D140)</f>
        <v/>
      </c>
      <c r="F144" s="175" t="str">
        <f>IF(A144="","",'1042Bi Dati di base lav.'!M140)</f>
        <v/>
      </c>
      <c r="G144" s="177"/>
      <c r="H144" s="148"/>
      <c r="I144" s="148"/>
      <c r="J144" s="76" t="str">
        <f t="shared" si="23"/>
        <v/>
      </c>
      <c r="K144" s="175" t="str">
        <f>IF(A144="","",'1042Bi Dati di base lav.'!M140)</f>
        <v/>
      </c>
      <c r="L144" s="176"/>
      <c r="M144" s="148"/>
      <c r="N144" s="148"/>
      <c r="O144" s="78" t="str">
        <f t="shared" si="24"/>
        <v/>
      </c>
      <c r="P144" s="208"/>
      <c r="Q144" s="209" t="str">
        <f>IF($C144="","",'1042Ei Conteggio'!D144)</f>
        <v/>
      </c>
      <c r="R144" s="209" t="str">
        <f>IF(OR($C144="",'1042Bi Dati di base lav.'!M140=""),"",'1042Bi Dati di base lav.'!M140)</f>
        <v/>
      </c>
      <c r="S144" s="208" t="str">
        <f t="shared" si="25"/>
        <v/>
      </c>
      <c r="T144" s="208" t="str">
        <f t="shared" si="26"/>
        <v/>
      </c>
      <c r="U144" s="210">
        <f t="shared" si="27"/>
        <v>0</v>
      </c>
      <c r="V144" s="210">
        <f t="shared" si="28"/>
        <v>0</v>
      </c>
      <c r="W144" s="210">
        <f t="shared" si="29"/>
        <v>0</v>
      </c>
      <c r="X144" s="210">
        <f t="shared" si="30"/>
        <v>0</v>
      </c>
      <c r="Y144" s="210">
        <f t="shared" si="31"/>
        <v>0</v>
      </c>
      <c r="Z144" s="210">
        <f t="shared" si="32"/>
        <v>0</v>
      </c>
      <c r="AA144" s="205">
        <f t="shared" si="33"/>
        <v>0</v>
      </c>
    </row>
    <row r="145" spans="1:27" s="206" customFormat="1" ht="16.899999999999999" customHeight="1">
      <c r="A145" s="474" t="str">
        <f>IF('1042Bi Dati di base lav.'!A141="","",'1042Bi Dati di base lav.'!A141)</f>
        <v/>
      </c>
      <c r="B145" s="476" t="str">
        <f>IF('1042Bi Dati di base lav.'!B141="","",'1042Bi Dati di base lav.'!B141)</f>
        <v/>
      </c>
      <c r="C145" s="607" t="str">
        <f>IF('1042Bi Dati di base lav.'!C141="","",'1042Bi Dati di base lav.'!C141)</f>
        <v/>
      </c>
      <c r="D145" s="608"/>
      <c r="E145" s="505" t="str">
        <f>IF('1042Bi Dati di base lav.'!D141="","",'1042Bi Dati di base lav.'!D141)</f>
        <v/>
      </c>
      <c r="F145" s="175" t="str">
        <f>IF(A145="","",'1042Bi Dati di base lav.'!M141)</f>
        <v/>
      </c>
      <c r="G145" s="177"/>
      <c r="H145" s="148"/>
      <c r="I145" s="148"/>
      <c r="J145" s="76" t="str">
        <f t="shared" si="23"/>
        <v/>
      </c>
      <c r="K145" s="175" t="str">
        <f>IF(A145="","",'1042Bi Dati di base lav.'!M141)</f>
        <v/>
      </c>
      <c r="L145" s="176"/>
      <c r="M145" s="148"/>
      <c r="N145" s="148"/>
      <c r="O145" s="78" t="str">
        <f t="shared" si="24"/>
        <v/>
      </c>
      <c r="P145" s="208"/>
      <c r="Q145" s="209" t="str">
        <f>IF($C145="","",'1042Ei Conteggio'!D145)</f>
        <v/>
      </c>
      <c r="R145" s="209" t="str">
        <f>IF(OR($C145="",'1042Bi Dati di base lav.'!M141=""),"",'1042Bi Dati di base lav.'!M141)</f>
        <v/>
      </c>
      <c r="S145" s="208" t="str">
        <f t="shared" si="25"/>
        <v/>
      </c>
      <c r="T145" s="208" t="str">
        <f t="shared" si="26"/>
        <v/>
      </c>
      <c r="U145" s="210">
        <f t="shared" si="27"/>
        <v>0</v>
      </c>
      <c r="V145" s="210">
        <f t="shared" si="28"/>
        <v>0</v>
      </c>
      <c r="W145" s="210">
        <f t="shared" si="29"/>
        <v>0</v>
      </c>
      <c r="X145" s="210">
        <f t="shared" si="30"/>
        <v>0</v>
      </c>
      <c r="Y145" s="210">
        <f t="shared" si="31"/>
        <v>0</v>
      </c>
      <c r="Z145" s="210">
        <f t="shared" si="32"/>
        <v>0</v>
      </c>
      <c r="AA145" s="205">
        <f t="shared" si="33"/>
        <v>0</v>
      </c>
    </row>
    <row r="146" spans="1:27" s="206" customFormat="1" ht="16.899999999999999" customHeight="1">
      <c r="A146" s="474" t="str">
        <f>IF('1042Bi Dati di base lav.'!A142="","",'1042Bi Dati di base lav.'!A142)</f>
        <v/>
      </c>
      <c r="B146" s="476" t="str">
        <f>IF('1042Bi Dati di base lav.'!B142="","",'1042Bi Dati di base lav.'!B142)</f>
        <v/>
      </c>
      <c r="C146" s="607" t="str">
        <f>IF('1042Bi Dati di base lav.'!C142="","",'1042Bi Dati di base lav.'!C142)</f>
        <v/>
      </c>
      <c r="D146" s="608"/>
      <c r="E146" s="505" t="str">
        <f>IF('1042Bi Dati di base lav.'!D142="","",'1042Bi Dati di base lav.'!D142)</f>
        <v/>
      </c>
      <c r="F146" s="175" t="str">
        <f>IF(A146="","",'1042Bi Dati di base lav.'!M142)</f>
        <v/>
      </c>
      <c r="G146" s="177"/>
      <c r="H146" s="148"/>
      <c r="I146" s="148"/>
      <c r="J146" s="76" t="str">
        <f t="shared" si="23"/>
        <v/>
      </c>
      <c r="K146" s="175" t="str">
        <f>IF(A146="","",'1042Bi Dati di base lav.'!M142)</f>
        <v/>
      </c>
      <c r="L146" s="176"/>
      <c r="M146" s="148"/>
      <c r="N146" s="148"/>
      <c r="O146" s="78" t="str">
        <f t="shared" si="24"/>
        <v/>
      </c>
      <c r="P146" s="208"/>
      <c r="Q146" s="209" t="str">
        <f>IF($C146="","",'1042Ei Conteggio'!D146)</f>
        <v/>
      </c>
      <c r="R146" s="209" t="str">
        <f>IF(OR($C146="",'1042Bi Dati di base lav.'!M142=""),"",'1042Bi Dati di base lav.'!M142)</f>
        <v/>
      </c>
      <c r="S146" s="208" t="str">
        <f t="shared" si="25"/>
        <v/>
      </c>
      <c r="T146" s="208" t="str">
        <f t="shared" si="26"/>
        <v/>
      </c>
      <c r="U146" s="210">
        <f t="shared" si="27"/>
        <v>0</v>
      </c>
      <c r="V146" s="210">
        <f t="shared" si="28"/>
        <v>0</v>
      </c>
      <c r="W146" s="210">
        <f t="shared" si="29"/>
        <v>0</v>
      </c>
      <c r="X146" s="210">
        <f t="shared" si="30"/>
        <v>0</v>
      </c>
      <c r="Y146" s="210">
        <f t="shared" si="31"/>
        <v>0</v>
      </c>
      <c r="Z146" s="210">
        <f t="shared" si="32"/>
        <v>0</v>
      </c>
      <c r="AA146" s="205">
        <f t="shared" si="33"/>
        <v>0</v>
      </c>
    </row>
    <row r="147" spans="1:27" s="206" customFormat="1" ht="16.899999999999999" customHeight="1">
      <c r="A147" s="474" t="str">
        <f>IF('1042Bi Dati di base lav.'!A143="","",'1042Bi Dati di base lav.'!A143)</f>
        <v/>
      </c>
      <c r="B147" s="476" t="str">
        <f>IF('1042Bi Dati di base lav.'!B143="","",'1042Bi Dati di base lav.'!B143)</f>
        <v/>
      </c>
      <c r="C147" s="607" t="str">
        <f>IF('1042Bi Dati di base lav.'!C143="","",'1042Bi Dati di base lav.'!C143)</f>
        <v/>
      </c>
      <c r="D147" s="608"/>
      <c r="E147" s="505" t="str">
        <f>IF('1042Bi Dati di base lav.'!D143="","",'1042Bi Dati di base lav.'!D143)</f>
        <v/>
      </c>
      <c r="F147" s="175" t="str">
        <f>IF(A147="","",'1042Bi Dati di base lav.'!M143)</f>
        <v/>
      </c>
      <c r="G147" s="177"/>
      <c r="H147" s="148"/>
      <c r="I147" s="148"/>
      <c r="J147" s="76" t="str">
        <f t="shared" si="23"/>
        <v/>
      </c>
      <c r="K147" s="175" t="str">
        <f>IF(A147="","",'1042Bi Dati di base lav.'!M143)</f>
        <v/>
      </c>
      <c r="L147" s="176"/>
      <c r="M147" s="148"/>
      <c r="N147" s="148"/>
      <c r="O147" s="78" t="str">
        <f t="shared" si="24"/>
        <v/>
      </c>
      <c r="P147" s="208"/>
      <c r="Q147" s="209" t="str">
        <f>IF($C147="","",'1042Ei Conteggio'!D147)</f>
        <v/>
      </c>
      <c r="R147" s="209" t="str">
        <f>IF(OR($C147="",'1042Bi Dati di base lav.'!M143=""),"",'1042Bi Dati di base lav.'!M143)</f>
        <v/>
      </c>
      <c r="S147" s="208" t="str">
        <f t="shared" si="25"/>
        <v/>
      </c>
      <c r="T147" s="208" t="str">
        <f t="shared" si="26"/>
        <v/>
      </c>
      <c r="U147" s="210">
        <f t="shared" si="27"/>
        <v>0</v>
      </c>
      <c r="V147" s="210">
        <f t="shared" si="28"/>
        <v>0</v>
      </c>
      <c r="W147" s="210">
        <f t="shared" si="29"/>
        <v>0</v>
      </c>
      <c r="X147" s="210">
        <f t="shared" si="30"/>
        <v>0</v>
      </c>
      <c r="Y147" s="210">
        <f t="shared" si="31"/>
        <v>0</v>
      </c>
      <c r="Z147" s="210">
        <f t="shared" si="32"/>
        <v>0</v>
      </c>
      <c r="AA147" s="205">
        <f t="shared" si="33"/>
        <v>0</v>
      </c>
    </row>
    <row r="148" spans="1:27" s="206" customFormat="1" ht="16.899999999999999" customHeight="1">
      <c r="A148" s="474" t="str">
        <f>IF('1042Bi Dati di base lav.'!A144="","",'1042Bi Dati di base lav.'!A144)</f>
        <v/>
      </c>
      <c r="B148" s="476" t="str">
        <f>IF('1042Bi Dati di base lav.'!B144="","",'1042Bi Dati di base lav.'!B144)</f>
        <v/>
      </c>
      <c r="C148" s="607" t="str">
        <f>IF('1042Bi Dati di base lav.'!C144="","",'1042Bi Dati di base lav.'!C144)</f>
        <v/>
      </c>
      <c r="D148" s="608"/>
      <c r="E148" s="505" t="str">
        <f>IF('1042Bi Dati di base lav.'!D144="","",'1042Bi Dati di base lav.'!D144)</f>
        <v/>
      </c>
      <c r="F148" s="175" t="str">
        <f>IF(A148="","",'1042Bi Dati di base lav.'!M144)</f>
        <v/>
      </c>
      <c r="G148" s="177"/>
      <c r="H148" s="148"/>
      <c r="I148" s="148"/>
      <c r="J148" s="76" t="str">
        <f t="shared" si="23"/>
        <v/>
      </c>
      <c r="K148" s="175" t="str">
        <f>IF(A148="","",'1042Bi Dati di base lav.'!M144)</f>
        <v/>
      </c>
      <c r="L148" s="176"/>
      <c r="M148" s="148"/>
      <c r="N148" s="148"/>
      <c r="O148" s="78" t="str">
        <f t="shared" si="24"/>
        <v/>
      </c>
      <c r="P148" s="208"/>
      <c r="Q148" s="209" t="str">
        <f>IF($C148="","",'1042Ei Conteggio'!D148)</f>
        <v/>
      </c>
      <c r="R148" s="209" t="str">
        <f>IF(OR($C148="",'1042Bi Dati di base lav.'!M144=""),"",'1042Bi Dati di base lav.'!M144)</f>
        <v/>
      </c>
      <c r="S148" s="208" t="str">
        <f t="shared" si="25"/>
        <v/>
      </c>
      <c r="T148" s="208" t="str">
        <f t="shared" si="26"/>
        <v/>
      </c>
      <c r="U148" s="210">
        <f t="shared" si="27"/>
        <v>0</v>
      </c>
      <c r="V148" s="210">
        <f t="shared" si="28"/>
        <v>0</v>
      </c>
      <c r="W148" s="210">
        <f t="shared" si="29"/>
        <v>0</v>
      </c>
      <c r="X148" s="210">
        <f t="shared" si="30"/>
        <v>0</v>
      </c>
      <c r="Y148" s="210">
        <f t="shared" si="31"/>
        <v>0</v>
      </c>
      <c r="Z148" s="210">
        <f t="shared" si="32"/>
        <v>0</v>
      </c>
      <c r="AA148" s="205">
        <f t="shared" si="33"/>
        <v>0</v>
      </c>
    </row>
    <row r="149" spans="1:27" s="206" customFormat="1" ht="16.899999999999999" customHeight="1">
      <c r="A149" s="474" t="str">
        <f>IF('1042Bi Dati di base lav.'!A145="","",'1042Bi Dati di base lav.'!A145)</f>
        <v/>
      </c>
      <c r="B149" s="476" t="str">
        <f>IF('1042Bi Dati di base lav.'!B145="","",'1042Bi Dati di base lav.'!B145)</f>
        <v/>
      </c>
      <c r="C149" s="607" t="str">
        <f>IF('1042Bi Dati di base lav.'!C145="","",'1042Bi Dati di base lav.'!C145)</f>
        <v/>
      </c>
      <c r="D149" s="608"/>
      <c r="E149" s="505" t="str">
        <f>IF('1042Bi Dati di base lav.'!D145="","",'1042Bi Dati di base lav.'!D145)</f>
        <v/>
      </c>
      <c r="F149" s="175" t="str">
        <f>IF(A149="","",'1042Bi Dati di base lav.'!M145)</f>
        <v/>
      </c>
      <c r="G149" s="177"/>
      <c r="H149" s="148"/>
      <c r="I149" s="148"/>
      <c r="J149" s="76" t="str">
        <f t="shared" si="23"/>
        <v/>
      </c>
      <c r="K149" s="175" t="str">
        <f>IF(A149="","",'1042Bi Dati di base lav.'!M145)</f>
        <v/>
      </c>
      <c r="L149" s="176"/>
      <c r="M149" s="148"/>
      <c r="N149" s="148"/>
      <c r="O149" s="78" t="str">
        <f t="shared" si="24"/>
        <v/>
      </c>
      <c r="P149" s="208"/>
      <c r="Q149" s="209" t="str">
        <f>IF($C149="","",'1042Ei Conteggio'!D149)</f>
        <v/>
      </c>
      <c r="R149" s="209" t="str">
        <f>IF(OR($C149="",'1042Bi Dati di base lav.'!M145=""),"",'1042Bi Dati di base lav.'!M145)</f>
        <v/>
      </c>
      <c r="S149" s="208" t="str">
        <f t="shared" si="25"/>
        <v/>
      </c>
      <c r="T149" s="208" t="str">
        <f t="shared" si="26"/>
        <v/>
      </c>
      <c r="U149" s="210">
        <f t="shared" si="27"/>
        <v>0</v>
      </c>
      <c r="V149" s="210">
        <f t="shared" si="28"/>
        <v>0</v>
      </c>
      <c r="W149" s="210">
        <f t="shared" si="29"/>
        <v>0</v>
      </c>
      <c r="X149" s="210">
        <f t="shared" si="30"/>
        <v>0</v>
      </c>
      <c r="Y149" s="210">
        <f t="shared" si="31"/>
        <v>0</v>
      </c>
      <c r="Z149" s="210">
        <f t="shared" si="32"/>
        <v>0</v>
      </c>
      <c r="AA149" s="205">
        <f t="shared" si="33"/>
        <v>0</v>
      </c>
    </row>
    <row r="150" spans="1:27" s="206" customFormat="1" ht="16.899999999999999" customHeight="1">
      <c r="A150" s="474" t="str">
        <f>IF('1042Bi Dati di base lav.'!A146="","",'1042Bi Dati di base lav.'!A146)</f>
        <v/>
      </c>
      <c r="B150" s="476" t="str">
        <f>IF('1042Bi Dati di base lav.'!B146="","",'1042Bi Dati di base lav.'!B146)</f>
        <v/>
      </c>
      <c r="C150" s="607" t="str">
        <f>IF('1042Bi Dati di base lav.'!C146="","",'1042Bi Dati di base lav.'!C146)</f>
        <v/>
      </c>
      <c r="D150" s="608"/>
      <c r="E150" s="505" t="str">
        <f>IF('1042Bi Dati di base lav.'!D146="","",'1042Bi Dati di base lav.'!D146)</f>
        <v/>
      </c>
      <c r="F150" s="175" t="str">
        <f>IF(A150="","",'1042Bi Dati di base lav.'!M146)</f>
        <v/>
      </c>
      <c r="G150" s="177"/>
      <c r="H150" s="148"/>
      <c r="I150" s="148"/>
      <c r="J150" s="76" t="str">
        <f t="shared" si="23"/>
        <v/>
      </c>
      <c r="K150" s="175" t="str">
        <f>IF(A150="","",'1042Bi Dati di base lav.'!M146)</f>
        <v/>
      </c>
      <c r="L150" s="176"/>
      <c r="M150" s="148"/>
      <c r="N150" s="148"/>
      <c r="O150" s="78" t="str">
        <f t="shared" si="24"/>
        <v/>
      </c>
      <c r="P150" s="208"/>
      <c r="Q150" s="209" t="str">
        <f>IF($C150="","",'1042Ei Conteggio'!D150)</f>
        <v/>
      </c>
      <c r="R150" s="209" t="str">
        <f>IF(OR($C150="",'1042Bi Dati di base lav.'!M146=""),"",'1042Bi Dati di base lav.'!M146)</f>
        <v/>
      </c>
      <c r="S150" s="208" t="str">
        <f t="shared" si="25"/>
        <v/>
      </c>
      <c r="T150" s="208" t="str">
        <f t="shared" si="26"/>
        <v/>
      </c>
      <c r="U150" s="210">
        <f t="shared" si="27"/>
        <v>0</v>
      </c>
      <c r="V150" s="210">
        <f t="shared" si="28"/>
        <v>0</v>
      </c>
      <c r="W150" s="210">
        <f t="shared" si="29"/>
        <v>0</v>
      </c>
      <c r="X150" s="210">
        <f t="shared" si="30"/>
        <v>0</v>
      </c>
      <c r="Y150" s="210">
        <f t="shared" si="31"/>
        <v>0</v>
      </c>
      <c r="Z150" s="210">
        <f t="shared" si="32"/>
        <v>0</v>
      </c>
      <c r="AA150" s="205">
        <f t="shared" si="33"/>
        <v>0</v>
      </c>
    </row>
    <row r="151" spans="1:27" s="206" customFormat="1" ht="16.899999999999999" customHeight="1">
      <c r="A151" s="474" t="str">
        <f>IF('1042Bi Dati di base lav.'!A147="","",'1042Bi Dati di base lav.'!A147)</f>
        <v/>
      </c>
      <c r="B151" s="476" t="str">
        <f>IF('1042Bi Dati di base lav.'!B147="","",'1042Bi Dati di base lav.'!B147)</f>
        <v/>
      </c>
      <c r="C151" s="607" t="str">
        <f>IF('1042Bi Dati di base lav.'!C147="","",'1042Bi Dati di base lav.'!C147)</f>
        <v/>
      </c>
      <c r="D151" s="608"/>
      <c r="E151" s="505" t="str">
        <f>IF('1042Bi Dati di base lav.'!D147="","",'1042Bi Dati di base lav.'!D147)</f>
        <v/>
      </c>
      <c r="F151" s="175" t="str">
        <f>IF(A151="","",'1042Bi Dati di base lav.'!M147)</f>
        <v/>
      </c>
      <c r="G151" s="177"/>
      <c r="H151" s="148"/>
      <c r="I151" s="148"/>
      <c r="J151" s="76" t="str">
        <f t="shared" si="23"/>
        <v/>
      </c>
      <c r="K151" s="175" t="str">
        <f>IF(A151="","",'1042Bi Dati di base lav.'!M147)</f>
        <v/>
      </c>
      <c r="L151" s="176"/>
      <c r="M151" s="148"/>
      <c r="N151" s="148"/>
      <c r="O151" s="78" t="str">
        <f t="shared" si="24"/>
        <v/>
      </c>
      <c r="P151" s="208"/>
      <c r="Q151" s="209" t="str">
        <f>IF($C151="","",'1042Ei Conteggio'!D151)</f>
        <v/>
      </c>
      <c r="R151" s="209" t="str">
        <f>IF(OR($C151="",'1042Bi Dati di base lav.'!M147=""),"",'1042Bi Dati di base lav.'!M147)</f>
        <v/>
      </c>
      <c r="S151" s="208" t="str">
        <f t="shared" si="25"/>
        <v/>
      </c>
      <c r="T151" s="208" t="str">
        <f t="shared" si="26"/>
        <v/>
      </c>
      <c r="U151" s="210">
        <f t="shared" si="27"/>
        <v>0</v>
      </c>
      <c r="V151" s="210">
        <f t="shared" si="28"/>
        <v>0</v>
      </c>
      <c r="W151" s="210">
        <f t="shared" si="29"/>
        <v>0</v>
      </c>
      <c r="X151" s="210">
        <f t="shared" si="30"/>
        <v>0</v>
      </c>
      <c r="Y151" s="210">
        <f t="shared" si="31"/>
        <v>0</v>
      </c>
      <c r="Z151" s="210">
        <f t="shared" si="32"/>
        <v>0</v>
      </c>
      <c r="AA151" s="205">
        <f t="shared" si="33"/>
        <v>0</v>
      </c>
    </row>
    <row r="152" spans="1:27" s="206" customFormat="1" ht="16.899999999999999" customHeight="1">
      <c r="A152" s="474" t="str">
        <f>IF('1042Bi Dati di base lav.'!A148="","",'1042Bi Dati di base lav.'!A148)</f>
        <v/>
      </c>
      <c r="B152" s="476" t="str">
        <f>IF('1042Bi Dati di base lav.'!B148="","",'1042Bi Dati di base lav.'!B148)</f>
        <v/>
      </c>
      <c r="C152" s="607" t="str">
        <f>IF('1042Bi Dati di base lav.'!C148="","",'1042Bi Dati di base lav.'!C148)</f>
        <v/>
      </c>
      <c r="D152" s="608"/>
      <c r="E152" s="505" t="str">
        <f>IF('1042Bi Dati di base lav.'!D148="","",'1042Bi Dati di base lav.'!D148)</f>
        <v/>
      </c>
      <c r="F152" s="175" t="str">
        <f>IF(A152="","",'1042Bi Dati di base lav.'!M148)</f>
        <v/>
      </c>
      <c r="G152" s="177"/>
      <c r="H152" s="148"/>
      <c r="I152" s="148"/>
      <c r="J152" s="76" t="str">
        <f t="shared" si="23"/>
        <v/>
      </c>
      <c r="K152" s="175" t="str">
        <f>IF(A152="","",'1042Bi Dati di base lav.'!M148)</f>
        <v/>
      </c>
      <c r="L152" s="176"/>
      <c r="M152" s="148"/>
      <c r="N152" s="148"/>
      <c r="O152" s="78" t="str">
        <f t="shared" si="24"/>
        <v/>
      </c>
      <c r="P152" s="208"/>
      <c r="Q152" s="209" t="str">
        <f>IF($C152="","",'1042Ei Conteggio'!D152)</f>
        <v/>
      </c>
      <c r="R152" s="209" t="str">
        <f>IF(OR($C152="",'1042Bi Dati di base lav.'!M148=""),"",'1042Bi Dati di base lav.'!M148)</f>
        <v/>
      </c>
      <c r="S152" s="208" t="str">
        <f t="shared" si="25"/>
        <v/>
      </c>
      <c r="T152" s="208" t="str">
        <f t="shared" si="26"/>
        <v/>
      </c>
      <c r="U152" s="210">
        <f t="shared" si="27"/>
        <v>0</v>
      </c>
      <c r="V152" s="210">
        <f t="shared" si="28"/>
        <v>0</v>
      </c>
      <c r="W152" s="210">
        <f t="shared" si="29"/>
        <v>0</v>
      </c>
      <c r="X152" s="210">
        <f t="shared" si="30"/>
        <v>0</v>
      </c>
      <c r="Y152" s="210">
        <f t="shared" si="31"/>
        <v>0</v>
      </c>
      <c r="Z152" s="210">
        <f t="shared" si="32"/>
        <v>0</v>
      </c>
      <c r="AA152" s="205">
        <f t="shared" si="33"/>
        <v>0</v>
      </c>
    </row>
    <row r="153" spans="1:27" s="206" customFormat="1" ht="16.899999999999999" customHeight="1">
      <c r="A153" s="474" t="str">
        <f>IF('1042Bi Dati di base lav.'!A149="","",'1042Bi Dati di base lav.'!A149)</f>
        <v/>
      </c>
      <c r="B153" s="476" t="str">
        <f>IF('1042Bi Dati di base lav.'!B149="","",'1042Bi Dati di base lav.'!B149)</f>
        <v/>
      </c>
      <c r="C153" s="607" t="str">
        <f>IF('1042Bi Dati di base lav.'!C149="","",'1042Bi Dati di base lav.'!C149)</f>
        <v/>
      </c>
      <c r="D153" s="608"/>
      <c r="E153" s="505" t="str">
        <f>IF('1042Bi Dati di base lav.'!D149="","",'1042Bi Dati di base lav.'!D149)</f>
        <v/>
      </c>
      <c r="F153" s="175" t="str">
        <f>IF(A153="","",'1042Bi Dati di base lav.'!M149)</f>
        <v/>
      </c>
      <c r="G153" s="177"/>
      <c r="H153" s="148"/>
      <c r="I153" s="148"/>
      <c r="J153" s="76" t="str">
        <f t="shared" si="23"/>
        <v/>
      </c>
      <c r="K153" s="175" t="str">
        <f>IF(A153="","",'1042Bi Dati di base lav.'!M149)</f>
        <v/>
      </c>
      <c r="L153" s="176"/>
      <c r="M153" s="148"/>
      <c r="N153" s="148"/>
      <c r="O153" s="78" t="str">
        <f t="shared" si="24"/>
        <v/>
      </c>
      <c r="P153" s="208"/>
      <c r="Q153" s="209" t="str">
        <f>IF($C153="","",'1042Ei Conteggio'!D153)</f>
        <v/>
      </c>
      <c r="R153" s="209" t="str">
        <f>IF(OR($C153="",'1042Bi Dati di base lav.'!M149=""),"",'1042Bi Dati di base lav.'!M149)</f>
        <v/>
      </c>
      <c r="S153" s="208" t="str">
        <f t="shared" si="25"/>
        <v/>
      </c>
      <c r="T153" s="208" t="str">
        <f t="shared" si="26"/>
        <v/>
      </c>
      <c r="U153" s="210">
        <f t="shared" si="27"/>
        <v>0</v>
      </c>
      <c r="V153" s="210">
        <f t="shared" si="28"/>
        <v>0</v>
      </c>
      <c r="W153" s="210">
        <f t="shared" si="29"/>
        <v>0</v>
      </c>
      <c r="X153" s="210">
        <f t="shared" si="30"/>
        <v>0</v>
      </c>
      <c r="Y153" s="210">
        <f t="shared" si="31"/>
        <v>0</v>
      </c>
      <c r="Z153" s="210">
        <f t="shared" si="32"/>
        <v>0</v>
      </c>
      <c r="AA153" s="205">
        <f t="shared" si="33"/>
        <v>0</v>
      </c>
    </row>
    <row r="154" spans="1:27" s="206" customFormat="1" ht="16.899999999999999" customHeight="1">
      <c r="A154" s="474" t="str">
        <f>IF('1042Bi Dati di base lav.'!A150="","",'1042Bi Dati di base lav.'!A150)</f>
        <v/>
      </c>
      <c r="B154" s="476" t="str">
        <f>IF('1042Bi Dati di base lav.'!B150="","",'1042Bi Dati di base lav.'!B150)</f>
        <v/>
      </c>
      <c r="C154" s="607" t="str">
        <f>IF('1042Bi Dati di base lav.'!C150="","",'1042Bi Dati di base lav.'!C150)</f>
        <v/>
      </c>
      <c r="D154" s="608"/>
      <c r="E154" s="505" t="str">
        <f>IF('1042Bi Dati di base lav.'!D150="","",'1042Bi Dati di base lav.'!D150)</f>
        <v/>
      </c>
      <c r="F154" s="175" t="str">
        <f>IF(A154="","",'1042Bi Dati di base lav.'!M150)</f>
        <v/>
      </c>
      <c r="G154" s="177"/>
      <c r="H154" s="148"/>
      <c r="I154" s="148"/>
      <c r="J154" s="76" t="str">
        <f t="shared" si="23"/>
        <v/>
      </c>
      <c r="K154" s="175" t="str">
        <f>IF(A154="","",'1042Bi Dati di base lav.'!M150)</f>
        <v/>
      </c>
      <c r="L154" s="176"/>
      <c r="M154" s="148"/>
      <c r="N154" s="148"/>
      <c r="O154" s="78" t="str">
        <f t="shared" si="24"/>
        <v/>
      </c>
      <c r="P154" s="208"/>
      <c r="Q154" s="209" t="str">
        <f>IF($C154="","",'1042Ei Conteggio'!D154)</f>
        <v/>
      </c>
      <c r="R154" s="209" t="str">
        <f>IF(OR($C154="",'1042Bi Dati di base lav.'!M150=""),"",'1042Bi Dati di base lav.'!M150)</f>
        <v/>
      </c>
      <c r="S154" s="208" t="str">
        <f t="shared" si="25"/>
        <v/>
      </c>
      <c r="T154" s="208" t="str">
        <f t="shared" si="26"/>
        <v/>
      </c>
      <c r="U154" s="210">
        <f t="shared" si="27"/>
        <v>0</v>
      </c>
      <c r="V154" s="210">
        <f t="shared" si="28"/>
        <v>0</v>
      </c>
      <c r="W154" s="210">
        <f t="shared" si="29"/>
        <v>0</v>
      </c>
      <c r="X154" s="210">
        <f t="shared" si="30"/>
        <v>0</v>
      </c>
      <c r="Y154" s="210">
        <f t="shared" si="31"/>
        <v>0</v>
      </c>
      <c r="Z154" s="210">
        <f t="shared" si="32"/>
        <v>0</v>
      </c>
      <c r="AA154" s="205">
        <f t="shared" si="33"/>
        <v>0</v>
      </c>
    </row>
    <row r="155" spans="1:27" s="206" customFormat="1" ht="16.899999999999999" customHeight="1">
      <c r="A155" s="474" t="str">
        <f>IF('1042Bi Dati di base lav.'!A151="","",'1042Bi Dati di base lav.'!A151)</f>
        <v/>
      </c>
      <c r="B155" s="476" t="str">
        <f>IF('1042Bi Dati di base lav.'!B151="","",'1042Bi Dati di base lav.'!B151)</f>
        <v/>
      </c>
      <c r="C155" s="607" t="str">
        <f>IF('1042Bi Dati di base lav.'!C151="","",'1042Bi Dati di base lav.'!C151)</f>
        <v/>
      </c>
      <c r="D155" s="608"/>
      <c r="E155" s="505" t="str">
        <f>IF('1042Bi Dati di base lav.'!D151="","",'1042Bi Dati di base lav.'!D151)</f>
        <v/>
      </c>
      <c r="F155" s="175" t="str">
        <f>IF(A155="","",'1042Bi Dati di base lav.'!M151)</f>
        <v/>
      </c>
      <c r="G155" s="177"/>
      <c r="H155" s="148"/>
      <c r="I155" s="148"/>
      <c r="J155" s="76" t="str">
        <f t="shared" si="23"/>
        <v/>
      </c>
      <c r="K155" s="175" t="str">
        <f>IF(A155="","",'1042Bi Dati di base lav.'!M151)</f>
        <v/>
      </c>
      <c r="L155" s="176"/>
      <c r="M155" s="148"/>
      <c r="N155" s="148"/>
      <c r="O155" s="78" t="str">
        <f t="shared" si="24"/>
        <v/>
      </c>
      <c r="P155" s="208"/>
      <c r="Q155" s="209" t="str">
        <f>IF($C155="","",'1042Ei Conteggio'!D155)</f>
        <v/>
      </c>
      <c r="R155" s="209" t="str">
        <f>IF(OR($C155="",'1042Bi Dati di base lav.'!M151=""),"",'1042Bi Dati di base lav.'!M151)</f>
        <v/>
      </c>
      <c r="S155" s="208" t="str">
        <f t="shared" si="25"/>
        <v/>
      </c>
      <c r="T155" s="208" t="str">
        <f t="shared" si="26"/>
        <v/>
      </c>
      <c r="U155" s="210">
        <f t="shared" si="27"/>
        <v>0</v>
      </c>
      <c r="V155" s="210">
        <f t="shared" si="28"/>
        <v>0</v>
      </c>
      <c r="W155" s="210">
        <f t="shared" si="29"/>
        <v>0</v>
      </c>
      <c r="X155" s="210">
        <f t="shared" si="30"/>
        <v>0</v>
      </c>
      <c r="Y155" s="210">
        <f t="shared" si="31"/>
        <v>0</v>
      </c>
      <c r="Z155" s="210">
        <f t="shared" si="32"/>
        <v>0</v>
      </c>
      <c r="AA155" s="205">
        <f t="shared" si="33"/>
        <v>0</v>
      </c>
    </row>
    <row r="156" spans="1:27" s="206" customFormat="1" ht="16.899999999999999" customHeight="1">
      <c r="A156" s="474" t="str">
        <f>IF('1042Bi Dati di base lav.'!A152="","",'1042Bi Dati di base lav.'!A152)</f>
        <v/>
      </c>
      <c r="B156" s="476" t="str">
        <f>IF('1042Bi Dati di base lav.'!B152="","",'1042Bi Dati di base lav.'!B152)</f>
        <v/>
      </c>
      <c r="C156" s="607" t="str">
        <f>IF('1042Bi Dati di base lav.'!C152="","",'1042Bi Dati di base lav.'!C152)</f>
        <v/>
      </c>
      <c r="D156" s="608"/>
      <c r="E156" s="505" t="str">
        <f>IF('1042Bi Dati di base lav.'!D152="","",'1042Bi Dati di base lav.'!D152)</f>
        <v/>
      </c>
      <c r="F156" s="175" t="str">
        <f>IF(A156="","",'1042Bi Dati di base lav.'!M152)</f>
        <v/>
      </c>
      <c r="G156" s="177"/>
      <c r="H156" s="148"/>
      <c r="I156" s="148"/>
      <c r="J156" s="76" t="str">
        <f t="shared" si="23"/>
        <v/>
      </c>
      <c r="K156" s="175" t="str">
        <f>IF(A156="","",'1042Bi Dati di base lav.'!M152)</f>
        <v/>
      </c>
      <c r="L156" s="176"/>
      <c r="M156" s="148"/>
      <c r="N156" s="148"/>
      <c r="O156" s="78" t="str">
        <f t="shared" si="24"/>
        <v/>
      </c>
      <c r="P156" s="208"/>
      <c r="Q156" s="209" t="str">
        <f>IF($C156="","",'1042Ei Conteggio'!D156)</f>
        <v/>
      </c>
      <c r="R156" s="209" t="str">
        <f>IF(OR($C156="",'1042Bi Dati di base lav.'!M152=""),"",'1042Bi Dati di base lav.'!M152)</f>
        <v/>
      </c>
      <c r="S156" s="208" t="str">
        <f t="shared" si="25"/>
        <v/>
      </c>
      <c r="T156" s="208" t="str">
        <f t="shared" si="26"/>
        <v/>
      </c>
      <c r="U156" s="210">
        <f t="shared" si="27"/>
        <v>0</v>
      </c>
      <c r="V156" s="210">
        <f t="shared" si="28"/>
        <v>0</v>
      </c>
      <c r="W156" s="210">
        <f t="shared" si="29"/>
        <v>0</v>
      </c>
      <c r="X156" s="210">
        <f t="shared" si="30"/>
        <v>0</v>
      </c>
      <c r="Y156" s="210">
        <f t="shared" si="31"/>
        <v>0</v>
      </c>
      <c r="Z156" s="210">
        <f t="shared" si="32"/>
        <v>0</v>
      </c>
      <c r="AA156" s="205">
        <f t="shared" si="33"/>
        <v>0</v>
      </c>
    </row>
    <row r="157" spans="1:27" s="206" customFormat="1" ht="16.899999999999999" customHeight="1">
      <c r="A157" s="474" t="str">
        <f>IF('1042Bi Dati di base lav.'!A153="","",'1042Bi Dati di base lav.'!A153)</f>
        <v/>
      </c>
      <c r="B157" s="476" t="str">
        <f>IF('1042Bi Dati di base lav.'!B153="","",'1042Bi Dati di base lav.'!B153)</f>
        <v/>
      </c>
      <c r="C157" s="607" t="str">
        <f>IF('1042Bi Dati di base lav.'!C153="","",'1042Bi Dati di base lav.'!C153)</f>
        <v/>
      </c>
      <c r="D157" s="608"/>
      <c r="E157" s="505" t="str">
        <f>IF('1042Bi Dati di base lav.'!D153="","",'1042Bi Dati di base lav.'!D153)</f>
        <v/>
      </c>
      <c r="F157" s="175" t="str">
        <f>IF(A157="","",'1042Bi Dati di base lav.'!M153)</f>
        <v/>
      </c>
      <c r="G157" s="177"/>
      <c r="H157" s="148"/>
      <c r="I157" s="148"/>
      <c r="J157" s="76" t="str">
        <f t="shared" si="23"/>
        <v/>
      </c>
      <c r="K157" s="175" t="str">
        <f>IF(A157="","",'1042Bi Dati di base lav.'!M153)</f>
        <v/>
      </c>
      <c r="L157" s="176"/>
      <c r="M157" s="148"/>
      <c r="N157" s="148"/>
      <c r="O157" s="78" t="str">
        <f t="shared" si="24"/>
        <v/>
      </c>
      <c r="P157" s="208"/>
      <c r="Q157" s="209" t="str">
        <f>IF($C157="","",'1042Ei Conteggio'!D157)</f>
        <v/>
      </c>
      <c r="R157" s="209" t="str">
        <f>IF(OR($C157="",'1042Bi Dati di base lav.'!M153=""),"",'1042Bi Dati di base lav.'!M153)</f>
        <v/>
      </c>
      <c r="S157" s="208" t="str">
        <f t="shared" si="25"/>
        <v/>
      </c>
      <c r="T157" s="208" t="str">
        <f t="shared" si="26"/>
        <v/>
      </c>
      <c r="U157" s="210">
        <f t="shared" si="27"/>
        <v>0</v>
      </c>
      <c r="V157" s="210">
        <f t="shared" si="28"/>
        <v>0</v>
      </c>
      <c r="W157" s="210">
        <f t="shared" si="29"/>
        <v>0</v>
      </c>
      <c r="X157" s="210">
        <f t="shared" si="30"/>
        <v>0</v>
      </c>
      <c r="Y157" s="210">
        <f t="shared" si="31"/>
        <v>0</v>
      </c>
      <c r="Z157" s="210">
        <f t="shared" si="32"/>
        <v>0</v>
      </c>
      <c r="AA157" s="205">
        <f t="shared" si="33"/>
        <v>0</v>
      </c>
    </row>
    <row r="158" spans="1:27" s="206" customFormat="1" ht="16.899999999999999" customHeight="1">
      <c r="A158" s="474" t="str">
        <f>IF('1042Bi Dati di base lav.'!A154="","",'1042Bi Dati di base lav.'!A154)</f>
        <v/>
      </c>
      <c r="B158" s="476" t="str">
        <f>IF('1042Bi Dati di base lav.'!B154="","",'1042Bi Dati di base lav.'!B154)</f>
        <v/>
      </c>
      <c r="C158" s="607" t="str">
        <f>IF('1042Bi Dati di base lav.'!C154="","",'1042Bi Dati di base lav.'!C154)</f>
        <v/>
      </c>
      <c r="D158" s="608"/>
      <c r="E158" s="505" t="str">
        <f>IF('1042Bi Dati di base lav.'!D154="","",'1042Bi Dati di base lav.'!D154)</f>
        <v/>
      </c>
      <c r="F158" s="175" t="str">
        <f>IF(A158="","",'1042Bi Dati di base lav.'!M154)</f>
        <v/>
      </c>
      <c r="G158" s="177"/>
      <c r="H158" s="148"/>
      <c r="I158" s="148"/>
      <c r="J158" s="76" t="str">
        <f t="shared" si="23"/>
        <v/>
      </c>
      <c r="K158" s="175" t="str">
        <f>IF(A158="","",'1042Bi Dati di base lav.'!M154)</f>
        <v/>
      </c>
      <c r="L158" s="176"/>
      <c r="M158" s="148"/>
      <c r="N158" s="148"/>
      <c r="O158" s="78" t="str">
        <f t="shared" si="24"/>
        <v/>
      </c>
      <c r="P158" s="208"/>
      <c r="Q158" s="209" t="str">
        <f>IF($C158="","",'1042Ei Conteggio'!D158)</f>
        <v/>
      </c>
      <c r="R158" s="209" t="str">
        <f>IF(OR($C158="",'1042Bi Dati di base lav.'!M154=""),"",'1042Bi Dati di base lav.'!M154)</f>
        <v/>
      </c>
      <c r="S158" s="208" t="str">
        <f t="shared" si="25"/>
        <v/>
      </c>
      <c r="T158" s="208" t="str">
        <f t="shared" si="26"/>
        <v/>
      </c>
      <c r="U158" s="210">
        <f t="shared" si="27"/>
        <v>0</v>
      </c>
      <c r="V158" s="210">
        <f t="shared" si="28"/>
        <v>0</v>
      </c>
      <c r="W158" s="210">
        <f t="shared" si="29"/>
        <v>0</v>
      </c>
      <c r="X158" s="210">
        <f t="shared" si="30"/>
        <v>0</v>
      </c>
      <c r="Y158" s="210">
        <f t="shared" si="31"/>
        <v>0</v>
      </c>
      <c r="Z158" s="210">
        <f t="shared" si="32"/>
        <v>0</v>
      </c>
      <c r="AA158" s="205">
        <f t="shared" si="33"/>
        <v>0</v>
      </c>
    </row>
    <row r="159" spans="1:27" s="206" customFormat="1" ht="16.899999999999999" customHeight="1">
      <c r="A159" s="474" t="str">
        <f>IF('1042Bi Dati di base lav.'!A155="","",'1042Bi Dati di base lav.'!A155)</f>
        <v/>
      </c>
      <c r="B159" s="476" t="str">
        <f>IF('1042Bi Dati di base lav.'!B155="","",'1042Bi Dati di base lav.'!B155)</f>
        <v/>
      </c>
      <c r="C159" s="607" t="str">
        <f>IF('1042Bi Dati di base lav.'!C155="","",'1042Bi Dati di base lav.'!C155)</f>
        <v/>
      </c>
      <c r="D159" s="608"/>
      <c r="E159" s="505" t="str">
        <f>IF('1042Bi Dati di base lav.'!D155="","",'1042Bi Dati di base lav.'!D155)</f>
        <v/>
      </c>
      <c r="F159" s="175" t="str">
        <f>IF(A159="","",'1042Bi Dati di base lav.'!M155)</f>
        <v/>
      </c>
      <c r="G159" s="177"/>
      <c r="H159" s="148"/>
      <c r="I159" s="148"/>
      <c r="J159" s="76" t="str">
        <f t="shared" si="23"/>
        <v/>
      </c>
      <c r="K159" s="175" t="str">
        <f>IF(A159="","",'1042Bi Dati di base lav.'!M155)</f>
        <v/>
      </c>
      <c r="L159" s="176"/>
      <c r="M159" s="148"/>
      <c r="N159" s="148"/>
      <c r="O159" s="78" t="str">
        <f t="shared" si="24"/>
        <v/>
      </c>
      <c r="P159" s="208"/>
      <c r="Q159" s="209" t="str">
        <f>IF($C159="","",'1042Ei Conteggio'!D159)</f>
        <v/>
      </c>
      <c r="R159" s="209" t="str">
        <f>IF(OR($C159="",'1042Bi Dati di base lav.'!M155=""),"",'1042Bi Dati di base lav.'!M155)</f>
        <v/>
      </c>
      <c r="S159" s="208" t="str">
        <f t="shared" si="25"/>
        <v/>
      </c>
      <c r="T159" s="208" t="str">
        <f t="shared" si="26"/>
        <v/>
      </c>
      <c r="U159" s="210">
        <f t="shared" si="27"/>
        <v>0</v>
      </c>
      <c r="V159" s="210">
        <f t="shared" si="28"/>
        <v>0</v>
      </c>
      <c r="W159" s="210">
        <f t="shared" si="29"/>
        <v>0</v>
      </c>
      <c r="X159" s="210">
        <f t="shared" si="30"/>
        <v>0</v>
      </c>
      <c r="Y159" s="210">
        <f t="shared" si="31"/>
        <v>0</v>
      </c>
      <c r="Z159" s="210">
        <f t="shared" si="32"/>
        <v>0</v>
      </c>
      <c r="AA159" s="205">
        <f t="shared" si="33"/>
        <v>0</v>
      </c>
    </row>
    <row r="160" spans="1:27" s="206" customFormat="1" ht="16.899999999999999" customHeight="1">
      <c r="A160" s="474" t="str">
        <f>IF('1042Bi Dati di base lav.'!A156="","",'1042Bi Dati di base lav.'!A156)</f>
        <v/>
      </c>
      <c r="B160" s="476" t="str">
        <f>IF('1042Bi Dati di base lav.'!B156="","",'1042Bi Dati di base lav.'!B156)</f>
        <v/>
      </c>
      <c r="C160" s="607" t="str">
        <f>IF('1042Bi Dati di base lav.'!C156="","",'1042Bi Dati di base lav.'!C156)</f>
        <v/>
      </c>
      <c r="D160" s="608"/>
      <c r="E160" s="505" t="str">
        <f>IF('1042Bi Dati di base lav.'!D156="","",'1042Bi Dati di base lav.'!D156)</f>
        <v/>
      </c>
      <c r="F160" s="175" t="str">
        <f>IF(A160="","",'1042Bi Dati di base lav.'!M156)</f>
        <v/>
      </c>
      <c r="G160" s="177"/>
      <c r="H160" s="148"/>
      <c r="I160" s="148"/>
      <c r="J160" s="76" t="str">
        <f t="shared" si="23"/>
        <v/>
      </c>
      <c r="K160" s="175" t="str">
        <f>IF(A160="","",'1042Bi Dati di base lav.'!M156)</f>
        <v/>
      </c>
      <c r="L160" s="176"/>
      <c r="M160" s="148"/>
      <c r="N160" s="148"/>
      <c r="O160" s="78" t="str">
        <f t="shared" si="24"/>
        <v/>
      </c>
      <c r="P160" s="208"/>
      <c r="Q160" s="209" t="str">
        <f>IF($C160="","",'1042Ei Conteggio'!D160)</f>
        <v/>
      </c>
      <c r="R160" s="209" t="str">
        <f>IF(OR($C160="",'1042Bi Dati di base lav.'!M156=""),"",'1042Bi Dati di base lav.'!M156)</f>
        <v/>
      </c>
      <c r="S160" s="208" t="str">
        <f t="shared" si="25"/>
        <v/>
      </c>
      <c r="T160" s="208" t="str">
        <f t="shared" si="26"/>
        <v/>
      </c>
      <c r="U160" s="210">
        <f t="shared" si="27"/>
        <v>0</v>
      </c>
      <c r="V160" s="210">
        <f t="shared" si="28"/>
        <v>0</v>
      </c>
      <c r="W160" s="210">
        <f t="shared" si="29"/>
        <v>0</v>
      </c>
      <c r="X160" s="210">
        <f t="shared" si="30"/>
        <v>0</v>
      </c>
      <c r="Y160" s="210">
        <f t="shared" si="31"/>
        <v>0</v>
      </c>
      <c r="Z160" s="210">
        <f t="shared" si="32"/>
        <v>0</v>
      </c>
      <c r="AA160" s="205">
        <f t="shared" si="33"/>
        <v>0</v>
      </c>
    </row>
    <row r="161" spans="1:27" s="206" customFormat="1" ht="16.899999999999999" customHeight="1">
      <c r="A161" s="474" t="str">
        <f>IF('1042Bi Dati di base lav.'!A157="","",'1042Bi Dati di base lav.'!A157)</f>
        <v/>
      </c>
      <c r="B161" s="476" t="str">
        <f>IF('1042Bi Dati di base lav.'!B157="","",'1042Bi Dati di base lav.'!B157)</f>
        <v/>
      </c>
      <c r="C161" s="607" t="str">
        <f>IF('1042Bi Dati di base lav.'!C157="","",'1042Bi Dati di base lav.'!C157)</f>
        <v/>
      </c>
      <c r="D161" s="608"/>
      <c r="E161" s="505" t="str">
        <f>IF('1042Bi Dati di base lav.'!D157="","",'1042Bi Dati di base lav.'!D157)</f>
        <v/>
      </c>
      <c r="F161" s="175" t="str">
        <f>IF(A161="","",'1042Bi Dati di base lav.'!M157)</f>
        <v/>
      </c>
      <c r="G161" s="177"/>
      <c r="H161" s="148"/>
      <c r="I161" s="148"/>
      <c r="J161" s="76" t="str">
        <f t="shared" si="23"/>
        <v/>
      </c>
      <c r="K161" s="175" t="str">
        <f>IF(A161="","",'1042Bi Dati di base lav.'!M157)</f>
        <v/>
      </c>
      <c r="L161" s="176"/>
      <c r="M161" s="148"/>
      <c r="N161" s="148"/>
      <c r="O161" s="78" t="str">
        <f t="shared" si="24"/>
        <v/>
      </c>
      <c r="P161" s="208"/>
      <c r="Q161" s="209" t="str">
        <f>IF($C161="","",'1042Ei Conteggio'!D161)</f>
        <v/>
      </c>
      <c r="R161" s="209" t="str">
        <f>IF(OR($C161="",'1042Bi Dati di base lav.'!M157=""),"",'1042Bi Dati di base lav.'!M157)</f>
        <v/>
      </c>
      <c r="S161" s="208" t="str">
        <f t="shared" si="25"/>
        <v/>
      </c>
      <c r="T161" s="208" t="str">
        <f t="shared" si="26"/>
        <v/>
      </c>
      <c r="U161" s="210">
        <f t="shared" si="27"/>
        <v>0</v>
      </c>
      <c r="V161" s="210">
        <f t="shared" si="28"/>
        <v>0</v>
      </c>
      <c r="W161" s="210">
        <f t="shared" si="29"/>
        <v>0</v>
      </c>
      <c r="X161" s="210">
        <f t="shared" si="30"/>
        <v>0</v>
      </c>
      <c r="Y161" s="210">
        <f t="shared" si="31"/>
        <v>0</v>
      </c>
      <c r="Z161" s="210">
        <f t="shared" si="32"/>
        <v>0</v>
      </c>
      <c r="AA161" s="205">
        <f t="shared" si="33"/>
        <v>0</v>
      </c>
    </row>
    <row r="162" spans="1:27" s="206" customFormat="1" ht="16.899999999999999" customHeight="1">
      <c r="A162" s="474" t="str">
        <f>IF('1042Bi Dati di base lav.'!A158="","",'1042Bi Dati di base lav.'!A158)</f>
        <v/>
      </c>
      <c r="B162" s="476" t="str">
        <f>IF('1042Bi Dati di base lav.'!B158="","",'1042Bi Dati di base lav.'!B158)</f>
        <v/>
      </c>
      <c r="C162" s="607" t="str">
        <f>IF('1042Bi Dati di base lav.'!C158="","",'1042Bi Dati di base lav.'!C158)</f>
        <v/>
      </c>
      <c r="D162" s="608"/>
      <c r="E162" s="505" t="str">
        <f>IF('1042Bi Dati di base lav.'!D158="","",'1042Bi Dati di base lav.'!D158)</f>
        <v/>
      </c>
      <c r="F162" s="175" t="str">
        <f>IF(A162="","",'1042Bi Dati di base lav.'!M158)</f>
        <v/>
      </c>
      <c r="G162" s="177"/>
      <c r="H162" s="148"/>
      <c r="I162" s="148"/>
      <c r="J162" s="76" t="str">
        <f t="shared" si="23"/>
        <v/>
      </c>
      <c r="K162" s="175" t="str">
        <f>IF(A162="","",'1042Bi Dati di base lav.'!M158)</f>
        <v/>
      </c>
      <c r="L162" s="176"/>
      <c r="M162" s="148"/>
      <c r="N162" s="148"/>
      <c r="O162" s="78" t="str">
        <f t="shared" si="24"/>
        <v/>
      </c>
      <c r="P162" s="208"/>
      <c r="Q162" s="209" t="str">
        <f>IF($C162="","",'1042Ei Conteggio'!D162)</f>
        <v/>
      </c>
      <c r="R162" s="209" t="str">
        <f>IF(OR($C162="",'1042Bi Dati di base lav.'!M158=""),"",'1042Bi Dati di base lav.'!M158)</f>
        <v/>
      </c>
      <c r="S162" s="208" t="str">
        <f t="shared" si="25"/>
        <v/>
      </c>
      <c r="T162" s="208" t="str">
        <f t="shared" si="26"/>
        <v/>
      </c>
      <c r="U162" s="210">
        <f t="shared" si="27"/>
        <v>0</v>
      </c>
      <c r="V162" s="210">
        <f t="shared" si="28"/>
        <v>0</v>
      </c>
      <c r="W162" s="210">
        <f t="shared" si="29"/>
        <v>0</v>
      </c>
      <c r="X162" s="210">
        <f t="shared" si="30"/>
        <v>0</v>
      </c>
      <c r="Y162" s="210">
        <f t="shared" si="31"/>
        <v>0</v>
      </c>
      <c r="Z162" s="210">
        <f t="shared" si="32"/>
        <v>0</v>
      </c>
      <c r="AA162" s="205">
        <f t="shared" si="33"/>
        <v>0</v>
      </c>
    </row>
    <row r="163" spans="1:27" s="206" customFormat="1" ht="16.899999999999999" customHeight="1">
      <c r="A163" s="474" t="str">
        <f>IF('1042Bi Dati di base lav.'!A159="","",'1042Bi Dati di base lav.'!A159)</f>
        <v/>
      </c>
      <c r="B163" s="476" t="str">
        <f>IF('1042Bi Dati di base lav.'!B159="","",'1042Bi Dati di base lav.'!B159)</f>
        <v/>
      </c>
      <c r="C163" s="607" t="str">
        <f>IF('1042Bi Dati di base lav.'!C159="","",'1042Bi Dati di base lav.'!C159)</f>
        <v/>
      </c>
      <c r="D163" s="608"/>
      <c r="E163" s="505" t="str">
        <f>IF('1042Bi Dati di base lav.'!D159="","",'1042Bi Dati di base lav.'!D159)</f>
        <v/>
      </c>
      <c r="F163" s="175" t="str">
        <f>IF(A163="","",'1042Bi Dati di base lav.'!M159)</f>
        <v/>
      </c>
      <c r="G163" s="177"/>
      <c r="H163" s="148"/>
      <c r="I163" s="148"/>
      <c r="J163" s="76" t="str">
        <f t="shared" si="23"/>
        <v/>
      </c>
      <c r="K163" s="175" t="str">
        <f>IF(A163="","",'1042Bi Dati di base lav.'!M159)</f>
        <v/>
      </c>
      <c r="L163" s="176"/>
      <c r="M163" s="148"/>
      <c r="N163" s="148"/>
      <c r="O163" s="78" t="str">
        <f t="shared" si="24"/>
        <v/>
      </c>
      <c r="P163" s="208"/>
      <c r="Q163" s="209" t="str">
        <f>IF($C163="","",'1042Ei Conteggio'!D163)</f>
        <v/>
      </c>
      <c r="R163" s="209" t="str">
        <f>IF(OR($C163="",'1042Bi Dati di base lav.'!M159=""),"",'1042Bi Dati di base lav.'!M159)</f>
        <v/>
      </c>
      <c r="S163" s="208" t="str">
        <f t="shared" si="25"/>
        <v/>
      </c>
      <c r="T163" s="208" t="str">
        <f t="shared" si="26"/>
        <v/>
      </c>
      <c r="U163" s="210">
        <f t="shared" si="27"/>
        <v>0</v>
      </c>
      <c r="V163" s="210">
        <f t="shared" si="28"/>
        <v>0</v>
      </c>
      <c r="W163" s="210">
        <f t="shared" si="29"/>
        <v>0</v>
      </c>
      <c r="X163" s="210">
        <f t="shared" si="30"/>
        <v>0</v>
      </c>
      <c r="Y163" s="210">
        <f t="shared" si="31"/>
        <v>0</v>
      </c>
      <c r="Z163" s="210">
        <f t="shared" si="32"/>
        <v>0</v>
      </c>
      <c r="AA163" s="205">
        <f t="shared" si="33"/>
        <v>0</v>
      </c>
    </row>
    <row r="164" spans="1:27" s="206" customFormat="1" ht="16.899999999999999" customHeight="1">
      <c r="A164" s="474" t="str">
        <f>IF('1042Bi Dati di base lav.'!A160="","",'1042Bi Dati di base lav.'!A160)</f>
        <v/>
      </c>
      <c r="B164" s="476" t="str">
        <f>IF('1042Bi Dati di base lav.'!B160="","",'1042Bi Dati di base lav.'!B160)</f>
        <v/>
      </c>
      <c r="C164" s="607" t="str">
        <f>IF('1042Bi Dati di base lav.'!C160="","",'1042Bi Dati di base lav.'!C160)</f>
        <v/>
      </c>
      <c r="D164" s="608"/>
      <c r="E164" s="505" t="str">
        <f>IF('1042Bi Dati di base lav.'!D160="","",'1042Bi Dati di base lav.'!D160)</f>
        <v/>
      </c>
      <c r="F164" s="175" t="str">
        <f>IF(A164="","",'1042Bi Dati di base lav.'!M160)</f>
        <v/>
      </c>
      <c r="G164" s="177"/>
      <c r="H164" s="148"/>
      <c r="I164" s="148"/>
      <c r="J164" s="76" t="str">
        <f t="shared" si="23"/>
        <v/>
      </c>
      <c r="K164" s="175" t="str">
        <f>IF(A164="","",'1042Bi Dati di base lav.'!M160)</f>
        <v/>
      </c>
      <c r="L164" s="176"/>
      <c r="M164" s="148"/>
      <c r="N164" s="148"/>
      <c r="O164" s="78" t="str">
        <f t="shared" si="24"/>
        <v/>
      </c>
      <c r="P164" s="208"/>
      <c r="Q164" s="209" t="str">
        <f>IF($C164="","",'1042Ei Conteggio'!D164)</f>
        <v/>
      </c>
      <c r="R164" s="209" t="str">
        <f>IF(OR($C164="",'1042Bi Dati di base lav.'!M160=""),"",'1042Bi Dati di base lav.'!M160)</f>
        <v/>
      </c>
      <c r="S164" s="208" t="str">
        <f t="shared" si="25"/>
        <v/>
      </c>
      <c r="T164" s="208" t="str">
        <f t="shared" si="26"/>
        <v/>
      </c>
      <c r="U164" s="210">
        <f t="shared" si="27"/>
        <v>0</v>
      </c>
      <c r="V164" s="210">
        <f t="shared" si="28"/>
        <v>0</v>
      </c>
      <c r="W164" s="210">
        <f t="shared" si="29"/>
        <v>0</v>
      </c>
      <c r="X164" s="210">
        <f t="shared" si="30"/>
        <v>0</v>
      </c>
      <c r="Y164" s="210">
        <f t="shared" si="31"/>
        <v>0</v>
      </c>
      <c r="Z164" s="210">
        <f t="shared" si="32"/>
        <v>0</v>
      </c>
      <c r="AA164" s="205">
        <f t="shared" si="33"/>
        <v>0</v>
      </c>
    </row>
    <row r="165" spans="1:27" s="206" customFormat="1" ht="16.899999999999999" customHeight="1">
      <c r="A165" s="474" t="str">
        <f>IF('1042Bi Dati di base lav.'!A161="","",'1042Bi Dati di base lav.'!A161)</f>
        <v/>
      </c>
      <c r="B165" s="476" t="str">
        <f>IF('1042Bi Dati di base lav.'!B161="","",'1042Bi Dati di base lav.'!B161)</f>
        <v/>
      </c>
      <c r="C165" s="607" t="str">
        <f>IF('1042Bi Dati di base lav.'!C161="","",'1042Bi Dati di base lav.'!C161)</f>
        <v/>
      </c>
      <c r="D165" s="608"/>
      <c r="E165" s="505" t="str">
        <f>IF('1042Bi Dati di base lav.'!D161="","",'1042Bi Dati di base lav.'!D161)</f>
        <v/>
      </c>
      <c r="F165" s="175" t="str">
        <f>IF(A165="","",'1042Bi Dati di base lav.'!M161)</f>
        <v/>
      </c>
      <c r="G165" s="177"/>
      <c r="H165" s="148"/>
      <c r="I165" s="148"/>
      <c r="J165" s="76" t="str">
        <f t="shared" si="23"/>
        <v/>
      </c>
      <c r="K165" s="175" t="str">
        <f>IF(A165="","",'1042Bi Dati di base lav.'!M161)</f>
        <v/>
      </c>
      <c r="L165" s="176"/>
      <c r="M165" s="148"/>
      <c r="N165" s="148"/>
      <c r="O165" s="78" t="str">
        <f t="shared" si="24"/>
        <v/>
      </c>
      <c r="P165" s="208"/>
      <c r="Q165" s="209" t="str">
        <f>IF($C165="","",'1042Ei Conteggio'!D165)</f>
        <v/>
      </c>
      <c r="R165" s="209" t="str">
        <f>IF(OR($C165="",'1042Bi Dati di base lav.'!M161=""),"",'1042Bi Dati di base lav.'!M161)</f>
        <v/>
      </c>
      <c r="S165" s="208" t="str">
        <f t="shared" si="25"/>
        <v/>
      </c>
      <c r="T165" s="208" t="str">
        <f t="shared" si="26"/>
        <v/>
      </c>
      <c r="U165" s="210">
        <f t="shared" si="27"/>
        <v>0</v>
      </c>
      <c r="V165" s="210">
        <f t="shared" si="28"/>
        <v>0</v>
      </c>
      <c r="W165" s="210">
        <f t="shared" si="29"/>
        <v>0</v>
      </c>
      <c r="X165" s="210">
        <f t="shared" si="30"/>
        <v>0</v>
      </c>
      <c r="Y165" s="210">
        <f t="shared" si="31"/>
        <v>0</v>
      </c>
      <c r="Z165" s="210">
        <f t="shared" si="32"/>
        <v>0</v>
      </c>
      <c r="AA165" s="205">
        <f t="shared" si="33"/>
        <v>0</v>
      </c>
    </row>
    <row r="166" spans="1:27" s="206" customFormat="1" ht="16.899999999999999" customHeight="1">
      <c r="A166" s="474" t="str">
        <f>IF('1042Bi Dati di base lav.'!A162="","",'1042Bi Dati di base lav.'!A162)</f>
        <v/>
      </c>
      <c r="B166" s="476" t="str">
        <f>IF('1042Bi Dati di base lav.'!B162="","",'1042Bi Dati di base lav.'!B162)</f>
        <v/>
      </c>
      <c r="C166" s="607" t="str">
        <f>IF('1042Bi Dati di base lav.'!C162="","",'1042Bi Dati di base lav.'!C162)</f>
        <v/>
      </c>
      <c r="D166" s="608"/>
      <c r="E166" s="505" t="str">
        <f>IF('1042Bi Dati di base lav.'!D162="","",'1042Bi Dati di base lav.'!D162)</f>
        <v/>
      </c>
      <c r="F166" s="175" t="str">
        <f>IF(A166="","",'1042Bi Dati di base lav.'!M162)</f>
        <v/>
      </c>
      <c r="G166" s="177"/>
      <c r="H166" s="148"/>
      <c r="I166" s="148"/>
      <c r="J166" s="76" t="str">
        <f t="shared" si="23"/>
        <v/>
      </c>
      <c r="K166" s="175" t="str">
        <f>IF(A166="","",'1042Bi Dati di base lav.'!M162)</f>
        <v/>
      </c>
      <c r="L166" s="176"/>
      <c r="M166" s="148"/>
      <c r="N166" s="148"/>
      <c r="O166" s="78" t="str">
        <f t="shared" si="24"/>
        <v/>
      </c>
      <c r="P166" s="208"/>
      <c r="Q166" s="209" t="str">
        <f>IF($C166="","",'1042Ei Conteggio'!D166)</f>
        <v/>
      </c>
      <c r="R166" s="209" t="str">
        <f>IF(OR($C166="",'1042Bi Dati di base lav.'!M162=""),"",'1042Bi Dati di base lav.'!M162)</f>
        <v/>
      </c>
      <c r="S166" s="208" t="str">
        <f t="shared" si="25"/>
        <v/>
      </c>
      <c r="T166" s="208" t="str">
        <f t="shared" si="26"/>
        <v/>
      </c>
      <c r="U166" s="210">
        <f t="shared" si="27"/>
        <v>0</v>
      </c>
      <c r="V166" s="210">
        <f t="shared" si="28"/>
        <v>0</v>
      </c>
      <c r="W166" s="210">
        <f t="shared" si="29"/>
        <v>0</v>
      </c>
      <c r="X166" s="210">
        <f t="shared" si="30"/>
        <v>0</v>
      </c>
      <c r="Y166" s="210">
        <f t="shared" si="31"/>
        <v>0</v>
      </c>
      <c r="Z166" s="210">
        <f t="shared" si="32"/>
        <v>0</v>
      </c>
      <c r="AA166" s="205">
        <f t="shared" si="33"/>
        <v>0</v>
      </c>
    </row>
    <row r="167" spans="1:27" s="206" customFormat="1" ht="16.899999999999999" customHeight="1">
      <c r="A167" s="474" t="str">
        <f>IF('1042Bi Dati di base lav.'!A163="","",'1042Bi Dati di base lav.'!A163)</f>
        <v/>
      </c>
      <c r="B167" s="476" t="str">
        <f>IF('1042Bi Dati di base lav.'!B163="","",'1042Bi Dati di base lav.'!B163)</f>
        <v/>
      </c>
      <c r="C167" s="607" t="str">
        <f>IF('1042Bi Dati di base lav.'!C163="","",'1042Bi Dati di base lav.'!C163)</f>
        <v/>
      </c>
      <c r="D167" s="608"/>
      <c r="E167" s="505" t="str">
        <f>IF('1042Bi Dati di base lav.'!D163="","",'1042Bi Dati di base lav.'!D163)</f>
        <v/>
      </c>
      <c r="F167" s="175" t="str">
        <f>IF(A167="","",'1042Bi Dati di base lav.'!M163)</f>
        <v/>
      </c>
      <c r="G167" s="177"/>
      <c r="H167" s="148"/>
      <c r="I167" s="148"/>
      <c r="J167" s="76" t="str">
        <f t="shared" ref="J167:J211" si="34">S167</f>
        <v/>
      </c>
      <c r="K167" s="175" t="str">
        <f>IF(A167="","",'1042Bi Dati di base lav.'!M163)</f>
        <v/>
      </c>
      <c r="L167" s="176"/>
      <c r="M167" s="148"/>
      <c r="N167" s="148"/>
      <c r="O167" s="78" t="str">
        <f t="shared" ref="O167:O211" si="35">T167</f>
        <v/>
      </c>
      <c r="P167" s="208"/>
      <c r="Q167" s="209" t="str">
        <f>IF($C167="","",'1042Ei Conteggio'!D167)</f>
        <v/>
      </c>
      <c r="R167" s="209" t="str">
        <f>IF(OR($C167="",'1042Bi Dati di base lav.'!M163=""),"",'1042Bi Dati di base lav.'!M163)</f>
        <v/>
      </c>
      <c r="S167" s="208" t="str">
        <f t="shared" ref="S167:S211" si="36">IF(OR($C167="",G167="",H167="",I167=""),"",MAX(G167-H167-I167,0))</f>
        <v/>
      </c>
      <c r="T167" s="208" t="str">
        <f t="shared" ref="T167:T211" si="37">IF(OR(L167="",M167="",N167=""),"",MAX(L167-M167-N167,0))</f>
        <v/>
      </c>
      <c r="U167" s="210">
        <f t="shared" ref="U167:U211" si="38">IF(OR(J167=""),0,G167)</f>
        <v>0</v>
      </c>
      <c r="V167" s="210">
        <f t="shared" ref="V167:V211" si="39">IF(OR(J167=""),0,I167)</f>
        <v>0</v>
      </c>
      <c r="W167" s="210">
        <f t="shared" ref="W167:W211" si="40">IF(OR(J167&lt;=0,J167=""),0,S167)</f>
        <v>0</v>
      </c>
      <c r="X167" s="210">
        <f t="shared" ref="X167:X211" si="41">IF(OR(O167=""),0,L167)</f>
        <v>0</v>
      </c>
      <c r="Y167" s="210">
        <f t="shared" ref="Y167:Y211" si="42">IF(OR(O167=""),0,N167)</f>
        <v>0</v>
      </c>
      <c r="Z167" s="210">
        <f t="shared" ref="Z167:Z211" si="43">IF(OR(O167&lt;=0,O167=""),0,T167)</f>
        <v>0</v>
      </c>
      <c r="AA167" s="205">
        <f t="shared" ref="AA167:AA211" si="44">MAX(Q167:Z167)</f>
        <v>0</v>
      </c>
    </row>
    <row r="168" spans="1:27" s="206" customFormat="1" ht="16.899999999999999" customHeight="1">
      <c r="A168" s="474" t="str">
        <f>IF('1042Bi Dati di base lav.'!A164="","",'1042Bi Dati di base lav.'!A164)</f>
        <v/>
      </c>
      <c r="B168" s="476" t="str">
        <f>IF('1042Bi Dati di base lav.'!B164="","",'1042Bi Dati di base lav.'!B164)</f>
        <v/>
      </c>
      <c r="C168" s="607" t="str">
        <f>IF('1042Bi Dati di base lav.'!C164="","",'1042Bi Dati di base lav.'!C164)</f>
        <v/>
      </c>
      <c r="D168" s="608"/>
      <c r="E168" s="505" t="str">
        <f>IF('1042Bi Dati di base lav.'!D164="","",'1042Bi Dati di base lav.'!D164)</f>
        <v/>
      </c>
      <c r="F168" s="175" t="str">
        <f>IF(A168="","",'1042Bi Dati di base lav.'!M164)</f>
        <v/>
      </c>
      <c r="G168" s="177"/>
      <c r="H168" s="148"/>
      <c r="I168" s="148"/>
      <c r="J168" s="76" t="str">
        <f t="shared" si="34"/>
        <v/>
      </c>
      <c r="K168" s="175" t="str">
        <f>IF(A168="","",'1042Bi Dati di base lav.'!M164)</f>
        <v/>
      </c>
      <c r="L168" s="176"/>
      <c r="M168" s="148"/>
      <c r="N168" s="148"/>
      <c r="O168" s="78" t="str">
        <f t="shared" si="35"/>
        <v/>
      </c>
      <c r="P168" s="208"/>
      <c r="Q168" s="209" t="str">
        <f>IF($C168="","",'1042Ei Conteggio'!D168)</f>
        <v/>
      </c>
      <c r="R168" s="209" t="str">
        <f>IF(OR($C168="",'1042Bi Dati di base lav.'!M164=""),"",'1042Bi Dati di base lav.'!M164)</f>
        <v/>
      </c>
      <c r="S168" s="208" t="str">
        <f t="shared" si="36"/>
        <v/>
      </c>
      <c r="T168" s="208" t="str">
        <f t="shared" si="37"/>
        <v/>
      </c>
      <c r="U168" s="210">
        <f t="shared" si="38"/>
        <v>0</v>
      </c>
      <c r="V168" s="210">
        <f t="shared" si="39"/>
        <v>0</v>
      </c>
      <c r="W168" s="210">
        <f t="shared" si="40"/>
        <v>0</v>
      </c>
      <c r="X168" s="210">
        <f t="shared" si="41"/>
        <v>0</v>
      </c>
      <c r="Y168" s="210">
        <f t="shared" si="42"/>
        <v>0</v>
      </c>
      <c r="Z168" s="210">
        <f t="shared" si="43"/>
        <v>0</v>
      </c>
      <c r="AA168" s="205">
        <f t="shared" si="44"/>
        <v>0</v>
      </c>
    </row>
    <row r="169" spans="1:27" s="206" customFormat="1" ht="16.899999999999999" customHeight="1">
      <c r="A169" s="474" t="str">
        <f>IF('1042Bi Dati di base lav.'!A165="","",'1042Bi Dati di base lav.'!A165)</f>
        <v/>
      </c>
      <c r="B169" s="476" t="str">
        <f>IF('1042Bi Dati di base lav.'!B165="","",'1042Bi Dati di base lav.'!B165)</f>
        <v/>
      </c>
      <c r="C169" s="607" t="str">
        <f>IF('1042Bi Dati di base lav.'!C165="","",'1042Bi Dati di base lav.'!C165)</f>
        <v/>
      </c>
      <c r="D169" s="608"/>
      <c r="E169" s="505" t="str">
        <f>IF('1042Bi Dati di base lav.'!D165="","",'1042Bi Dati di base lav.'!D165)</f>
        <v/>
      </c>
      <c r="F169" s="175" t="str">
        <f>IF(A169="","",'1042Bi Dati di base lav.'!M165)</f>
        <v/>
      </c>
      <c r="G169" s="177"/>
      <c r="H169" s="148"/>
      <c r="I169" s="148"/>
      <c r="J169" s="76" t="str">
        <f t="shared" si="34"/>
        <v/>
      </c>
      <c r="K169" s="175" t="str">
        <f>IF(A169="","",'1042Bi Dati di base lav.'!M165)</f>
        <v/>
      </c>
      <c r="L169" s="176"/>
      <c r="M169" s="148"/>
      <c r="N169" s="148"/>
      <c r="O169" s="78" t="str">
        <f t="shared" si="35"/>
        <v/>
      </c>
      <c r="P169" s="208"/>
      <c r="Q169" s="209" t="str">
        <f>IF($C169="","",'1042Ei Conteggio'!D169)</f>
        <v/>
      </c>
      <c r="R169" s="209" t="str">
        <f>IF(OR($C169="",'1042Bi Dati di base lav.'!M165=""),"",'1042Bi Dati di base lav.'!M165)</f>
        <v/>
      </c>
      <c r="S169" s="208" t="str">
        <f t="shared" si="36"/>
        <v/>
      </c>
      <c r="T169" s="208" t="str">
        <f t="shared" si="37"/>
        <v/>
      </c>
      <c r="U169" s="210">
        <f t="shared" si="38"/>
        <v>0</v>
      </c>
      <c r="V169" s="210">
        <f t="shared" si="39"/>
        <v>0</v>
      </c>
      <c r="W169" s="210">
        <f t="shared" si="40"/>
        <v>0</v>
      </c>
      <c r="X169" s="210">
        <f t="shared" si="41"/>
        <v>0</v>
      </c>
      <c r="Y169" s="210">
        <f t="shared" si="42"/>
        <v>0</v>
      </c>
      <c r="Z169" s="210">
        <f t="shared" si="43"/>
        <v>0</v>
      </c>
      <c r="AA169" s="205">
        <f t="shared" si="44"/>
        <v>0</v>
      </c>
    </row>
    <row r="170" spans="1:27" s="206" customFormat="1" ht="16.899999999999999" customHeight="1">
      <c r="A170" s="474" t="str">
        <f>IF('1042Bi Dati di base lav.'!A166="","",'1042Bi Dati di base lav.'!A166)</f>
        <v/>
      </c>
      <c r="B170" s="476" t="str">
        <f>IF('1042Bi Dati di base lav.'!B166="","",'1042Bi Dati di base lav.'!B166)</f>
        <v/>
      </c>
      <c r="C170" s="607" t="str">
        <f>IF('1042Bi Dati di base lav.'!C166="","",'1042Bi Dati di base lav.'!C166)</f>
        <v/>
      </c>
      <c r="D170" s="608"/>
      <c r="E170" s="505" t="str">
        <f>IF('1042Bi Dati di base lav.'!D166="","",'1042Bi Dati di base lav.'!D166)</f>
        <v/>
      </c>
      <c r="F170" s="175" t="str">
        <f>IF(A170="","",'1042Bi Dati di base lav.'!M166)</f>
        <v/>
      </c>
      <c r="G170" s="177"/>
      <c r="H170" s="148"/>
      <c r="I170" s="148"/>
      <c r="J170" s="76" t="str">
        <f t="shared" si="34"/>
        <v/>
      </c>
      <c r="K170" s="175" t="str">
        <f>IF(A170="","",'1042Bi Dati di base lav.'!M166)</f>
        <v/>
      </c>
      <c r="L170" s="176"/>
      <c r="M170" s="148"/>
      <c r="N170" s="148"/>
      <c r="O170" s="78" t="str">
        <f t="shared" si="35"/>
        <v/>
      </c>
      <c r="P170" s="208"/>
      <c r="Q170" s="209" t="str">
        <f>IF($C170="","",'1042Ei Conteggio'!D170)</f>
        <v/>
      </c>
      <c r="R170" s="209" t="str">
        <f>IF(OR($C170="",'1042Bi Dati di base lav.'!M166=""),"",'1042Bi Dati di base lav.'!M166)</f>
        <v/>
      </c>
      <c r="S170" s="208" t="str">
        <f t="shared" si="36"/>
        <v/>
      </c>
      <c r="T170" s="208" t="str">
        <f t="shared" si="37"/>
        <v/>
      </c>
      <c r="U170" s="210">
        <f t="shared" si="38"/>
        <v>0</v>
      </c>
      <c r="V170" s="210">
        <f t="shared" si="39"/>
        <v>0</v>
      </c>
      <c r="W170" s="210">
        <f t="shared" si="40"/>
        <v>0</v>
      </c>
      <c r="X170" s="210">
        <f t="shared" si="41"/>
        <v>0</v>
      </c>
      <c r="Y170" s="210">
        <f t="shared" si="42"/>
        <v>0</v>
      </c>
      <c r="Z170" s="210">
        <f t="shared" si="43"/>
        <v>0</v>
      </c>
      <c r="AA170" s="205">
        <f t="shared" si="44"/>
        <v>0</v>
      </c>
    </row>
    <row r="171" spans="1:27" s="206" customFormat="1" ht="16.899999999999999" customHeight="1">
      <c r="A171" s="474" t="str">
        <f>IF('1042Bi Dati di base lav.'!A167="","",'1042Bi Dati di base lav.'!A167)</f>
        <v/>
      </c>
      <c r="B171" s="476" t="str">
        <f>IF('1042Bi Dati di base lav.'!B167="","",'1042Bi Dati di base lav.'!B167)</f>
        <v/>
      </c>
      <c r="C171" s="607" t="str">
        <f>IF('1042Bi Dati di base lav.'!C167="","",'1042Bi Dati di base lav.'!C167)</f>
        <v/>
      </c>
      <c r="D171" s="608"/>
      <c r="E171" s="505" t="str">
        <f>IF('1042Bi Dati di base lav.'!D167="","",'1042Bi Dati di base lav.'!D167)</f>
        <v/>
      </c>
      <c r="F171" s="175" t="str">
        <f>IF(A171="","",'1042Bi Dati di base lav.'!M167)</f>
        <v/>
      </c>
      <c r="G171" s="177"/>
      <c r="H171" s="148"/>
      <c r="I171" s="148"/>
      <c r="J171" s="76" t="str">
        <f t="shared" si="34"/>
        <v/>
      </c>
      <c r="K171" s="175" t="str">
        <f>IF(A171="","",'1042Bi Dati di base lav.'!M167)</f>
        <v/>
      </c>
      <c r="L171" s="176"/>
      <c r="M171" s="148"/>
      <c r="N171" s="148"/>
      <c r="O171" s="78" t="str">
        <f t="shared" si="35"/>
        <v/>
      </c>
      <c r="P171" s="208"/>
      <c r="Q171" s="209" t="str">
        <f>IF($C171="","",'1042Ei Conteggio'!D171)</f>
        <v/>
      </c>
      <c r="R171" s="209" t="str">
        <f>IF(OR($C171="",'1042Bi Dati di base lav.'!M167=""),"",'1042Bi Dati di base lav.'!M167)</f>
        <v/>
      </c>
      <c r="S171" s="208" t="str">
        <f t="shared" si="36"/>
        <v/>
      </c>
      <c r="T171" s="208" t="str">
        <f t="shared" si="37"/>
        <v/>
      </c>
      <c r="U171" s="210">
        <f t="shared" si="38"/>
        <v>0</v>
      </c>
      <c r="V171" s="210">
        <f t="shared" si="39"/>
        <v>0</v>
      </c>
      <c r="W171" s="210">
        <f t="shared" si="40"/>
        <v>0</v>
      </c>
      <c r="X171" s="210">
        <f t="shared" si="41"/>
        <v>0</v>
      </c>
      <c r="Y171" s="210">
        <f t="shared" si="42"/>
        <v>0</v>
      </c>
      <c r="Z171" s="210">
        <f t="shared" si="43"/>
        <v>0</v>
      </c>
      <c r="AA171" s="205">
        <f t="shared" si="44"/>
        <v>0</v>
      </c>
    </row>
    <row r="172" spans="1:27" s="206" customFormat="1" ht="16.899999999999999" customHeight="1">
      <c r="A172" s="474" t="str">
        <f>IF('1042Bi Dati di base lav.'!A168="","",'1042Bi Dati di base lav.'!A168)</f>
        <v/>
      </c>
      <c r="B172" s="476" t="str">
        <f>IF('1042Bi Dati di base lav.'!B168="","",'1042Bi Dati di base lav.'!B168)</f>
        <v/>
      </c>
      <c r="C172" s="607" t="str">
        <f>IF('1042Bi Dati di base lav.'!C168="","",'1042Bi Dati di base lav.'!C168)</f>
        <v/>
      </c>
      <c r="D172" s="608"/>
      <c r="E172" s="505" t="str">
        <f>IF('1042Bi Dati di base lav.'!D168="","",'1042Bi Dati di base lav.'!D168)</f>
        <v/>
      </c>
      <c r="F172" s="175" t="str">
        <f>IF(A172="","",'1042Bi Dati di base lav.'!M168)</f>
        <v/>
      </c>
      <c r="G172" s="177"/>
      <c r="H172" s="148"/>
      <c r="I172" s="148"/>
      <c r="J172" s="76" t="str">
        <f t="shared" si="34"/>
        <v/>
      </c>
      <c r="K172" s="175" t="str">
        <f>IF(A172="","",'1042Bi Dati di base lav.'!M168)</f>
        <v/>
      </c>
      <c r="L172" s="176"/>
      <c r="M172" s="148"/>
      <c r="N172" s="148"/>
      <c r="O172" s="78" t="str">
        <f t="shared" si="35"/>
        <v/>
      </c>
      <c r="P172" s="208"/>
      <c r="Q172" s="209" t="str">
        <f>IF($C172="","",'1042Ei Conteggio'!D172)</f>
        <v/>
      </c>
      <c r="R172" s="209" t="str">
        <f>IF(OR($C172="",'1042Bi Dati di base lav.'!M168=""),"",'1042Bi Dati di base lav.'!M168)</f>
        <v/>
      </c>
      <c r="S172" s="208" t="str">
        <f t="shared" si="36"/>
        <v/>
      </c>
      <c r="T172" s="208" t="str">
        <f t="shared" si="37"/>
        <v/>
      </c>
      <c r="U172" s="210">
        <f t="shared" si="38"/>
        <v>0</v>
      </c>
      <c r="V172" s="210">
        <f t="shared" si="39"/>
        <v>0</v>
      </c>
      <c r="W172" s="210">
        <f t="shared" si="40"/>
        <v>0</v>
      </c>
      <c r="X172" s="210">
        <f t="shared" si="41"/>
        <v>0</v>
      </c>
      <c r="Y172" s="210">
        <f t="shared" si="42"/>
        <v>0</v>
      </c>
      <c r="Z172" s="210">
        <f t="shared" si="43"/>
        <v>0</v>
      </c>
      <c r="AA172" s="205">
        <f t="shared" si="44"/>
        <v>0</v>
      </c>
    </row>
    <row r="173" spans="1:27" s="206" customFormat="1" ht="16.899999999999999" customHeight="1">
      <c r="A173" s="474" t="str">
        <f>IF('1042Bi Dati di base lav.'!A169="","",'1042Bi Dati di base lav.'!A169)</f>
        <v/>
      </c>
      <c r="B173" s="476" t="str">
        <f>IF('1042Bi Dati di base lav.'!B169="","",'1042Bi Dati di base lav.'!B169)</f>
        <v/>
      </c>
      <c r="C173" s="607" t="str">
        <f>IF('1042Bi Dati di base lav.'!C169="","",'1042Bi Dati di base lav.'!C169)</f>
        <v/>
      </c>
      <c r="D173" s="608"/>
      <c r="E173" s="505" t="str">
        <f>IF('1042Bi Dati di base lav.'!D169="","",'1042Bi Dati di base lav.'!D169)</f>
        <v/>
      </c>
      <c r="F173" s="175" t="str">
        <f>IF(A173="","",'1042Bi Dati di base lav.'!M169)</f>
        <v/>
      </c>
      <c r="G173" s="177"/>
      <c r="H173" s="148"/>
      <c r="I173" s="148"/>
      <c r="J173" s="76" t="str">
        <f t="shared" si="34"/>
        <v/>
      </c>
      <c r="K173" s="175" t="str">
        <f>IF(A173="","",'1042Bi Dati di base lav.'!M169)</f>
        <v/>
      </c>
      <c r="L173" s="176"/>
      <c r="M173" s="148"/>
      <c r="N173" s="148"/>
      <c r="O173" s="78" t="str">
        <f t="shared" si="35"/>
        <v/>
      </c>
      <c r="P173" s="208"/>
      <c r="Q173" s="209" t="str">
        <f>IF($C173="","",'1042Ei Conteggio'!D173)</f>
        <v/>
      </c>
      <c r="R173" s="209" t="str">
        <f>IF(OR($C173="",'1042Bi Dati di base lav.'!M169=""),"",'1042Bi Dati di base lav.'!M169)</f>
        <v/>
      </c>
      <c r="S173" s="208" t="str">
        <f t="shared" si="36"/>
        <v/>
      </c>
      <c r="T173" s="208" t="str">
        <f t="shared" si="37"/>
        <v/>
      </c>
      <c r="U173" s="210">
        <f t="shared" si="38"/>
        <v>0</v>
      </c>
      <c r="V173" s="210">
        <f t="shared" si="39"/>
        <v>0</v>
      </c>
      <c r="W173" s="210">
        <f t="shared" si="40"/>
        <v>0</v>
      </c>
      <c r="X173" s="210">
        <f t="shared" si="41"/>
        <v>0</v>
      </c>
      <c r="Y173" s="210">
        <f t="shared" si="42"/>
        <v>0</v>
      </c>
      <c r="Z173" s="210">
        <f t="shared" si="43"/>
        <v>0</v>
      </c>
      <c r="AA173" s="205">
        <f t="shared" si="44"/>
        <v>0</v>
      </c>
    </row>
    <row r="174" spans="1:27" s="206" customFormat="1" ht="16.899999999999999" customHeight="1">
      <c r="A174" s="474" t="str">
        <f>IF('1042Bi Dati di base lav.'!A170="","",'1042Bi Dati di base lav.'!A170)</f>
        <v/>
      </c>
      <c r="B174" s="476" t="str">
        <f>IF('1042Bi Dati di base lav.'!B170="","",'1042Bi Dati di base lav.'!B170)</f>
        <v/>
      </c>
      <c r="C174" s="607" t="str">
        <f>IF('1042Bi Dati di base lav.'!C170="","",'1042Bi Dati di base lav.'!C170)</f>
        <v/>
      </c>
      <c r="D174" s="608"/>
      <c r="E174" s="505" t="str">
        <f>IF('1042Bi Dati di base lav.'!D170="","",'1042Bi Dati di base lav.'!D170)</f>
        <v/>
      </c>
      <c r="F174" s="175" t="str">
        <f>IF(A174="","",'1042Bi Dati di base lav.'!M170)</f>
        <v/>
      </c>
      <c r="G174" s="177"/>
      <c r="H174" s="148"/>
      <c r="I174" s="148"/>
      <c r="J174" s="76" t="str">
        <f t="shared" si="34"/>
        <v/>
      </c>
      <c r="K174" s="175" t="str">
        <f>IF(A174="","",'1042Bi Dati di base lav.'!M170)</f>
        <v/>
      </c>
      <c r="L174" s="176"/>
      <c r="M174" s="148"/>
      <c r="N174" s="148"/>
      <c r="O174" s="78" t="str">
        <f t="shared" si="35"/>
        <v/>
      </c>
      <c r="P174" s="208"/>
      <c r="Q174" s="209" t="str">
        <f>IF($C174="","",'1042Ei Conteggio'!D174)</f>
        <v/>
      </c>
      <c r="R174" s="209" t="str">
        <f>IF(OR($C174="",'1042Bi Dati di base lav.'!M170=""),"",'1042Bi Dati di base lav.'!M170)</f>
        <v/>
      </c>
      <c r="S174" s="208" t="str">
        <f t="shared" si="36"/>
        <v/>
      </c>
      <c r="T174" s="208" t="str">
        <f t="shared" si="37"/>
        <v/>
      </c>
      <c r="U174" s="210">
        <f t="shared" si="38"/>
        <v>0</v>
      </c>
      <c r="V174" s="210">
        <f t="shared" si="39"/>
        <v>0</v>
      </c>
      <c r="W174" s="210">
        <f t="shared" si="40"/>
        <v>0</v>
      </c>
      <c r="X174" s="210">
        <f t="shared" si="41"/>
        <v>0</v>
      </c>
      <c r="Y174" s="210">
        <f t="shared" si="42"/>
        <v>0</v>
      </c>
      <c r="Z174" s="210">
        <f t="shared" si="43"/>
        <v>0</v>
      </c>
      <c r="AA174" s="205">
        <f t="shared" si="44"/>
        <v>0</v>
      </c>
    </row>
    <row r="175" spans="1:27" s="206" customFormat="1" ht="16.899999999999999" customHeight="1">
      <c r="A175" s="474" t="str">
        <f>IF('1042Bi Dati di base lav.'!A171="","",'1042Bi Dati di base lav.'!A171)</f>
        <v/>
      </c>
      <c r="B175" s="476" t="str">
        <f>IF('1042Bi Dati di base lav.'!B171="","",'1042Bi Dati di base lav.'!B171)</f>
        <v/>
      </c>
      <c r="C175" s="607" t="str">
        <f>IF('1042Bi Dati di base lav.'!C171="","",'1042Bi Dati di base lav.'!C171)</f>
        <v/>
      </c>
      <c r="D175" s="608"/>
      <c r="E175" s="505" t="str">
        <f>IF('1042Bi Dati di base lav.'!D171="","",'1042Bi Dati di base lav.'!D171)</f>
        <v/>
      </c>
      <c r="F175" s="175" t="str">
        <f>IF(A175="","",'1042Bi Dati di base lav.'!M171)</f>
        <v/>
      </c>
      <c r="G175" s="177"/>
      <c r="H175" s="148"/>
      <c r="I175" s="148"/>
      <c r="J175" s="76" t="str">
        <f t="shared" si="34"/>
        <v/>
      </c>
      <c r="K175" s="175" t="str">
        <f>IF(A175="","",'1042Bi Dati di base lav.'!M171)</f>
        <v/>
      </c>
      <c r="L175" s="176"/>
      <c r="M175" s="148"/>
      <c r="N175" s="148"/>
      <c r="O175" s="78" t="str">
        <f t="shared" si="35"/>
        <v/>
      </c>
      <c r="P175" s="208"/>
      <c r="Q175" s="209" t="str">
        <f>IF($C175="","",'1042Ei Conteggio'!D175)</f>
        <v/>
      </c>
      <c r="R175" s="209" t="str">
        <f>IF(OR($C175="",'1042Bi Dati di base lav.'!M171=""),"",'1042Bi Dati di base lav.'!M171)</f>
        <v/>
      </c>
      <c r="S175" s="208" t="str">
        <f t="shared" si="36"/>
        <v/>
      </c>
      <c r="T175" s="208" t="str">
        <f t="shared" si="37"/>
        <v/>
      </c>
      <c r="U175" s="210">
        <f t="shared" si="38"/>
        <v>0</v>
      </c>
      <c r="V175" s="210">
        <f t="shared" si="39"/>
        <v>0</v>
      </c>
      <c r="W175" s="210">
        <f t="shared" si="40"/>
        <v>0</v>
      </c>
      <c r="X175" s="210">
        <f t="shared" si="41"/>
        <v>0</v>
      </c>
      <c r="Y175" s="210">
        <f t="shared" si="42"/>
        <v>0</v>
      </c>
      <c r="Z175" s="210">
        <f t="shared" si="43"/>
        <v>0</v>
      </c>
      <c r="AA175" s="205">
        <f t="shared" si="44"/>
        <v>0</v>
      </c>
    </row>
    <row r="176" spans="1:27" s="206" customFormat="1" ht="16.899999999999999" customHeight="1">
      <c r="A176" s="474" t="str">
        <f>IF('1042Bi Dati di base lav.'!A172="","",'1042Bi Dati di base lav.'!A172)</f>
        <v/>
      </c>
      <c r="B176" s="476" t="str">
        <f>IF('1042Bi Dati di base lav.'!B172="","",'1042Bi Dati di base lav.'!B172)</f>
        <v/>
      </c>
      <c r="C176" s="607" t="str">
        <f>IF('1042Bi Dati di base lav.'!C172="","",'1042Bi Dati di base lav.'!C172)</f>
        <v/>
      </c>
      <c r="D176" s="608"/>
      <c r="E176" s="505" t="str">
        <f>IF('1042Bi Dati di base lav.'!D172="","",'1042Bi Dati di base lav.'!D172)</f>
        <v/>
      </c>
      <c r="F176" s="175" t="str">
        <f>IF(A176="","",'1042Bi Dati di base lav.'!M172)</f>
        <v/>
      </c>
      <c r="G176" s="177"/>
      <c r="H176" s="148"/>
      <c r="I176" s="148"/>
      <c r="J176" s="76" t="str">
        <f t="shared" si="34"/>
        <v/>
      </c>
      <c r="K176" s="175" t="str">
        <f>IF(A176="","",'1042Bi Dati di base lav.'!M172)</f>
        <v/>
      </c>
      <c r="L176" s="176"/>
      <c r="M176" s="148"/>
      <c r="N176" s="148"/>
      <c r="O176" s="78" t="str">
        <f t="shared" si="35"/>
        <v/>
      </c>
      <c r="P176" s="208"/>
      <c r="Q176" s="209" t="str">
        <f>IF($C176="","",'1042Ei Conteggio'!D176)</f>
        <v/>
      </c>
      <c r="R176" s="209" t="str">
        <f>IF(OR($C176="",'1042Bi Dati di base lav.'!M172=""),"",'1042Bi Dati di base lav.'!M172)</f>
        <v/>
      </c>
      <c r="S176" s="208" t="str">
        <f t="shared" si="36"/>
        <v/>
      </c>
      <c r="T176" s="208" t="str">
        <f t="shared" si="37"/>
        <v/>
      </c>
      <c r="U176" s="210">
        <f t="shared" si="38"/>
        <v>0</v>
      </c>
      <c r="V176" s="210">
        <f t="shared" si="39"/>
        <v>0</v>
      </c>
      <c r="W176" s="210">
        <f t="shared" si="40"/>
        <v>0</v>
      </c>
      <c r="X176" s="210">
        <f t="shared" si="41"/>
        <v>0</v>
      </c>
      <c r="Y176" s="210">
        <f t="shared" si="42"/>
        <v>0</v>
      </c>
      <c r="Z176" s="210">
        <f t="shared" si="43"/>
        <v>0</v>
      </c>
      <c r="AA176" s="205">
        <f t="shared" si="44"/>
        <v>0</v>
      </c>
    </row>
    <row r="177" spans="1:27" s="206" customFormat="1" ht="16.899999999999999" customHeight="1">
      <c r="A177" s="474" t="str">
        <f>IF('1042Bi Dati di base lav.'!A173="","",'1042Bi Dati di base lav.'!A173)</f>
        <v/>
      </c>
      <c r="B177" s="476" t="str">
        <f>IF('1042Bi Dati di base lav.'!B173="","",'1042Bi Dati di base lav.'!B173)</f>
        <v/>
      </c>
      <c r="C177" s="607" t="str">
        <f>IF('1042Bi Dati di base lav.'!C173="","",'1042Bi Dati di base lav.'!C173)</f>
        <v/>
      </c>
      <c r="D177" s="608"/>
      <c r="E177" s="505" t="str">
        <f>IF('1042Bi Dati di base lav.'!D173="","",'1042Bi Dati di base lav.'!D173)</f>
        <v/>
      </c>
      <c r="F177" s="175" t="str">
        <f>IF(A177="","",'1042Bi Dati di base lav.'!M173)</f>
        <v/>
      </c>
      <c r="G177" s="177"/>
      <c r="H177" s="148"/>
      <c r="I177" s="148"/>
      <c r="J177" s="76" t="str">
        <f t="shared" si="34"/>
        <v/>
      </c>
      <c r="K177" s="175" t="str">
        <f>IF(A177="","",'1042Bi Dati di base lav.'!M173)</f>
        <v/>
      </c>
      <c r="L177" s="176"/>
      <c r="M177" s="148"/>
      <c r="N177" s="148"/>
      <c r="O177" s="78" t="str">
        <f t="shared" si="35"/>
        <v/>
      </c>
      <c r="P177" s="208"/>
      <c r="Q177" s="209" t="str">
        <f>IF($C177="","",'1042Ei Conteggio'!D177)</f>
        <v/>
      </c>
      <c r="R177" s="209" t="str">
        <f>IF(OR($C177="",'1042Bi Dati di base lav.'!M173=""),"",'1042Bi Dati di base lav.'!M173)</f>
        <v/>
      </c>
      <c r="S177" s="208" t="str">
        <f t="shared" si="36"/>
        <v/>
      </c>
      <c r="T177" s="208" t="str">
        <f t="shared" si="37"/>
        <v/>
      </c>
      <c r="U177" s="210">
        <f t="shared" si="38"/>
        <v>0</v>
      </c>
      <c r="V177" s="210">
        <f t="shared" si="39"/>
        <v>0</v>
      </c>
      <c r="W177" s="210">
        <f t="shared" si="40"/>
        <v>0</v>
      </c>
      <c r="X177" s="210">
        <f t="shared" si="41"/>
        <v>0</v>
      </c>
      <c r="Y177" s="210">
        <f t="shared" si="42"/>
        <v>0</v>
      </c>
      <c r="Z177" s="210">
        <f t="shared" si="43"/>
        <v>0</v>
      </c>
      <c r="AA177" s="205">
        <f t="shared" si="44"/>
        <v>0</v>
      </c>
    </row>
    <row r="178" spans="1:27" s="206" customFormat="1" ht="16.899999999999999" customHeight="1">
      <c r="A178" s="474" t="str">
        <f>IF('1042Bi Dati di base lav.'!A174="","",'1042Bi Dati di base lav.'!A174)</f>
        <v/>
      </c>
      <c r="B178" s="476" t="str">
        <f>IF('1042Bi Dati di base lav.'!B174="","",'1042Bi Dati di base lav.'!B174)</f>
        <v/>
      </c>
      <c r="C178" s="607" t="str">
        <f>IF('1042Bi Dati di base lav.'!C174="","",'1042Bi Dati di base lav.'!C174)</f>
        <v/>
      </c>
      <c r="D178" s="608"/>
      <c r="E178" s="505" t="str">
        <f>IF('1042Bi Dati di base lav.'!D174="","",'1042Bi Dati di base lav.'!D174)</f>
        <v/>
      </c>
      <c r="F178" s="175" t="str">
        <f>IF(A178="","",'1042Bi Dati di base lav.'!M174)</f>
        <v/>
      </c>
      <c r="G178" s="177"/>
      <c r="H178" s="148"/>
      <c r="I178" s="148"/>
      <c r="J178" s="76" t="str">
        <f t="shared" si="34"/>
        <v/>
      </c>
      <c r="K178" s="175" t="str">
        <f>IF(A178="","",'1042Bi Dati di base lav.'!M174)</f>
        <v/>
      </c>
      <c r="L178" s="176"/>
      <c r="M178" s="148"/>
      <c r="N178" s="148"/>
      <c r="O178" s="78" t="str">
        <f t="shared" si="35"/>
        <v/>
      </c>
      <c r="P178" s="208"/>
      <c r="Q178" s="209" t="str">
        <f>IF($C178="","",'1042Ei Conteggio'!D178)</f>
        <v/>
      </c>
      <c r="R178" s="209" t="str">
        <f>IF(OR($C178="",'1042Bi Dati di base lav.'!M174=""),"",'1042Bi Dati di base lav.'!M174)</f>
        <v/>
      </c>
      <c r="S178" s="208" t="str">
        <f t="shared" si="36"/>
        <v/>
      </c>
      <c r="T178" s="208" t="str">
        <f t="shared" si="37"/>
        <v/>
      </c>
      <c r="U178" s="210">
        <f t="shared" si="38"/>
        <v>0</v>
      </c>
      <c r="V178" s="210">
        <f t="shared" si="39"/>
        <v>0</v>
      </c>
      <c r="W178" s="210">
        <f t="shared" si="40"/>
        <v>0</v>
      </c>
      <c r="X178" s="210">
        <f t="shared" si="41"/>
        <v>0</v>
      </c>
      <c r="Y178" s="210">
        <f t="shared" si="42"/>
        <v>0</v>
      </c>
      <c r="Z178" s="210">
        <f t="shared" si="43"/>
        <v>0</v>
      </c>
      <c r="AA178" s="205">
        <f t="shared" si="44"/>
        <v>0</v>
      </c>
    </row>
    <row r="179" spans="1:27" s="206" customFormat="1" ht="16.899999999999999" customHeight="1">
      <c r="A179" s="474" t="str">
        <f>IF('1042Bi Dati di base lav.'!A175="","",'1042Bi Dati di base lav.'!A175)</f>
        <v/>
      </c>
      <c r="B179" s="476" t="str">
        <f>IF('1042Bi Dati di base lav.'!B175="","",'1042Bi Dati di base lav.'!B175)</f>
        <v/>
      </c>
      <c r="C179" s="607" t="str">
        <f>IF('1042Bi Dati di base lav.'!C175="","",'1042Bi Dati di base lav.'!C175)</f>
        <v/>
      </c>
      <c r="D179" s="608"/>
      <c r="E179" s="505" t="str">
        <f>IF('1042Bi Dati di base lav.'!D175="","",'1042Bi Dati di base lav.'!D175)</f>
        <v/>
      </c>
      <c r="F179" s="175" t="str">
        <f>IF(A179="","",'1042Bi Dati di base lav.'!M175)</f>
        <v/>
      </c>
      <c r="G179" s="177"/>
      <c r="H179" s="148"/>
      <c r="I179" s="148"/>
      <c r="J179" s="76" t="str">
        <f t="shared" si="34"/>
        <v/>
      </c>
      <c r="K179" s="175" t="str">
        <f>IF(A179="","",'1042Bi Dati di base lav.'!M175)</f>
        <v/>
      </c>
      <c r="L179" s="176"/>
      <c r="M179" s="148"/>
      <c r="N179" s="148"/>
      <c r="O179" s="78" t="str">
        <f t="shared" si="35"/>
        <v/>
      </c>
      <c r="P179" s="208"/>
      <c r="Q179" s="209" t="str">
        <f>IF($C179="","",'1042Ei Conteggio'!D179)</f>
        <v/>
      </c>
      <c r="R179" s="209" t="str">
        <f>IF(OR($C179="",'1042Bi Dati di base lav.'!M175=""),"",'1042Bi Dati di base lav.'!M175)</f>
        <v/>
      </c>
      <c r="S179" s="208" t="str">
        <f t="shared" si="36"/>
        <v/>
      </c>
      <c r="T179" s="208" t="str">
        <f t="shared" si="37"/>
        <v/>
      </c>
      <c r="U179" s="210">
        <f t="shared" si="38"/>
        <v>0</v>
      </c>
      <c r="V179" s="210">
        <f t="shared" si="39"/>
        <v>0</v>
      </c>
      <c r="W179" s="210">
        <f t="shared" si="40"/>
        <v>0</v>
      </c>
      <c r="X179" s="210">
        <f t="shared" si="41"/>
        <v>0</v>
      </c>
      <c r="Y179" s="210">
        <f t="shared" si="42"/>
        <v>0</v>
      </c>
      <c r="Z179" s="210">
        <f t="shared" si="43"/>
        <v>0</v>
      </c>
      <c r="AA179" s="205">
        <f t="shared" si="44"/>
        <v>0</v>
      </c>
    </row>
    <row r="180" spans="1:27" s="206" customFormat="1" ht="16.899999999999999" customHeight="1">
      <c r="A180" s="474" t="str">
        <f>IF('1042Bi Dati di base lav.'!A176="","",'1042Bi Dati di base lav.'!A176)</f>
        <v/>
      </c>
      <c r="B180" s="476" t="str">
        <f>IF('1042Bi Dati di base lav.'!B176="","",'1042Bi Dati di base lav.'!B176)</f>
        <v/>
      </c>
      <c r="C180" s="607" t="str">
        <f>IF('1042Bi Dati di base lav.'!C176="","",'1042Bi Dati di base lav.'!C176)</f>
        <v/>
      </c>
      <c r="D180" s="608"/>
      <c r="E180" s="505" t="str">
        <f>IF('1042Bi Dati di base lav.'!D176="","",'1042Bi Dati di base lav.'!D176)</f>
        <v/>
      </c>
      <c r="F180" s="175" t="str">
        <f>IF(A180="","",'1042Bi Dati di base lav.'!M176)</f>
        <v/>
      </c>
      <c r="G180" s="177"/>
      <c r="H180" s="148"/>
      <c r="I180" s="148"/>
      <c r="J180" s="76" t="str">
        <f t="shared" si="34"/>
        <v/>
      </c>
      <c r="K180" s="175" t="str">
        <f>IF(A180="","",'1042Bi Dati di base lav.'!M176)</f>
        <v/>
      </c>
      <c r="L180" s="176"/>
      <c r="M180" s="148"/>
      <c r="N180" s="148"/>
      <c r="O180" s="78" t="str">
        <f t="shared" si="35"/>
        <v/>
      </c>
      <c r="P180" s="208"/>
      <c r="Q180" s="209" t="str">
        <f>IF($C180="","",'1042Ei Conteggio'!D180)</f>
        <v/>
      </c>
      <c r="R180" s="209" t="str">
        <f>IF(OR($C180="",'1042Bi Dati di base lav.'!M176=""),"",'1042Bi Dati di base lav.'!M176)</f>
        <v/>
      </c>
      <c r="S180" s="208" t="str">
        <f t="shared" si="36"/>
        <v/>
      </c>
      <c r="T180" s="208" t="str">
        <f t="shared" si="37"/>
        <v/>
      </c>
      <c r="U180" s="210">
        <f t="shared" si="38"/>
        <v>0</v>
      </c>
      <c r="V180" s="210">
        <f t="shared" si="39"/>
        <v>0</v>
      </c>
      <c r="W180" s="210">
        <f t="shared" si="40"/>
        <v>0</v>
      </c>
      <c r="X180" s="210">
        <f t="shared" si="41"/>
        <v>0</v>
      </c>
      <c r="Y180" s="210">
        <f t="shared" si="42"/>
        <v>0</v>
      </c>
      <c r="Z180" s="210">
        <f t="shared" si="43"/>
        <v>0</v>
      </c>
      <c r="AA180" s="205">
        <f t="shared" si="44"/>
        <v>0</v>
      </c>
    </row>
    <row r="181" spans="1:27" s="206" customFormat="1" ht="16.899999999999999" customHeight="1">
      <c r="A181" s="474" t="str">
        <f>IF('1042Bi Dati di base lav.'!A177="","",'1042Bi Dati di base lav.'!A177)</f>
        <v/>
      </c>
      <c r="B181" s="476" t="str">
        <f>IF('1042Bi Dati di base lav.'!B177="","",'1042Bi Dati di base lav.'!B177)</f>
        <v/>
      </c>
      <c r="C181" s="607" t="str">
        <f>IF('1042Bi Dati di base lav.'!C177="","",'1042Bi Dati di base lav.'!C177)</f>
        <v/>
      </c>
      <c r="D181" s="608"/>
      <c r="E181" s="505" t="str">
        <f>IF('1042Bi Dati di base lav.'!D177="","",'1042Bi Dati di base lav.'!D177)</f>
        <v/>
      </c>
      <c r="F181" s="175" t="str">
        <f>IF(A181="","",'1042Bi Dati di base lav.'!M177)</f>
        <v/>
      </c>
      <c r="G181" s="177"/>
      <c r="H181" s="148"/>
      <c r="I181" s="148"/>
      <c r="J181" s="76" t="str">
        <f t="shared" si="34"/>
        <v/>
      </c>
      <c r="K181" s="175" t="str">
        <f>IF(A181="","",'1042Bi Dati di base lav.'!M177)</f>
        <v/>
      </c>
      <c r="L181" s="176"/>
      <c r="M181" s="148"/>
      <c r="N181" s="148"/>
      <c r="O181" s="78" t="str">
        <f t="shared" si="35"/>
        <v/>
      </c>
      <c r="P181" s="208"/>
      <c r="Q181" s="209" t="str">
        <f>IF($C181="","",'1042Ei Conteggio'!D181)</f>
        <v/>
      </c>
      <c r="R181" s="209" t="str">
        <f>IF(OR($C181="",'1042Bi Dati di base lav.'!M177=""),"",'1042Bi Dati di base lav.'!M177)</f>
        <v/>
      </c>
      <c r="S181" s="208" t="str">
        <f t="shared" si="36"/>
        <v/>
      </c>
      <c r="T181" s="208" t="str">
        <f t="shared" si="37"/>
        <v/>
      </c>
      <c r="U181" s="210">
        <f t="shared" si="38"/>
        <v>0</v>
      </c>
      <c r="V181" s="210">
        <f t="shared" si="39"/>
        <v>0</v>
      </c>
      <c r="W181" s="210">
        <f t="shared" si="40"/>
        <v>0</v>
      </c>
      <c r="X181" s="210">
        <f t="shared" si="41"/>
        <v>0</v>
      </c>
      <c r="Y181" s="210">
        <f t="shared" si="42"/>
        <v>0</v>
      </c>
      <c r="Z181" s="210">
        <f t="shared" si="43"/>
        <v>0</v>
      </c>
      <c r="AA181" s="205">
        <f t="shared" si="44"/>
        <v>0</v>
      </c>
    </row>
    <row r="182" spans="1:27" s="206" customFormat="1" ht="16.899999999999999" customHeight="1">
      <c r="A182" s="474" t="str">
        <f>IF('1042Bi Dati di base lav.'!A178="","",'1042Bi Dati di base lav.'!A178)</f>
        <v/>
      </c>
      <c r="B182" s="476" t="str">
        <f>IF('1042Bi Dati di base lav.'!B178="","",'1042Bi Dati di base lav.'!B178)</f>
        <v/>
      </c>
      <c r="C182" s="607" t="str">
        <f>IF('1042Bi Dati di base lav.'!C178="","",'1042Bi Dati di base lav.'!C178)</f>
        <v/>
      </c>
      <c r="D182" s="608"/>
      <c r="E182" s="505" t="str">
        <f>IF('1042Bi Dati di base lav.'!D178="","",'1042Bi Dati di base lav.'!D178)</f>
        <v/>
      </c>
      <c r="F182" s="175" t="str">
        <f>IF(A182="","",'1042Bi Dati di base lav.'!M178)</f>
        <v/>
      </c>
      <c r="G182" s="177"/>
      <c r="H182" s="148"/>
      <c r="I182" s="148"/>
      <c r="J182" s="76" t="str">
        <f t="shared" si="34"/>
        <v/>
      </c>
      <c r="K182" s="175" t="str">
        <f>IF(A182="","",'1042Bi Dati di base lav.'!M178)</f>
        <v/>
      </c>
      <c r="L182" s="176"/>
      <c r="M182" s="148"/>
      <c r="N182" s="148"/>
      <c r="O182" s="78" t="str">
        <f t="shared" si="35"/>
        <v/>
      </c>
      <c r="P182" s="208"/>
      <c r="Q182" s="209" t="str">
        <f>IF($C182="","",'1042Ei Conteggio'!D182)</f>
        <v/>
      </c>
      <c r="R182" s="209" t="str">
        <f>IF(OR($C182="",'1042Bi Dati di base lav.'!M178=""),"",'1042Bi Dati di base lav.'!M178)</f>
        <v/>
      </c>
      <c r="S182" s="208" t="str">
        <f t="shared" si="36"/>
        <v/>
      </c>
      <c r="T182" s="208" t="str">
        <f t="shared" si="37"/>
        <v/>
      </c>
      <c r="U182" s="210">
        <f t="shared" si="38"/>
        <v>0</v>
      </c>
      <c r="V182" s="210">
        <f t="shared" si="39"/>
        <v>0</v>
      </c>
      <c r="W182" s="210">
        <f t="shared" si="40"/>
        <v>0</v>
      </c>
      <c r="X182" s="210">
        <f t="shared" si="41"/>
        <v>0</v>
      </c>
      <c r="Y182" s="210">
        <f t="shared" si="42"/>
        <v>0</v>
      </c>
      <c r="Z182" s="210">
        <f t="shared" si="43"/>
        <v>0</v>
      </c>
      <c r="AA182" s="205">
        <f t="shared" si="44"/>
        <v>0</v>
      </c>
    </row>
    <row r="183" spans="1:27" s="206" customFormat="1" ht="16.899999999999999" customHeight="1">
      <c r="A183" s="474" t="str">
        <f>IF('1042Bi Dati di base lav.'!A179="","",'1042Bi Dati di base lav.'!A179)</f>
        <v/>
      </c>
      <c r="B183" s="476" t="str">
        <f>IF('1042Bi Dati di base lav.'!B179="","",'1042Bi Dati di base lav.'!B179)</f>
        <v/>
      </c>
      <c r="C183" s="607" t="str">
        <f>IF('1042Bi Dati di base lav.'!C179="","",'1042Bi Dati di base lav.'!C179)</f>
        <v/>
      </c>
      <c r="D183" s="608"/>
      <c r="E183" s="505" t="str">
        <f>IF('1042Bi Dati di base lav.'!D179="","",'1042Bi Dati di base lav.'!D179)</f>
        <v/>
      </c>
      <c r="F183" s="175" t="str">
        <f>IF(A183="","",'1042Bi Dati di base lav.'!M179)</f>
        <v/>
      </c>
      <c r="G183" s="177"/>
      <c r="H183" s="148"/>
      <c r="I183" s="148"/>
      <c r="J183" s="76" t="str">
        <f t="shared" si="34"/>
        <v/>
      </c>
      <c r="K183" s="175" t="str">
        <f>IF(A183="","",'1042Bi Dati di base lav.'!M179)</f>
        <v/>
      </c>
      <c r="L183" s="176"/>
      <c r="M183" s="148"/>
      <c r="N183" s="148"/>
      <c r="O183" s="78" t="str">
        <f t="shared" si="35"/>
        <v/>
      </c>
      <c r="P183" s="208"/>
      <c r="Q183" s="209" t="str">
        <f>IF($C183="","",'1042Ei Conteggio'!D183)</f>
        <v/>
      </c>
      <c r="R183" s="209" t="str">
        <f>IF(OR($C183="",'1042Bi Dati di base lav.'!M179=""),"",'1042Bi Dati di base lav.'!M179)</f>
        <v/>
      </c>
      <c r="S183" s="208" t="str">
        <f t="shared" si="36"/>
        <v/>
      </c>
      <c r="T183" s="208" t="str">
        <f t="shared" si="37"/>
        <v/>
      </c>
      <c r="U183" s="210">
        <f t="shared" si="38"/>
        <v>0</v>
      </c>
      <c r="V183" s="210">
        <f t="shared" si="39"/>
        <v>0</v>
      </c>
      <c r="W183" s="210">
        <f t="shared" si="40"/>
        <v>0</v>
      </c>
      <c r="X183" s="210">
        <f t="shared" si="41"/>
        <v>0</v>
      </c>
      <c r="Y183" s="210">
        <f t="shared" si="42"/>
        <v>0</v>
      </c>
      <c r="Z183" s="210">
        <f t="shared" si="43"/>
        <v>0</v>
      </c>
      <c r="AA183" s="205">
        <f t="shared" si="44"/>
        <v>0</v>
      </c>
    </row>
    <row r="184" spans="1:27" s="206" customFormat="1" ht="16.899999999999999" customHeight="1">
      <c r="A184" s="474" t="str">
        <f>IF('1042Bi Dati di base lav.'!A180="","",'1042Bi Dati di base lav.'!A180)</f>
        <v/>
      </c>
      <c r="B184" s="476" t="str">
        <f>IF('1042Bi Dati di base lav.'!B180="","",'1042Bi Dati di base lav.'!B180)</f>
        <v/>
      </c>
      <c r="C184" s="607" t="str">
        <f>IF('1042Bi Dati di base lav.'!C180="","",'1042Bi Dati di base lav.'!C180)</f>
        <v/>
      </c>
      <c r="D184" s="608"/>
      <c r="E184" s="505" t="str">
        <f>IF('1042Bi Dati di base lav.'!D180="","",'1042Bi Dati di base lav.'!D180)</f>
        <v/>
      </c>
      <c r="F184" s="175" t="str">
        <f>IF(A184="","",'1042Bi Dati di base lav.'!M180)</f>
        <v/>
      </c>
      <c r="G184" s="177"/>
      <c r="H184" s="148"/>
      <c r="I184" s="148"/>
      <c r="J184" s="76" t="str">
        <f t="shared" si="34"/>
        <v/>
      </c>
      <c r="K184" s="175" t="str">
        <f>IF(A184="","",'1042Bi Dati di base lav.'!M180)</f>
        <v/>
      </c>
      <c r="L184" s="176"/>
      <c r="M184" s="148"/>
      <c r="N184" s="148"/>
      <c r="O184" s="78" t="str">
        <f t="shared" si="35"/>
        <v/>
      </c>
      <c r="P184" s="208"/>
      <c r="Q184" s="209" t="str">
        <f>IF($C184="","",'1042Ei Conteggio'!D184)</f>
        <v/>
      </c>
      <c r="R184" s="209" t="str">
        <f>IF(OR($C184="",'1042Bi Dati di base lav.'!M180=""),"",'1042Bi Dati di base lav.'!M180)</f>
        <v/>
      </c>
      <c r="S184" s="208" t="str">
        <f t="shared" si="36"/>
        <v/>
      </c>
      <c r="T184" s="208" t="str">
        <f t="shared" si="37"/>
        <v/>
      </c>
      <c r="U184" s="210">
        <f t="shared" si="38"/>
        <v>0</v>
      </c>
      <c r="V184" s="210">
        <f t="shared" si="39"/>
        <v>0</v>
      </c>
      <c r="W184" s="210">
        <f t="shared" si="40"/>
        <v>0</v>
      </c>
      <c r="X184" s="210">
        <f t="shared" si="41"/>
        <v>0</v>
      </c>
      <c r="Y184" s="210">
        <f t="shared" si="42"/>
        <v>0</v>
      </c>
      <c r="Z184" s="210">
        <f t="shared" si="43"/>
        <v>0</v>
      </c>
      <c r="AA184" s="205">
        <f t="shared" si="44"/>
        <v>0</v>
      </c>
    </row>
    <row r="185" spans="1:27" s="206" customFormat="1" ht="16.899999999999999" customHeight="1">
      <c r="A185" s="474" t="str">
        <f>IF('1042Bi Dati di base lav.'!A181="","",'1042Bi Dati di base lav.'!A181)</f>
        <v/>
      </c>
      <c r="B185" s="476" t="str">
        <f>IF('1042Bi Dati di base lav.'!B181="","",'1042Bi Dati di base lav.'!B181)</f>
        <v/>
      </c>
      <c r="C185" s="607" t="str">
        <f>IF('1042Bi Dati di base lav.'!C181="","",'1042Bi Dati di base lav.'!C181)</f>
        <v/>
      </c>
      <c r="D185" s="608"/>
      <c r="E185" s="505" t="str">
        <f>IF('1042Bi Dati di base lav.'!D181="","",'1042Bi Dati di base lav.'!D181)</f>
        <v/>
      </c>
      <c r="F185" s="175" t="str">
        <f>IF(A185="","",'1042Bi Dati di base lav.'!M181)</f>
        <v/>
      </c>
      <c r="G185" s="177"/>
      <c r="H185" s="148"/>
      <c r="I185" s="148"/>
      <c r="J185" s="76" t="str">
        <f t="shared" si="34"/>
        <v/>
      </c>
      <c r="K185" s="175" t="str">
        <f>IF(A185="","",'1042Bi Dati di base lav.'!M181)</f>
        <v/>
      </c>
      <c r="L185" s="176"/>
      <c r="M185" s="148"/>
      <c r="N185" s="148"/>
      <c r="O185" s="78" t="str">
        <f t="shared" si="35"/>
        <v/>
      </c>
      <c r="P185" s="208"/>
      <c r="Q185" s="209" t="str">
        <f>IF($C185="","",'1042Ei Conteggio'!D185)</f>
        <v/>
      </c>
      <c r="R185" s="209" t="str">
        <f>IF(OR($C185="",'1042Bi Dati di base lav.'!M181=""),"",'1042Bi Dati di base lav.'!M181)</f>
        <v/>
      </c>
      <c r="S185" s="208" t="str">
        <f t="shared" si="36"/>
        <v/>
      </c>
      <c r="T185" s="208" t="str">
        <f t="shared" si="37"/>
        <v/>
      </c>
      <c r="U185" s="210">
        <f t="shared" si="38"/>
        <v>0</v>
      </c>
      <c r="V185" s="210">
        <f t="shared" si="39"/>
        <v>0</v>
      </c>
      <c r="W185" s="210">
        <f t="shared" si="40"/>
        <v>0</v>
      </c>
      <c r="X185" s="210">
        <f t="shared" si="41"/>
        <v>0</v>
      </c>
      <c r="Y185" s="210">
        <f t="shared" si="42"/>
        <v>0</v>
      </c>
      <c r="Z185" s="210">
        <f t="shared" si="43"/>
        <v>0</v>
      </c>
      <c r="AA185" s="205">
        <f t="shared" si="44"/>
        <v>0</v>
      </c>
    </row>
    <row r="186" spans="1:27" s="206" customFormat="1" ht="16.899999999999999" customHeight="1">
      <c r="A186" s="474" t="str">
        <f>IF('1042Bi Dati di base lav.'!A182="","",'1042Bi Dati di base lav.'!A182)</f>
        <v/>
      </c>
      <c r="B186" s="476" t="str">
        <f>IF('1042Bi Dati di base lav.'!B182="","",'1042Bi Dati di base lav.'!B182)</f>
        <v/>
      </c>
      <c r="C186" s="607" t="str">
        <f>IF('1042Bi Dati di base lav.'!C182="","",'1042Bi Dati di base lav.'!C182)</f>
        <v/>
      </c>
      <c r="D186" s="608"/>
      <c r="E186" s="505" t="str">
        <f>IF('1042Bi Dati di base lav.'!D182="","",'1042Bi Dati di base lav.'!D182)</f>
        <v/>
      </c>
      <c r="F186" s="175" t="str">
        <f>IF(A186="","",'1042Bi Dati di base lav.'!M182)</f>
        <v/>
      </c>
      <c r="G186" s="177"/>
      <c r="H186" s="148"/>
      <c r="I186" s="148"/>
      <c r="J186" s="76" t="str">
        <f t="shared" si="34"/>
        <v/>
      </c>
      <c r="K186" s="175" t="str">
        <f>IF(A186="","",'1042Bi Dati di base lav.'!M182)</f>
        <v/>
      </c>
      <c r="L186" s="176"/>
      <c r="M186" s="148"/>
      <c r="N186" s="148"/>
      <c r="O186" s="78" t="str">
        <f t="shared" si="35"/>
        <v/>
      </c>
      <c r="P186" s="208"/>
      <c r="Q186" s="209" t="str">
        <f>IF($C186="","",'1042Ei Conteggio'!D186)</f>
        <v/>
      </c>
      <c r="R186" s="209" t="str">
        <f>IF(OR($C186="",'1042Bi Dati di base lav.'!M182=""),"",'1042Bi Dati di base lav.'!M182)</f>
        <v/>
      </c>
      <c r="S186" s="208" t="str">
        <f t="shared" si="36"/>
        <v/>
      </c>
      <c r="T186" s="208" t="str">
        <f t="shared" si="37"/>
        <v/>
      </c>
      <c r="U186" s="210">
        <f t="shared" si="38"/>
        <v>0</v>
      </c>
      <c r="V186" s="210">
        <f t="shared" si="39"/>
        <v>0</v>
      </c>
      <c r="W186" s="210">
        <f t="shared" si="40"/>
        <v>0</v>
      </c>
      <c r="X186" s="210">
        <f t="shared" si="41"/>
        <v>0</v>
      </c>
      <c r="Y186" s="210">
        <f t="shared" si="42"/>
        <v>0</v>
      </c>
      <c r="Z186" s="210">
        <f t="shared" si="43"/>
        <v>0</v>
      </c>
      <c r="AA186" s="205">
        <f t="shared" si="44"/>
        <v>0</v>
      </c>
    </row>
    <row r="187" spans="1:27" s="206" customFormat="1" ht="16.899999999999999" customHeight="1">
      <c r="A187" s="474" t="str">
        <f>IF('1042Bi Dati di base lav.'!A183="","",'1042Bi Dati di base lav.'!A183)</f>
        <v/>
      </c>
      <c r="B187" s="476" t="str">
        <f>IF('1042Bi Dati di base lav.'!B183="","",'1042Bi Dati di base lav.'!B183)</f>
        <v/>
      </c>
      <c r="C187" s="607" t="str">
        <f>IF('1042Bi Dati di base lav.'!C183="","",'1042Bi Dati di base lav.'!C183)</f>
        <v/>
      </c>
      <c r="D187" s="608"/>
      <c r="E187" s="505" t="str">
        <f>IF('1042Bi Dati di base lav.'!D183="","",'1042Bi Dati di base lav.'!D183)</f>
        <v/>
      </c>
      <c r="F187" s="175" t="str">
        <f>IF(A187="","",'1042Bi Dati di base lav.'!M183)</f>
        <v/>
      </c>
      <c r="G187" s="177"/>
      <c r="H187" s="148"/>
      <c r="I187" s="148"/>
      <c r="J187" s="76" t="str">
        <f t="shared" si="34"/>
        <v/>
      </c>
      <c r="K187" s="175" t="str">
        <f>IF(A187="","",'1042Bi Dati di base lav.'!M183)</f>
        <v/>
      </c>
      <c r="L187" s="176"/>
      <c r="M187" s="148"/>
      <c r="N187" s="148"/>
      <c r="O187" s="78" t="str">
        <f t="shared" si="35"/>
        <v/>
      </c>
      <c r="P187" s="208"/>
      <c r="Q187" s="209" t="str">
        <f>IF($C187="","",'1042Ei Conteggio'!D187)</f>
        <v/>
      </c>
      <c r="R187" s="209" t="str">
        <f>IF(OR($C187="",'1042Bi Dati di base lav.'!M183=""),"",'1042Bi Dati di base lav.'!M183)</f>
        <v/>
      </c>
      <c r="S187" s="208" t="str">
        <f t="shared" si="36"/>
        <v/>
      </c>
      <c r="T187" s="208" t="str">
        <f t="shared" si="37"/>
        <v/>
      </c>
      <c r="U187" s="210">
        <f t="shared" si="38"/>
        <v>0</v>
      </c>
      <c r="V187" s="210">
        <f t="shared" si="39"/>
        <v>0</v>
      </c>
      <c r="W187" s="210">
        <f t="shared" si="40"/>
        <v>0</v>
      </c>
      <c r="X187" s="210">
        <f t="shared" si="41"/>
        <v>0</v>
      </c>
      <c r="Y187" s="210">
        <f t="shared" si="42"/>
        <v>0</v>
      </c>
      <c r="Z187" s="210">
        <f t="shared" si="43"/>
        <v>0</v>
      </c>
      <c r="AA187" s="205">
        <f t="shared" si="44"/>
        <v>0</v>
      </c>
    </row>
    <row r="188" spans="1:27" s="206" customFormat="1" ht="16.899999999999999" customHeight="1">
      <c r="A188" s="474" t="str">
        <f>IF('1042Bi Dati di base lav.'!A184="","",'1042Bi Dati di base lav.'!A184)</f>
        <v/>
      </c>
      <c r="B188" s="476" t="str">
        <f>IF('1042Bi Dati di base lav.'!B184="","",'1042Bi Dati di base lav.'!B184)</f>
        <v/>
      </c>
      <c r="C188" s="607" t="str">
        <f>IF('1042Bi Dati di base lav.'!C184="","",'1042Bi Dati di base lav.'!C184)</f>
        <v/>
      </c>
      <c r="D188" s="608"/>
      <c r="E188" s="505" t="str">
        <f>IF('1042Bi Dati di base lav.'!D184="","",'1042Bi Dati di base lav.'!D184)</f>
        <v/>
      </c>
      <c r="F188" s="175" t="str">
        <f>IF(A188="","",'1042Bi Dati di base lav.'!M184)</f>
        <v/>
      </c>
      <c r="G188" s="177"/>
      <c r="H188" s="148"/>
      <c r="I188" s="148"/>
      <c r="J188" s="76" t="str">
        <f t="shared" si="34"/>
        <v/>
      </c>
      <c r="K188" s="175" t="str">
        <f>IF(A188="","",'1042Bi Dati di base lav.'!M184)</f>
        <v/>
      </c>
      <c r="L188" s="176"/>
      <c r="M188" s="148"/>
      <c r="N188" s="148"/>
      <c r="O188" s="78" t="str">
        <f t="shared" si="35"/>
        <v/>
      </c>
      <c r="P188" s="208"/>
      <c r="Q188" s="209" t="str">
        <f>IF($C188="","",'1042Ei Conteggio'!D188)</f>
        <v/>
      </c>
      <c r="R188" s="209" t="str">
        <f>IF(OR($C188="",'1042Bi Dati di base lav.'!M184=""),"",'1042Bi Dati di base lav.'!M184)</f>
        <v/>
      </c>
      <c r="S188" s="208" t="str">
        <f t="shared" si="36"/>
        <v/>
      </c>
      <c r="T188" s="208" t="str">
        <f t="shared" si="37"/>
        <v/>
      </c>
      <c r="U188" s="210">
        <f t="shared" si="38"/>
        <v>0</v>
      </c>
      <c r="V188" s="210">
        <f t="shared" si="39"/>
        <v>0</v>
      </c>
      <c r="W188" s="210">
        <f t="shared" si="40"/>
        <v>0</v>
      </c>
      <c r="X188" s="210">
        <f t="shared" si="41"/>
        <v>0</v>
      </c>
      <c r="Y188" s="210">
        <f t="shared" si="42"/>
        <v>0</v>
      </c>
      <c r="Z188" s="210">
        <f t="shared" si="43"/>
        <v>0</v>
      </c>
      <c r="AA188" s="205">
        <f t="shared" si="44"/>
        <v>0</v>
      </c>
    </row>
    <row r="189" spans="1:27" s="206" customFormat="1" ht="16.899999999999999" customHeight="1">
      <c r="A189" s="474" t="str">
        <f>IF('1042Bi Dati di base lav.'!A185="","",'1042Bi Dati di base lav.'!A185)</f>
        <v/>
      </c>
      <c r="B189" s="476" t="str">
        <f>IF('1042Bi Dati di base lav.'!B185="","",'1042Bi Dati di base lav.'!B185)</f>
        <v/>
      </c>
      <c r="C189" s="607" t="str">
        <f>IF('1042Bi Dati di base lav.'!C185="","",'1042Bi Dati di base lav.'!C185)</f>
        <v/>
      </c>
      <c r="D189" s="608"/>
      <c r="E189" s="505" t="str">
        <f>IF('1042Bi Dati di base lav.'!D185="","",'1042Bi Dati di base lav.'!D185)</f>
        <v/>
      </c>
      <c r="F189" s="175" t="str">
        <f>IF(A189="","",'1042Bi Dati di base lav.'!M185)</f>
        <v/>
      </c>
      <c r="G189" s="177"/>
      <c r="H189" s="148"/>
      <c r="I189" s="148"/>
      <c r="J189" s="76" t="str">
        <f t="shared" si="34"/>
        <v/>
      </c>
      <c r="K189" s="175" t="str">
        <f>IF(A189="","",'1042Bi Dati di base lav.'!M185)</f>
        <v/>
      </c>
      <c r="L189" s="176"/>
      <c r="M189" s="148"/>
      <c r="N189" s="148"/>
      <c r="O189" s="78" t="str">
        <f t="shared" si="35"/>
        <v/>
      </c>
      <c r="P189" s="208"/>
      <c r="Q189" s="209" t="str">
        <f>IF($C189="","",'1042Ei Conteggio'!D189)</f>
        <v/>
      </c>
      <c r="R189" s="209" t="str">
        <f>IF(OR($C189="",'1042Bi Dati di base lav.'!M185=""),"",'1042Bi Dati di base lav.'!M185)</f>
        <v/>
      </c>
      <c r="S189" s="208" t="str">
        <f t="shared" si="36"/>
        <v/>
      </c>
      <c r="T189" s="208" t="str">
        <f t="shared" si="37"/>
        <v/>
      </c>
      <c r="U189" s="210">
        <f t="shared" si="38"/>
        <v>0</v>
      </c>
      <c r="V189" s="210">
        <f t="shared" si="39"/>
        <v>0</v>
      </c>
      <c r="W189" s="210">
        <f t="shared" si="40"/>
        <v>0</v>
      </c>
      <c r="X189" s="210">
        <f t="shared" si="41"/>
        <v>0</v>
      </c>
      <c r="Y189" s="210">
        <f t="shared" si="42"/>
        <v>0</v>
      </c>
      <c r="Z189" s="210">
        <f t="shared" si="43"/>
        <v>0</v>
      </c>
      <c r="AA189" s="205">
        <f t="shared" si="44"/>
        <v>0</v>
      </c>
    </row>
    <row r="190" spans="1:27" s="206" customFormat="1" ht="16.899999999999999" customHeight="1">
      <c r="A190" s="474" t="str">
        <f>IF('1042Bi Dati di base lav.'!A186="","",'1042Bi Dati di base lav.'!A186)</f>
        <v/>
      </c>
      <c r="B190" s="476" t="str">
        <f>IF('1042Bi Dati di base lav.'!B186="","",'1042Bi Dati di base lav.'!B186)</f>
        <v/>
      </c>
      <c r="C190" s="607" t="str">
        <f>IF('1042Bi Dati di base lav.'!C186="","",'1042Bi Dati di base lav.'!C186)</f>
        <v/>
      </c>
      <c r="D190" s="608"/>
      <c r="E190" s="505" t="str">
        <f>IF('1042Bi Dati di base lav.'!D186="","",'1042Bi Dati di base lav.'!D186)</f>
        <v/>
      </c>
      <c r="F190" s="175" t="str">
        <f>IF(A190="","",'1042Bi Dati di base lav.'!M186)</f>
        <v/>
      </c>
      <c r="G190" s="177"/>
      <c r="H190" s="148"/>
      <c r="I190" s="148"/>
      <c r="J190" s="76" t="str">
        <f t="shared" si="34"/>
        <v/>
      </c>
      <c r="K190" s="175" t="str">
        <f>IF(A190="","",'1042Bi Dati di base lav.'!M186)</f>
        <v/>
      </c>
      <c r="L190" s="176"/>
      <c r="M190" s="148"/>
      <c r="N190" s="148"/>
      <c r="O190" s="78" t="str">
        <f t="shared" si="35"/>
        <v/>
      </c>
      <c r="P190" s="208"/>
      <c r="Q190" s="209" t="str">
        <f>IF($C190="","",'1042Ei Conteggio'!D190)</f>
        <v/>
      </c>
      <c r="R190" s="209" t="str">
        <f>IF(OR($C190="",'1042Bi Dati di base lav.'!M186=""),"",'1042Bi Dati di base lav.'!M186)</f>
        <v/>
      </c>
      <c r="S190" s="208" t="str">
        <f t="shared" si="36"/>
        <v/>
      </c>
      <c r="T190" s="208" t="str">
        <f t="shared" si="37"/>
        <v/>
      </c>
      <c r="U190" s="210">
        <f t="shared" si="38"/>
        <v>0</v>
      </c>
      <c r="V190" s="210">
        <f t="shared" si="39"/>
        <v>0</v>
      </c>
      <c r="W190" s="210">
        <f t="shared" si="40"/>
        <v>0</v>
      </c>
      <c r="X190" s="210">
        <f t="shared" si="41"/>
        <v>0</v>
      </c>
      <c r="Y190" s="210">
        <f t="shared" si="42"/>
        <v>0</v>
      </c>
      <c r="Z190" s="210">
        <f t="shared" si="43"/>
        <v>0</v>
      </c>
      <c r="AA190" s="205">
        <f t="shared" si="44"/>
        <v>0</v>
      </c>
    </row>
    <row r="191" spans="1:27" s="206" customFormat="1" ht="16.899999999999999" customHeight="1">
      <c r="A191" s="474" t="str">
        <f>IF('1042Bi Dati di base lav.'!A187="","",'1042Bi Dati di base lav.'!A187)</f>
        <v/>
      </c>
      <c r="B191" s="476" t="str">
        <f>IF('1042Bi Dati di base lav.'!B187="","",'1042Bi Dati di base lav.'!B187)</f>
        <v/>
      </c>
      <c r="C191" s="607" t="str">
        <f>IF('1042Bi Dati di base lav.'!C187="","",'1042Bi Dati di base lav.'!C187)</f>
        <v/>
      </c>
      <c r="D191" s="608"/>
      <c r="E191" s="505" t="str">
        <f>IF('1042Bi Dati di base lav.'!D187="","",'1042Bi Dati di base lav.'!D187)</f>
        <v/>
      </c>
      <c r="F191" s="175" t="str">
        <f>IF(A191="","",'1042Bi Dati di base lav.'!M187)</f>
        <v/>
      </c>
      <c r="G191" s="177"/>
      <c r="H191" s="148"/>
      <c r="I191" s="148"/>
      <c r="J191" s="76" t="str">
        <f t="shared" si="34"/>
        <v/>
      </c>
      <c r="K191" s="175" t="str">
        <f>IF(A191="","",'1042Bi Dati di base lav.'!M187)</f>
        <v/>
      </c>
      <c r="L191" s="176"/>
      <c r="M191" s="148"/>
      <c r="N191" s="148"/>
      <c r="O191" s="78" t="str">
        <f t="shared" si="35"/>
        <v/>
      </c>
      <c r="P191" s="208"/>
      <c r="Q191" s="209" t="str">
        <f>IF($C191="","",'1042Ei Conteggio'!D191)</f>
        <v/>
      </c>
      <c r="R191" s="209" t="str">
        <f>IF(OR($C191="",'1042Bi Dati di base lav.'!M187=""),"",'1042Bi Dati di base lav.'!M187)</f>
        <v/>
      </c>
      <c r="S191" s="208" t="str">
        <f t="shared" si="36"/>
        <v/>
      </c>
      <c r="T191" s="208" t="str">
        <f t="shared" si="37"/>
        <v/>
      </c>
      <c r="U191" s="210">
        <f t="shared" si="38"/>
        <v>0</v>
      </c>
      <c r="V191" s="210">
        <f t="shared" si="39"/>
        <v>0</v>
      </c>
      <c r="W191" s="210">
        <f t="shared" si="40"/>
        <v>0</v>
      </c>
      <c r="X191" s="210">
        <f t="shared" si="41"/>
        <v>0</v>
      </c>
      <c r="Y191" s="210">
        <f t="shared" si="42"/>
        <v>0</v>
      </c>
      <c r="Z191" s="210">
        <f t="shared" si="43"/>
        <v>0</v>
      </c>
      <c r="AA191" s="205">
        <f t="shared" si="44"/>
        <v>0</v>
      </c>
    </row>
    <row r="192" spans="1:27" s="206" customFormat="1" ht="16.899999999999999" customHeight="1">
      <c r="A192" s="474" t="str">
        <f>IF('1042Bi Dati di base lav.'!A188="","",'1042Bi Dati di base lav.'!A188)</f>
        <v/>
      </c>
      <c r="B192" s="476" t="str">
        <f>IF('1042Bi Dati di base lav.'!B188="","",'1042Bi Dati di base lav.'!B188)</f>
        <v/>
      </c>
      <c r="C192" s="607" t="str">
        <f>IF('1042Bi Dati di base lav.'!C188="","",'1042Bi Dati di base lav.'!C188)</f>
        <v/>
      </c>
      <c r="D192" s="608"/>
      <c r="E192" s="505" t="str">
        <f>IF('1042Bi Dati di base lav.'!D188="","",'1042Bi Dati di base lav.'!D188)</f>
        <v/>
      </c>
      <c r="F192" s="175" t="str">
        <f>IF(A192="","",'1042Bi Dati di base lav.'!M188)</f>
        <v/>
      </c>
      <c r="G192" s="177"/>
      <c r="H192" s="148"/>
      <c r="I192" s="148"/>
      <c r="J192" s="76" t="str">
        <f t="shared" si="34"/>
        <v/>
      </c>
      <c r="K192" s="175" t="str">
        <f>IF(A192="","",'1042Bi Dati di base lav.'!M188)</f>
        <v/>
      </c>
      <c r="L192" s="176"/>
      <c r="M192" s="148"/>
      <c r="N192" s="148"/>
      <c r="O192" s="78" t="str">
        <f t="shared" si="35"/>
        <v/>
      </c>
      <c r="P192" s="208"/>
      <c r="Q192" s="209" t="str">
        <f>IF($C192="","",'1042Ei Conteggio'!D192)</f>
        <v/>
      </c>
      <c r="R192" s="209" t="str">
        <f>IF(OR($C192="",'1042Bi Dati di base lav.'!M188=""),"",'1042Bi Dati di base lav.'!M188)</f>
        <v/>
      </c>
      <c r="S192" s="208" t="str">
        <f t="shared" si="36"/>
        <v/>
      </c>
      <c r="T192" s="208" t="str">
        <f t="shared" si="37"/>
        <v/>
      </c>
      <c r="U192" s="210">
        <f t="shared" si="38"/>
        <v>0</v>
      </c>
      <c r="V192" s="210">
        <f t="shared" si="39"/>
        <v>0</v>
      </c>
      <c r="W192" s="210">
        <f t="shared" si="40"/>
        <v>0</v>
      </c>
      <c r="X192" s="210">
        <f t="shared" si="41"/>
        <v>0</v>
      </c>
      <c r="Y192" s="210">
        <f t="shared" si="42"/>
        <v>0</v>
      </c>
      <c r="Z192" s="210">
        <f t="shared" si="43"/>
        <v>0</v>
      </c>
      <c r="AA192" s="205">
        <f t="shared" si="44"/>
        <v>0</v>
      </c>
    </row>
    <row r="193" spans="1:27" s="206" customFormat="1" ht="16.899999999999999" customHeight="1">
      <c r="A193" s="474" t="str">
        <f>IF('1042Bi Dati di base lav.'!A189="","",'1042Bi Dati di base lav.'!A189)</f>
        <v/>
      </c>
      <c r="B193" s="476" t="str">
        <f>IF('1042Bi Dati di base lav.'!B189="","",'1042Bi Dati di base lav.'!B189)</f>
        <v/>
      </c>
      <c r="C193" s="607" t="str">
        <f>IF('1042Bi Dati di base lav.'!C189="","",'1042Bi Dati di base lav.'!C189)</f>
        <v/>
      </c>
      <c r="D193" s="608"/>
      <c r="E193" s="505" t="str">
        <f>IF('1042Bi Dati di base lav.'!D189="","",'1042Bi Dati di base lav.'!D189)</f>
        <v/>
      </c>
      <c r="F193" s="175" t="str">
        <f>IF(A193="","",'1042Bi Dati di base lav.'!M189)</f>
        <v/>
      </c>
      <c r="G193" s="177"/>
      <c r="H193" s="148"/>
      <c r="I193" s="148"/>
      <c r="J193" s="76" t="str">
        <f t="shared" si="34"/>
        <v/>
      </c>
      <c r="K193" s="175" t="str">
        <f>IF(A193="","",'1042Bi Dati di base lav.'!M189)</f>
        <v/>
      </c>
      <c r="L193" s="176"/>
      <c r="M193" s="148"/>
      <c r="N193" s="148"/>
      <c r="O193" s="78" t="str">
        <f t="shared" si="35"/>
        <v/>
      </c>
      <c r="P193" s="208"/>
      <c r="Q193" s="209" t="str">
        <f>IF($C193="","",'1042Ei Conteggio'!D193)</f>
        <v/>
      </c>
      <c r="R193" s="209" t="str">
        <f>IF(OR($C193="",'1042Bi Dati di base lav.'!M189=""),"",'1042Bi Dati di base lav.'!M189)</f>
        <v/>
      </c>
      <c r="S193" s="208" t="str">
        <f t="shared" si="36"/>
        <v/>
      </c>
      <c r="T193" s="208" t="str">
        <f t="shared" si="37"/>
        <v/>
      </c>
      <c r="U193" s="210">
        <f t="shared" si="38"/>
        <v>0</v>
      </c>
      <c r="V193" s="210">
        <f t="shared" si="39"/>
        <v>0</v>
      </c>
      <c r="W193" s="210">
        <f t="shared" si="40"/>
        <v>0</v>
      </c>
      <c r="X193" s="210">
        <f t="shared" si="41"/>
        <v>0</v>
      </c>
      <c r="Y193" s="210">
        <f t="shared" si="42"/>
        <v>0</v>
      </c>
      <c r="Z193" s="210">
        <f t="shared" si="43"/>
        <v>0</v>
      </c>
      <c r="AA193" s="205">
        <f t="shared" si="44"/>
        <v>0</v>
      </c>
    </row>
    <row r="194" spans="1:27" s="206" customFormat="1" ht="16.899999999999999" customHeight="1">
      <c r="A194" s="474" t="str">
        <f>IF('1042Bi Dati di base lav.'!A190="","",'1042Bi Dati di base lav.'!A190)</f>
        <v/>
      </c>
      <c r="B194" s="476" t="str">
        <f>IF('1042Bi Dati di base lav.'!B190="","",'1042Bi Dati di base lav.'!B190)</f>
        <v/>
      </c>
      <c r="C194" s="607" t="str">
        <f>IF('1042Bi Dati di base lav.'!C190="","",'1042Bi Dati di base lav.'!C190)</f>
        <v/>
      </c>
      <c r="D194" s="608"/>
      <c r="E194" s="505" t="str">
        <f>IF('1042Bi Dati di base lav.'!D190="","",'1042Bi Dati di base lav.'!D190)</f>
        <v/>
      </c>
      <c r="F194" s="175" t="str">
        <f>IF(A194="","",'1042Bi Dati di base lav.'!M190)</f>
        <v/>
      </c>
      <c r="G194" s="177"/>
      <c r="H194" s="148"/>
      <c r="I194" s="148"/>
      <c r="J194" s="76" t="str">
        <f t="shared" si="34"/>
        <v/>
      </c>
      <c r="K194" s="175" t="str">
        <f>IF(A194="","",'1042Bi Dati di base lav.'!M190)</f>
        <v/>
      </c>
      <c r="L194" s="176"/>
      <c r="M194" s="148"/>
      <c r="N194" s="148"/>
      <c r="O194" s="78" t="str">
        <f t="shared" si="35"/>
        <v/>
      </c>
      <c r="P194" s="208"/>
      <c r="Q194" s="209" t="str">
        <f>IF($C194="","",'1042Ei Conteggio'!D194)</f>
        <v/>
      </c>
      <c r="R194" s="209" t="str">
        <f>IF(OR($C194="",'1042Bi Dati di base lav.'!M190=""),"",'1042Bi Dati di base lav.'!M190)</f>
        <v/>
      </c>
      <c r="S194" s="208" t="str">
        <f t="shared" si="36"/>
        <v/>
      </c>
      <c r="T194" s="208" t="str">
        <f t="shared" si="37"/>
        <v/>
      </c>
      <c r="U194" s="210">
        <f t="shared" si="38"/>
        <v>0</v>
      </c>
      <c r="V194" s="210">
        <f t="shared" si="39"/>
        <v>0</v>
      </c>
      <c r="W194" s="210">
        <f t="shared" si="40"/>
        <v>0</v>
      </c>
      <c r="X194" s="210">
        <f t="shared" si="41"/>
        <v>0</v>
      </c>
      <c r="Y194" s="210">
        <f t="shared" si="42"/>
        <v>0</v>
      </c>
      <c r="Z194" s="210">
        <f t="shared" si="43"/>
        <v>0</v>
      </c>
      <c r="AA194" s="205">
        <f t="shared" si="44"/>
        <v>0</v>
      </c>
    </row>
    <row r="195" spans="1:27" s="206" customFormat="1" ht="16.899999999999999" customHeight="1">
      <c r="A195" s="474" t="str">
        <f>IF('1042Bi Dati di base lav.'!A191="","",'1042Bi Dati di base lav.'!A191)</f>
        <v/>
      </c>
      <c r="B195" s="476" t="str">
        <f>IF('1042Bi Dati di base lav.'!B191="","",'1042Bi Dati di base lav.'!B191)</f>
        <v/>
      </c>
      <c r="C195" s="607" t="str">
        <f>IF('1042Bi Dati di base lav.'!C191="","",'1042Bi Dati di base lav.'!C191)</f>
        <v/>
      </c>
      <c r="D195" s="608"/>
      <c r="E195" s="505" t="str">
        <f>IF('1042Bi Dati di base lav.'!D191="","",'1042Bi Dati di base lav.'!D191)</f>
        <v/>
      </c>
      <c r="F195" s="175" t="str">
        <f>IF(A195="","",'1042Bi Dati di base lav.'!M191)</f>
        <v/>
      </c>
      <c r="G195" s="177"/>
      <c r="H195" s="148"/>
      <c r="I195" s="148"/>
      <c r="J195" s="76" t="str">
        <f t="shared" si="34"/>
        <v/>
      </c>
      <c r="K195" s="175" t="str">
        <f>IF(A195="","",'1042Bi Dati di base lav.'!M191)</f>
        <v/>
      </c>
      <c r="L195" s="176"/>
      <c r="M195" s="148"/>
      <c r="N195" s="148"/>
      <c r="O195" s="78" t="str">
        <f t="shared" si="35"/>
        <v/>
      </c>
      <c r="P195" s="208"/>
      <c r="Q195" s="209" t="str">
        <f>IF($C195="","",'1042Ei Conteggio'!D195)</f>
        <v/>
      </c>
      <c r="R195" s="209" t="str">
        <f>IF(OR($C195="",'1042Bi Dati di base lav.'!M191=""),"",'1042Bi Dati di base lav.'!M191)</f>
        <v/>
      </c>
      <c r="S195" s="208" t="str">
        <f t="shared" si="36"/>
        <v/>
      </c>
      <c r="T195" s="208" t="str">
        <f t="shared" si="37"/>
        <v/>
      </c>
      <c r="U195" s="210">
        <f t="shared" si="38"/>
        <v>0</v>
      </c>
      <c r="V195" s="210">
        <f t="shared" si="39"/>
        <v>0</v>
      </c>
      <c r="W195" s="210">
        <f t="shared" si="40"/>
        <v>0</v>
      </c>
      <c r="X195" s="210">
        <f t="shared" si="41"/>
        <v>0</v>
      </c>
      <c r="Y195" s="210">
        <f t="shared" si="42"/>
        <v>0</v>
      </c>
      <c r="Z195" s="210">
        <f t="shared" si="43"/>
        <v>0</v>
      </c>
      <c r="AA195" s="205">
        <f t="shared" si="44"/>
        <v>0</v>
      </c>
    </row>
    <row r="196" spans="1:27" s="206" customFormat="1" ht="16.899999999999999" customHeight="1">
      <c r="A196" s="474" t="str">
        <f>IF('1042Bi Dati di base lav.'!A192="","",'1042Bi Dati di base lav.'!A192)</f>
        <v/>
      </c>
      <c r="B196" s="476" t="str">
        <f>IF('1042Bi Dati di base lav.'!B192="","",'1042Bi Dati di base lav.'!B192)</f>
        <v/>
      </c>
      <c r="C196" s="607" t="str">
        <f>IF('1042Bi Dati di base lav.'!C192="","",'1042Bi Dati di base lav.'!C192)</f>
        <v/>
      </c>
      <c r="D196" s="608"/>
      <c r="E196" s="505" t="str">
        <f>IF('1042Bi Dati di base lav.'!D192="","",'1042Bi Dati di base lav.'!D192)</f>
        <v/>
      </c>
      <c r="F196" s="175" t="str">
        <f>IF(A196="","",'1042Bi Dati di base lav.'!M192)</f>
        <v/>
      </c>
      <c r="G196" s="177"/>
      <c r="H196" s="148"/>
      <c r="I196" s="148"/>
      <c r="J196" s="76" t="str">
        <f t="shared" si="34"/>
        <v/>
      </c>
      <c r="K196" s="175" t="str">
        <f>IF(A196="","",'1042Bi Dati di base lav.'!M192)</f>
        <v/>
      </c>
      <c r="L196" s="176"/>
      <c r="M196" s="148"/>
      <c r="N196" s="148"/>
      <c r="O196" s="78" t="str">
        <f t="shared" si="35"/>
        <v/>
      </c>
      <c r="P196" s="208"/>
      <c r="Q196" s="209" t="str">
        <f>IF($C196="","",'1042Ei Conteggio'!D196)</f>
        <v/>
      </c>
      <c r="R196" s="209" t="str">
        <f>IF(OR($C196="",'1042Bi Dati di base lav.'!M192=""),"",'1042Bi Dati di base lav.'!M192)</f>
        <v/>
      </c>
      <c r="S196" s="208" t="str">
        <f t="shared" si="36"/>
        <v/>
      </c>
      <c r="T196" s="208" t="str">
        <f t="shared" si="37"/>
        <v/>
      </c>
      <c r="U196" s="210">
        <f t="shared" si="38"/>
        <v>0</v>
      </c>
      <c r="V196" s="210">
        <f t="shared" si="39"/>
        <v>0</v>
      </c>
      <c r="W196" s="210">
        <f t="shared" si="40"/>
        <v>0</v>
      </c>
      <c r="X196" s="210">
        <f t="shared" si="41"/>
        <v>0</v>
      </c>
      <c r="Y196" s="210">
        <f t="shared" si="42"/>
        <v>0</v>
      </c>
      <c r="Z196" s="210">
        <f t="shared" si="43"/>
        <v>0</v>
      </c>
      <c r="AA196" s="205">
        <f t="shared" si="44"/>
        <v>0</v>
      </c>
    </row>
    <row r="197" spans="1:27" s="206" customFormat="1" ht="16.899999999999999" customHeight="1">
      <c r="A197" s="474" t="str">
        <f>IF('1042Bi Dati di base lav.'!A193="","",'1042Bi Dati di base lav.'!A193)</f>
        <v/>
      </c>
      <c r="B197" s="476" t="str">
        <f>IF('1042Bi Dati di base lav.'!B193="","",'1042Bi Dati di base lav.'!B193)</f>
        <v/>
      </c>
      <c r="C197" s="607" t="str">
        <f>IF('1042Bi Dati di base lav.'!C193="","",'1042Bi Dati di base lav.'!C193)</f>
        <v/>
      </c>
      <c r="D197" s="608"/>
      <c r="E197" s="505" t="str">
        <f>IF('1042Bi Dati di base lav.'!D193="","",'1042Bi Dati di base lav.'!D193)</f>
        <v/>
      </c>
      <c r="F197" s="175" t="str">
        <f>IF(A197="","",'1042Bi Dati di base lav.'!M193)</f>
        <v/>
      </c>
      <c r="G197" s="177"/>
      <c r="H197" s="148"/>
      <c r="I197" s="148"/>
      <c r="J197" s="76" t="str">
        <f t="shared" si="34"/>
        <v/>
      </c>
      <c r="K197" s="175" t="str">
        <f>IF(A197="","",'1042Bi Dati di base lav.'!M193)</f>
        <v/>
      </c>
      <c r="L197" s="176"/>
      <c r="M197" s="148"/>
      <c r="N197" s="148"/>
      <c r="O197" s="78" t="str">
        <f t="shared" si="35"/>
        <v/>
      </c>
      <c r="P197" s="208"/>
      <c r="Q197" s="209" t="str">
        <f>IF($C197="","",'1042Ei Conteggio'!D197)</f>
        <v/>
      </c>
      <c r="R197" s="209" t="str">
        <f>IF(OR($C197="",'1042Bi Dati di base lav.'!M193=""),"",'1042Bi Dati di base lav.'!M193)</f>
        <v/>
      </c>
      <c r="S197" s="208" t="str">
        <f t="shared" si="36"/>
        <v/>
      </c>
      <c r="T197" s="208" t="str">
        <f t="shared" si="37"/>
        <v/>
      </c>
      <c r="U197" s="210">
        <f t="shared" si="38"/>
        <v>0</v>
      </c>
      <c r="V197" s="210">
        <f t="shared" si="39"/>
        <v>0</v>
      </c>
      <c r="W197" s="210">
        <f t="shared" si="40"/>
        <v>0</v>
      </c>
      <c r="X197" s="210">
        <f t="shared" si="41"/>
        <v>0</v>
      </c>
      <c r="Y197" s="210">
        <f t="shared" si="42"/>
        <v>0</v>
      </c>
      <c r="Z197" s="210">
        <f t="shared" si="43"/>
        <v>0</v>
      </c>
      <c r="AA197" s="205">
        <f t="shared" si="44"/>
        <v>0</v>
      </c>
    </row>
    <row r="198" spans="1:27" s="206" customFormat="1" ht="16.899999999999999" customHeight="1">
      <c r="A198" s="474" t="str">
        <f>IF('1042Bi Dati di base lav.'!A194="","",'1042Bi Dati di base lav.'!A194)</f>
        <v/>
      </c>
      <c r="B198" s="476" t="str">
        <f>IF('1042Bi Dati di base lav.'!B194="","",'1042Bi Dati di base lav.'!B194)</f>
        <v/>
      </c>
      <c r="C198" s="607" t="str">
        <f>IF('1042Bi Dati di base lav.'!C194="","",'1042Bi Dati di base lav.'!C194)</f>
        <v/>
      </c>
      <c r="D198" s="608"/>
      <c r="E198" s="505" t="str">
        <f>IF('1042Bi Dati di base lav.'!D194="","",'1042Bi Dati di base lav.'!D194)</f>
        <v/>
      </c>
      <c r="F198" s="175" t="str">
        <f>IF(A198="","",'1042Bi Dati di base lav.'!M194)</f>
        <v/>
      </c>
      <c r="G198" s="177"/>
      <c r="H198" s="148"/>
      <c r="I198" s="148"/>
      <c r="J198" s="76" t="str">
        <f t="shared" si="34"/>
        <v/>
      </c>
      <c r="K198" s="175" t="str">
        <f>IF(A198="","",'1042Bi Dati di base lav.'!M194)</f>
        <v/>
      </c>
      <c r="L198" s="176"/>
      <c r="M198" s="148"/>
      <c r="N198" s="148"/>
      <c r="O198" s="78" t="str">
        <f t="shared" si="35"/>
        <v/>
      </c>
      <c r="P198" s="208"/>
      <c r="Q198" s="209" t="str">
        <f>IF($C198="","",'1042Ei Conteggio'!D198)</f>
        <v/>
      </c>
      <c r="R198" s="209" t="str">
        <f>IF(OR($C198="",'1042Bi Dati di base lav.'!M194=""),"",'1042Bi Dati di base lav.'!M194)</f>
        <v/>
      </c>
      <c r="S198" s="208" t="str">
        <f t="shared" si="36"/>
        <v/>
      </c>
      <c r="T198" s="208" t="str">
        <f t="shared" si="37"/>
        <v/>
      </c>
      <c r="U198" s="210">
        <f t="shared" si="38"/>
        <v>0</v>
      </c>
      <c r="V198" s="210">
        <f t="shared" si="39"/>
        <v>0</v>
      </c>
      <c r="W198" s="210">
        <f t="shared" si="40"/>
        <v>0</v>
      </c>
      <c r="X198" s="210">
        <f t="shared" si="41"/>
        <v>0</v>
      </c>
      <c r="Y198" s="210">
        <f t="shared" si="42"/>
        <v>0</v>
      </c>
      <c r="Z198" s="210">
        <f t="shared" si="43"/>
        <v>0</v>
      </c>
      <c r="AA198" s="205">
        <f t="shared" si="44"/>
        <v>0</v>
      </c>
    </row>
    <row r="199" spans="1:27" s="206" customFormat="1" ht="16.899999999999999" customHeight="1">
      <c r="A199" s="474" t="str">
        <f>IF('1042Bi Dati di base lav.'!A195="","",'1042Bi Dati di base lav.'!A195)</f>
        <v/>
      </c>
      <c r="B199" s="476" t="str">
        <f>IF('1042Bi Dati di base lav.'!B195="","",'1042Bi Dati di base lav.'!B195)</f>
        <v/>
      </c>
      <c r="C199" s="607" t="str">
        <f>IF('1042Bi Dati di base lav.'!C195="","",'1042Bi Dati di base lav.'!C195)</f>
        <v/>
      </c>
      <c r="D199" s="608"/>
      <c r="E199" s="505" t="str">
        <f>IF('1042Bi Dati di base lav.'!D195="","",'1042Bi Dati di base lav.'!D195)</f>
        <v/>
      </c>
      <c r="F199" s="175" t="str">
        <f>IF(A199="","",'1042Bi Dati di base lav.'!M195)</f>
        <v/>
      </c>
      <c r="G199" s="177"/>
      <c r="H199" s="148"/>
      <c r="I199" s="148"/>
      <c r="J199" s="76" t="str">
        <f t="shared" si="34"/>
        <v/>
      </c>
      <c r="K199" s="175" t="str">
        <f>IF(A199="","",'1042Bi Dati di base lav.'!M195)</f>
        <v/>
      </c>
      <c r="L199" s="176"/>
      <c r="M199" s="148"/>
      <c r="N199" s="148"/>
      <c r="O199" s="78" t="str">
        <f t="shared" si="35"/>
        <v/>
      </c>
      <c r="P199" s="208"/>
      <c r="Q199" s="209" t="str">
        <f>IF($C199="","",'1042Ei Conteggio'!D199)</f>
        <v/>
      </c>
      <c r="R199" s="209" t="str">
        <f>IF(OR($C199="",'1042Bi Dati di base lav.'!M195=""),"",'1042Bi Dati di base lav.'!M195)</f>
        <v/>
      </c>
      <c r="S199" s="208" t="str">
        <f t="shared" si="36"/>
        <v/>
      </c>
      <c r="T199" s="208" t="str">
        <f t="shared" si="37"/>
        <v/>
      </c>
      <c r="U199" s="210">
        <f t="shared" si="38"/>
        <v>0</v>
      </c>
      <c r="V199" s="210">
        <f t="shared" si="39"/>
        <v>0</v>
      </c>
      <c r="W199" s="210">
        <f t="shared" si="40"/>
        <v>0</v>
      </c>
      <c r="X199" s="210">
        <f t="shared" si="41"/>
        <v>0</v>
      </c>
      <c r="Y199" s="210">
        <f t="shared" si="42"/>
        <v>0</v>
      </c>
      <c r="Z199" s="210">
        <f t="shared" si="43"/>
        <v>0</v>
      </c>
      <c r="AA199" s="205">
        <f t="shared" si="44"/>
        <v>0</v>
      </c>
    </row>
    <row r="200" spans="1:27" s="206" customFormat="1" ht="16.899999999999999" customHeight="1">
      <c r="A200" s="474" t="str">
        <f>IF('1042Bi Dati di base lav.'!A196="","",'1042Bi Dati di base lav.'!A196)</f>
        <v/>
      </c>
      <c r="B200" s="476" t="str">
        <f>IF('1042Bi Dati di base lav.'!B196="","",'1042Bi Dati di base lav.'!B196)</f>
        <v/>
      </c>
      <c r="C200" s="607" t="str">
        <f>IF('1042Bi Dati di base lav.'!C196="","",'1042Bi Dati di base lav.'!C196)</f>
        <v/>
      </c>
      <c r="D200" s="608"/>
      <c r="E200" s="505" t="str">
        <f>IF('1042Bi Dati di base lav.'!D196="","",'1042Bi Dati di base lav.'!D196)</f>
        <v/>
      </c>
      <c r="F200" s="175" t="str">
        <f>IF(A200="","",'1042Bi Dati di base lav.'!M196)</f>
        <v/>
      </c>
      <c r="G200" s="177"/>
      <c r="H200" s="148"/>
      <c r="I200" s="148"/>
      <c r="J200" s="76" t="str">
        <f t="shared" si="34"/>
        <v/>
      </c>
      <c r="K200" s="175" t="str">
        <f>IF(A200="","",'1042Bi Dati di base lav.'!M196)</f>
        <v/>
      </c>
      <c r="L200" s="176"/>
      <c r="M200" s="148"/>
      <c r="N200" s="148"/>
      <c r="O200" s="78" t="str">
        <f t="shared" si="35"/>
        <v/>
      </c>
      <c r="P200" s="208"/>
      <c r="Q200" s="209" t="str">
        <f>IF($C200="","",'1042Ei Conteggio'!D200)</f>
        <v/>
      </c>
      <c r="R200" s="209" t="str">
        <f>IF(OR($C200="",'1042Bi Dati di base lav.'!M196=""),"",'1042Bi Dati di base lav.'!M196)</f>
        <v/>
      </c>
      <c r="S200" s="208" t="str">
        <f t="shared" si="36"/>
        <v/>
      </c>
      <c r="T200" s="208" t="str">
        <f t="shared" si="37"/>
        <v/>
      </c>
      <c r="U200" s="210">
        <f t="shared" si="38"/>
        <v>0</v>
      </c>
      <c r="V200" s="210">
        <f t="shared" si="39"/>
        <v>0</v>
      </c>
      <c r="W200" s="210">
        <f t="shared" si="40"/>
        <v>0</v>
      </c>
      <c r="X200" s="210">
        <f t="shared" si="41"/>
        <v>0</v>
      </c>
      <c r="Y200" s="210">
        <f t="shared" si="42"/>
        <v>0</v>
      </c>
      <c r="Z200" s="210">
        <f t="shared" si="43"/>
        <v>0</v>
      </c>
      <c r="AA200" s="205">
        <f t="shared" si="44"/>
        <v>0</v>
      </c>
    </row>
    <row r="201" spans="1:27" s="206" customFormat="1" ht="16.899999999999999" customHeight="1">
      <c r="A201" s="474" t="str">
        <f>IF('1042Bi Dati di base lav.'!A197="","",'1042Bi Dati di base lav.'!A197)</f>
        <v/>
      </c>
      <c r="B201" s="476" t="str">
        <f>IF('1042Bi Dati di base lav.'!B197="","",'1042Bi Dati di base lav.'!B197)</f>
        <v/>
      </c>
      <c r="C201" s="607" t="str">
        <f>IF('1042Bi Dati di base lav.'!C197="","",'1042Bi Dati di base lav.'!C197)</f>
        <v/>
      </c>
      <c r="D201" s="608"/>
      <c r="E201" s="505" t="str">
        <f>IF('1042Bi Dati di base lav.'!D197="","",'1042Bi Dati di base lav.'!D197)</f>
        <v/>
      </c>
      <c r="F201" s="175" t="str">
        <f>IF(A201="","",'1042Bi Dati di base lav.'!M197)</f>
        <v/>
      </c>
      <c r="G201" s="177"/>
      <c r="H201" s="148"/>
      <c r="I201" s="148"/>
      <c r="J201" s="76" t="str">
        <f t="shared" si="34"/>
        <v/>
      </c>
      <c r="K201" s="175" t="str">
        <f>IF(A201="","",'1042Bi Dati di base lav.'!M197)</f>
        <v/>
      </c>
      <c r="L201" s="176"/>
      <c r="M201" s="148"/>
      <c r="N201" s="148"/>
      <c r="O201" s="78" t="str">
        <f t="shared" si="35"/>
        <v/>
      </c>
      <c r="P201" s="208"/>
      <c r="Q201" s="209" t="str">
        <f>IF($C201="","",'1042Ei Conteggio'!D201)</f>
        <v/>
      </c>
      <c r="R201" s="209" t="str">
        <f>IF(OR($C201="",'1042Bi Dati di base lav.'!M197=""),"",'1042Bi Dati di base lav.'!M197)</f>
        <v/>
      </c>
      <c r="S201" s="208" t="str">
        <f t="shared" si="36"/>
        <v/>
      </c>
      <c r="T201" s="208" t="str">
        <f t="shared" si="37"/>
        <v/>
      </c>
      <c r="U201" s="210">
        <f t="shared" si="38"/>
        <v>0</v>
      </c>
      <c r="V201" s="210">
        <f t="shared" si="39"/>
        <v>0</v>
      </c>
      <c r="W201" s="210">
        <f t="shared" si="40"/>
        <v>0</v>
      </c>
      <c r="X201" s="210">
        <f t="shared" si="41"/>
        <v>0</v>
      </c>
      <c r="Y201" s="210">
        <f t="shared" si="42"/>
        <v>0</v>
      </c>
      <c r="Z201" s="210">
        <f t="shared" si="43"/>
        <v>0</v>
      </c>
      <c r="AA201" s="205">
        <f t="shared" si="44"/>
        <v>0</v>
      </c>
    </row>
    <row r="202" spans="1:27" s="206" customFormat="1" ht="16.899999999999999" customHeight="1">
      <c r="A202" s="474" t="str">
        <f>IF('1042Bi Dati di base lav.'!A198="","",'1042Bi Dati di base lav.'!A198)</f>
        <v/>
      </c>
      <c r="B202" s="476" t="str">
        <f>IF('1042Bi Dati di base lav.'!B198="","",'1042Bi Dati di base lav.'!B198)</f>
        <v/>
      </c>
      <c r="C202" s="607" t="str">
        <f>IF('1042Bi Dati di base lav.'!C198="","",'1042Bi Dati di base lav.'!C198)</f>
        <v/>
      </c>
      <c r="D202" s="608"/>
      <c r="E202" s="505" t="str">
        <f>IF('1042Bi Dati di base lav.'!D198="","",'1042Bi Dati di base lav.'!D198)</f>
        <v/>
      </c>
      <c r="F202" s="175" t="str">
        <f>IF(A202="","",'1042Bi Dati di base lav.'!M198)</f>
        <v/>
      </c>
      <c r="G202" s="177"/>
      <c r="H202" s="148"/>
      <c r="I202" s="148"/>
      <c r="J202" s="76" t="str">
        <f t="shared" si="34"/>
        <v/>
      </c>
      <c r="K202" s="175" t="str">
        <f>IF(A202="","",'1042Bi Dati di base lav.'!M198)</f>
        <v/>
      </c>
      <c r="L202" s="176"/>
      <c r="M202" s="148"/>
      <c r="N202" s="148"/>
      <c r="O202" s="78" t="str">
        <f t="shared" si="35"/>
        <v/>
      </c>
      <c r="P202" s="208"/>
      <c r="Q202" s="209" t="str">
        <f>IF($C202="","",'1042Ei Conteggio'!D202)</f>
        <v/>
      </c>
      <c r="R202" s="209" t="str">
        <f>IF(OR($C202="",'1042Bi Dati di base lav.'!M198=""),"",'1042Bi Dati di base lav.'!M198)</f>
        <v/>
      </c>
      <c r="S202" s="208" t="str">
        <f t="shared" si="36"/>
        <v/>
      </c>
      <c r="T202" s="208" t="str">
        <f t="shared" si="37"/>
        <v/>
      </c>
      <c r="U202" s="210">
        <f t="shared" si="38"/>
        <v>0</v>
      </c>
      <c r="V202" s="210">
        <f t="shared" si="39"/>
        <v>0</v>
      </c>
      <c r="W202" s="210">
        <f t="shared" si="40"/>
        <v>0</v>
      </c>
      <c r="X202" s="210">
        <f t="shared" si="41"/>
        <v>0</v>
      </c>
      <c r="Y202" s="210">
        <f t="shared" si="42"/>
        <v>0</v>
      </c>
      <c r="Z202" s="210">
        <f t="shared" si="43"/>
        <v>0</v>
      </c>
      <c r="AA202" s="205">
        <f t="shared" si="44"/>
        <v>0</v>
      </c>
    </row>
    <row r="203" spans="1:27" s="206" customFormat="1" ht="16.899999999999999" customHeight="1">
      <c r="A203" s="474" t="str">
        <f>IF('1042Bi Dati di base lav.'!A199="","",'1042Bi Dati di base lav.'!A199)</f>
        <v/>
      </c>
      <c r="B203" s="476" t="str">
        <f>IF('1042Bi Dati di base lav.'!B199="","",'1042Bi Dati di base lav.'!B199)</f>
        <v/>
      </c>
      <c r="C203" s="607" t="str">
        <f>IF('1042Bi Dati di base lav.'!C199="","",'1042Bi Dati di base lav.'!C199)</f>
        <v/>
      </c>
      <c r="D203" s="608"/>
      <c r="E203" s="505" t="str">
        <f>IF('1042Bi Dati di base lav.'!D199="","",'1042Bi Dati di base lav.'!D199)</f>
        <v/>
      </c>
      <c r="F203" s="175" t="str">
        <f>IF(A203="","",'1042Bi Dati di base lav.'!M199)</f>
        <v/>
      </c>
      <c r="G203" s="177"/>
      <c r="H203" s="148"/>
      <c r="I203" s="148"/>
      <c r="J203" s="76" t="str">
        <f t="shared" si="34"/>
        <v/>
      </c>
      <c r="K203" s="175" t="str">
        <f>IF(A203="","",'1042Bi Dati di base lav.'!M199)</f>
        <v/>
      </c>
      <c r="L203" s="176"/>
      <c r="M203" s="148"/>
      <c r="N203" s="148"/>
      <c r="O203" s="78" t="str">
        <f t="shared" si="35"/>
        <v/>
      </c>
      <c r="P203" s="208"/>
      <c r="Q203" s="209" t="str">
        <f>IF($C203="","",'1042Ei Conteggio'!D203)</f>
        <v/>
      </c>
      <c r="R203" s="209" t="str">
        <f>IF(OR($C203="",'1042Bi Dati di base lav.'!M199=""),"",'1042Bi Dati di base lav.'!M199)</f>
        <v/>
      </c>
      <c r="S203" s="208" t="str">
        <f t="shared" si="36"/>
        <v/>
      </c>
      <c r="T203" s="208" t="str">
        <f t="shared" si="37"/>
        <v/>
      </c>
      <c r="U203" s="210">
        <f t="shared" si="38"/>
        <v>0</v>
      </c>
      <c r="V203" s="210">
        <f t="shared" si="39"/>
        <v>0</v>
      </c>
      <c r="W203" s="210">
        <f t="shared" si="40"/>
        <v>0</v>
      </c>
      <c r="X203" s="210">
        <f t="shared" si="41"/>
        <v>0</v>
      </c>
      <c r="Y203" s="210">
        <f t="shared" si="42"/>
        <v>0</v>
      </c>
      <c r="Z203" s="210">
        <f t="shared" si="43"/>
        <v>0</v>
      </c>
      <c r="AA203" s="205">
        <f t="shared" si="44"/>
        <v>0</v>
      </c>
    </row>
    <row r="204" spans="1:27" s="206" customFormat="1" ht="16.899999999999999" customHeight="1">
      <c r="A204" s="474" t="str">
        <f>IF('1042Bi Dati di base lav.'!A200="","",'1042Bi Dati di base lav.'!A200)</f>
        <v/>
      </c>
      <c r="B204" s="476" t="str">
        <f>IF('1042Bi Dati di base lav.'!B200="","",'1042Bi Dati di base lav.'!B200)</f>
        <v/>
      </c>
      <c r="C204" s="607" t="str">
        <f>IF('1042Bi Dati di base lav.'!C200="","",'1042Bi Dati di base lav.'!C200)</f>
        <v/>
      </c>
      <c r="D204" s="608"/>
      <c r="E204" s="505" t="str">
        <f>IF('1042Bi Dati di base lav.'!D200="","",'1042Bi Dati di base lav.'!D200)</f>
        <v/>
      </c>
      <c r="F204" s="175" t="str">
        <f>IF(A204="","",'1042Bi Dati di base lav.'!M200)</f>
        <v/>
      </c>
      <c r="G204" s="177"/>
      <c r="H204" s="148"/>
      <c r="I204" s="148"/>
      <c r="J204" s="76" t="str">
        <f t="shared" si="34"/>
        <v/>
      </c>
      <c r="K204" s="175" t="str">
        <f>IF(A204="","",'1042Bi Dati di base lav.'!M200)</f>
        <v/>
      </c>
      <c r="L204" s="176"/>
      <c r="M204" s="148"/>
      <c r="N204" s="148"/>
      <c r="O204" s="78" t="str">
        <f t="shared" si="35"/>
        <v/>
      </c>
      <c r="P204" s="208"/>
      <c r="Q204" s="209" t="str">
        <f>IF($C204="","",'1042Ei Conteggio'!D204)</f>
        <v/>
      </c>
      <c r="R204" s="209" t="str">
        <f>IF(OR($C204="",'1042Bi Dati di base lav.'!M200=""),"",'1042Bi Dati di base lav.'!M200)</f>
        <v/>
      </c>
      <c r="S204" s="208" t="str">
        <f t="shared" si="36"/>
        <v/>
      </c>
      <c r="T204" s="208" t="str">
        <f t="shared" si="37"/>
        <v/>
      </c>
      <c r="U204" s="210">
        <f t="shared" si="38"/>
        <v>0</v>
      </c>
      <c r="V204" s="210">
        <f t="shared" si="39"/>
        <v>0</v>
      </c>
      <c r="W204" s="210">
        <f t="shared" si="40"/>
        <v>0</v>
      </c>
      <c r="X204" s="210">
        <f t="shared" si="41"/>
        <v>0</v>
      </c>
      <c r="Y204" s="210">
        <f t="shared" si="42"/>
        <v>0</v>
      </c>
      <c r="Z204" s="210">
        <f t="shared" si="43"/>
        <v>0</v>
      </c>
      <c r="AA204" s="205">
        <f t="shared" si="44"/>
        <v>0</v>
      </c>
    </row>
    <row r="205" spans="1:27" s="206" customFormat="1" ht="16.899999999999999" customHeight="1">
      <c r="A205" s="474" t="str">
        <f>IF('1042Bi Dati di base lav.'!A201="","",'1042Bi Dati di base lav.'!A201)</f>
        <v/>
      </c>
      <c r="B205" s="476" t="str">
        <f>IF('1042Bi Dati di base lav.'!B201="","",'1042Bi Dati di base lav.'!B201)</f>
        <v/>
      </c>
      <c r="C205" s="607" t="str">
        <f>IF('1042Bi Dati di base lav.'!C201="","",'1042Bi Dati di base lav.'!C201)</f>
        <v/>
      </c>
      <c r="D205" s="608"/>
      <c r="E205" s="505" t="str">
        <f>IF('1042Bi Dati di base lav.'!D201="","",'1042Bi Dati di base lav.'!D201)</f>
        <v/>
      </c>
      <c r="F205" s="175" t="str">
        <f>IF(A205="","",'1042Bi Dati di base lav.'!M201)</f>
        <v/>
      </c>
      <c r="G205" s="177"/>
      <c r="H205" s="148"/>
      <c r="I205" s="148"/>
      <c r="J205" s="76" t="str">
        <f t="shared" si="34"/>
        <v/>
      </c>
      <c r="K205" s="175" t="str">
        <f>IF(A205="","",'1042Bi Dati di base lav.'!M201)</f>
        <v/>
      </c>
      <c r="L205" s="176"/>
      <c r="M205" s="148"/>
      <c r="N205" s="148"/>
      <c r="O205" s="78" t="str">
        <f t="shared" si="35"/>
        <v/>
      </c>
      <c r="P205" s="208"/>
      <c r="Q205" s="209" t="str">
        <f>IF($C205="","",'1042Ei Conteggio'!D205)</f>
        <v/>
      </c>
      <c r="R205" s="209" t="str">
        <f>IF(OR($C205="",'1042Bi Dati di base lav.'!M201=""),"",'1042Bi Dati di base lav.'!M201)</f>
        <v/>
      </c>
      <c r="S205" s="208" t="str">
        <f t="shared" si="36"/>
        <v/>
      </c>
      <c r="T205" s="208" t="str">
        <f t="shared" si="37"/>
        <v/>
      </c>
      <c r="U205" s="210">
        <f t="shared" si="38"/>
        <v>0</v>
      </c>
      <c r="V205" s="210">
        <f t="shared" si="39"/>
        <v>0</v>
      </c>
      <c r="W205" s="210">
        <f t="shared" si="40"/>
        <v>0</v>
      </c>
      <c r="X205" s="210">
        <f t="shared" si="41"/>
        <v>0</v>
      </c>
      <c r="Y205" s="210">
        <f t="shared" si="42"/>
        <v>0</v>
      </c>
      <c r="Z205" s="210">
        <f t="shared" si="43"/>
        <v>0</v>
      </c>
      <c r="AA205" s="205">
        <f t="shared" si="44"/>
        <v>0</v>
      </c>
    </row>
    <row r="206" spans="1:27" s="206" customFormat="1" ht="16.899999999999999" customHeight="1">
      <c r="A206" s="474" t="str">
        <f>IF('1042Bi Dati di base lav.'!A202="","",'1042Bi Dati di base lav.'!A202)</f>
        <v/>
      </c>
      <c r="B206" s="476" t="str">
        <f>IF('1042Bi Dati di base lav.'!B202="","",'1042Bi Dati di base lav.'!B202)</f>
        <v/>
      </c>
      <c r="C206" s="607" t="str">
        <f>IF('1042Bi Dati di base lav.'!C202="","",'1042Bi Dati di base lav.'!C202)</f>
        <v/>
      </c>
      <c r="D206" s="608"/>
      <c r="E206" s="505" t="str">
        <f>IF('1042Bi Dati di base lav.'!D202="","",'1042Bi Dati di base lav.'!D202)</f>
        <v/>
      </c>
      <c r="F206" s="175" t="str">
        <f>IF(A206="","",'1042Bi Dati di base lav.'!M202)</f>
        <v/>
      </c>
      <c r="G206" s="177"/>
      <c r="H206" s="148"/>
      <c r="I206" s="148"/>
      <c r="J206" s="76" t="str">
        <f t="shared" si="34"/>
        <v/>
      </c>
      <c r="K206" s="175" t="str">
        <f>IF(A206="","",'1042Bi Dati di base lav.'!M202)</f>
        <v/>
      </c>
      <c r="L206" s="176"/>
      <c r="M206" s="148"/>
      <c r="N206" s="148"/>
      <c r="O206" s="78" t="str">
        <f t="shared" si="35"/>
        <v/>
      </c>
      <c r="P206" s="208"/>
      <c r="Q206" s="209" t="str">
        <f>IF($C206="","",'1042Ei Conteggio'!D206)</f>
        <v/>
      </c>
      <c r="R206" s="209" t="str">
        <f>IF(OR($C206="",'1042Bi Dati di base lav.'!M202=""),"",'1042Bi Dati di base lav.'!M202)</f>
        <v/>
      </c>
      <c r="S206" s="208" t="str">
        <f t="shared" si="36"/>
        <v/>
      </c>
      <c r="T206" s="208" t="str">
        <f t="shared" si="37"/>
        <v/>
      </c>
      <c r="U206" s="210">
        <f t="shared" si="38"/>
        <v>0</v>
      </c>
      <c r="V206" s="210">
        <f t="shared" si="39"/>
        <v>0</v>
      </c>
      <c r="W206" s="210">
        <f t="shared" si="40"/>
        <v>0</v>
      </c>
      <c r="X206" s="210">
        <f t="shared" si="41"/>
        <v>0</v>
      </c>
      <c r="Y206" s="210">
        <f t="shared" si="42"/>
        <v>0</v>
      </c>
      <c r="Z206" s="210">
        <f t="shared" si="43"/>
        <v>0</v>
      </c>
      <c r="AA206" s="205">
        <f t="shared" si="44"/>
        <v>0</v>
      </c>
    </row>
    <row r="207" spans="1:27" s="206" customFormat="1" ht="16.899999999999999" customHeight="1">
      <c r="A207" s="474" t="str">
        <f>IF('1042Bi Dati di base lav.'!A203="","",'1042Bi Dati di base lav.'!A203)</f>
        <v/>
      </c>
      <c r="B207" s="476" t="str">
        <f>IF('1042Bi Dati di base lav.'!B203="","",'1042Bi Dati di base lav.'!B203)</f>
        <v/>
      </c>
      <c r="C207" s="607" t="str">
        <f>IF('1042Bi Dati di base lav.'!C203="","",'1042Bi Dati di base lav.'!C203)</f>
        <v/>
      </c>
      <c r="D207" s="608"/>
      <c r="E207" s="505" t="str">
        <f>IF('1042Bi Dati di base lav.'!D203="","",'1042Bi Dati di base lav.'!D203)</f>
        <v/>
      </c>
      <c r="F207" s="175" t="str">
        <f>IF(A207="","",'1042Bi Dati di base lav.'!M203)</f>
        <v/>
      </c>
      <c r="G207" s="177"/>
      <c r="H207" s="148"/>
      <c r="I207" s="148"/>
      <c r="J207" s="76" t="str">
        <f t="shared" si="34"/>
        <v/>
      </c>
      <c r="K207" s="175" t="str">
        <f>IF(A207="","",'1042Bi Dati di base lav.'!M203)</f>
        <v/>
      </c>
      <c r="L207" s="176"/>
      <c r="M207" s="148"/>
      <c r="N207" s="148"/>
      <c r="O207" s="78" t="str">
        <f t="shared" si="35"/>
        <v/>
      </c>
      <c r="P207" s="208"/>
      <c r="Q207" s="209" t="str">
        <f>IF($C207="","",'1042Ei Conteggio'!D207)</f>
        <v/>
      </c>
      <c r="R207" s="209" t="str">
        <f>IF(OR($C207="",'1042Bi Dati di base lav.'!M203=""),"",'1042Bi Dati di base lav.'!M203)</f>
        <v/>
      </c>
      <c r="S207" s="208" t="str">
        <f t="shared" si="36"/>
        <v/>
      </c>
      <c r="T207" s="208" t="str">
        <f t="shared" si="37"/>
        <v/>
      </c>
      <c r="U207" s="210">
        <f t="shared" si="38"/>
        <v>0</v>
      </c>
      <c r="V207" s="210">
        <f t="shared" si="39"/>
        <v>0</v>
      </c>
      <c r="W207" s="210">
        <f t="shared" si="40"/>
        <v>0</v>
      </c>
      <c r="X207" s="210">
        <f t="shared" si="41"/>
        <v>0</v>
      </c>
      <c r="Y207" s="210">
        <f t="shared" si="42"/>
        <v>0</v>
      </c>
      <c r="Z207" s="210">
        <f t="shared" si="43"/>
        <v>0</v>
      </c>
      <c r="AA207" s="205">
        <f t="shared" si="44"/>
        <v>0</v>
      </c>
    </row>
    <row r="208" spans="1:27" s="206" customFormat="1" ht="16.899999999999999" customHeight="1">
      <c r="A208" s="474" t="str">
        <f>IF('1042Bi Dati di base lav.'!A204="","",'1042Bi Dati di base lav.'!A204)</f>
        <v/>
      </c>
      <c r="B208" s="476" t="str">
        <f>IF('1042Bi Dati di base lav.'!B204="","",'1042Bi Dati di base lav.'!B204)</f>
        <v/>
      </c>
      <c r="C208" s="607" t="str">
        <f>IF('1042Bi Dati di base lav.'!C204="","",'1042Bi Dati di base lav.'!C204)</f>
        <v/>
      </c>
      <c r="D208" s="608"/>
      <c r="E208" s="505" t="str">
        <f>IF('1042Bi Dati di base lav.'!D204="","",'1042Bi Dati di base lav.'!D204)</f>
        <v/>
      </c>
      <c r="F208" s="175" t="str">
        <f>IF(A208="","",'1042Bi Dati di base lav.'!M204)</f>
        <v/>
      </c>
      <c r="G208" s="177"/>
      <c r="H208" s="148"/>
      <c r="I208" s="148"/>
      <c r="J208" s="76" t="str">
        <f t="shared" si="34"/>
        <v/>
      </c>
      <c r="K208" s="175" t="str">
        <f>IF(A208="","",'1042Bi Dati di base lav.'!M204)</f>
        <v/>
      </c>
      <c r="L208" s="176"/>
      <c r="M208" s="148"/>
      <c r="N208" s="148"/>
      <c r="O208" s="78" t="str">
        <f t="shared" si="35"/>
        <v/>
      </c>
      <c r="P208" s="208"/>
      <c r="Q208" s="209" t="str">
        <f>IF($C208="","",'1042Ei Conteggio'!D208)</f>
        <v/>
      </c>
      <c r="R208" s="209" t="str">
        <f>IF(OR($C208="",'1042Bi Dati di base lav.'!M204=""),"",'1042Bi Dati di base lav.'!M204)</f>
        <v/>
      </c>
      <c r="S208" s="208" t="str">
        <f t="shared" si="36"/>
        <v/>
      </c>
      <c r="T208" s="208" t="str">
        <f t="shared" si="37"/>
        <v/>
      </c>
      <c r="U208" s="210">
        <f t="shared" si="38"/>
        <v>0</v>
      </c>
      <c r="V208" s="210">
        <f t="shared" si="39"/>
        <v>0</v>
      </c>
      <c r="W208" s="210">
        <f t="shared" si="40"/>
        <v>0</v>
      </c>
      <c r="X208" s="210">
        <f t="shared" si="41"/>
        <v>0</v>
      </c>
      <c r="Y208" s="210">
        <f t="shared" si="42"/>
        <v>0</v>
      </c>
      <c r="Z208" s="210">
        <f t="shared" si="43"/>
        <v>0</v>
      </c>
      <c r="AA208" s="205">
        <f t="shared" si="44"/>
        <v>0</v>
      </c>
    </row>
    <row r="209" spans="1:27" s="206" customFormat="1" ht="16.899999999999999" customHeight="1">
      <c r="A209" s="474" t="str">
        <f>IF('1042Bi Dati di base lav.'!A205="","",'1042Bi Dati di base lav.'!A205)</f>
        <v/>
      </c>
      <c r="B209" s="476" t="str">
        <f>IF('1042Bi Dati di base lav.'!B205="","",'1042Bi Dati di base lav.'!B205)</f>
        <v/>
      </c>
      <c r="C209" s="607" t="str">
        <f>IF('1042Bi Dati di base lav.'!C205="","",'1042Bi Dati di base lav.'!C205)</f>
        <v/>
      </c>
      <c r="D209" s="608"/>
      <c r="E209" s="505" t="str">
        <f>IF('1042Bi Dati di base lav.'!D205="","",'1042Bi Dati di base lav.'!D205)</f>
        <v/>
      </c>
      <c r="F209" s="175" t="str">
        <f>IF(A209="","",'1042Bi Dati di base lav.'!M205)</f>
        <v/>
      </c>
      <c r="G209" s="177"/>
      <c r="H209" s="148"/>
      <c r="I209" s="148"/>
      <c r="J209" s="76" t="str">
        <f t="shared" si="34"/>
        <v/>
      </c>
      <c r="K209" s="175" t="str">
        <f>IF(A209="","",'1042Bi Dati di base lav.'!M205)</f>
        <v/>
      </c>
      <c r="L209" s="176"/>
      <c r="M209" s="148"/>
      <c r="N209" s="148"/>
      <c r="O209" s="78" t="str">
        <f t="shared" si="35"/>
        <v/>
      </c>
      <c r="P209" s="208"/>
      <c r="Q209" s="209" t="str">
        <f>IF($C209="","",'1042Ei Conteggio'!D209)</f>
        <v/>
      </c>
      <c r="R209" s="209" t="str">
        <f>IF(OR($C209="",'1042Bi Dati di base lav.'!M205=""),"",'1042Bi Dati di base lav.'!M205)</f>
        <v/>
      </c>
      <c r="S209" s="208" t="str">
        <f t="shared" si="36"/>
        <v/>
      </c>
      <c r="T209" s="208" t="str">
        <f t="shared" si="37"/>
        <v/>
      </c>
      <c r="U209" s="210">
        <f t="shared" si="38"/>
        <v>0</v>
      </c>
      <c r="V209" s="210">
        <f t="shared" si="39"/>
        <v>0</v>
      </c>
      <c r="W209" s="210">
        <f t="shared" si="40"/>
        <v>0</v>
      </c>
      <c r="X209" s="210">
        <f t="shared" si="41"/>
        <v>0</v>
      </c>
      <c r="Y209" s="210">
        <f t="shared" si="42"/>
        <v>0</v>
      </c>
      <c r="Z209" s="210">
        <f t="shared" si="43"/>
        <v>0</v>
      </c>
      <c r="AA209" s="205">
        <f t="shared" si="44"/>
        <v>0</v>
      </c>
    </row>
    <row r="210" spans="1:27" s="206" customFormat="1" ht="16.899999999999999" customHeight="1">
      <c r="A210" s="474" t="str">
        <f>IF('1042Bi Dati di base lav.'!A206="","",'1042Bi Dati di base lav.'!A206)</f>
        <v/>
      </c>
      <c r="B210" s="476" t="str">
        <f>IF('1042Bi Dati di base lav.'!B206="","",'1042Bi Dati di base lav.'!B206)</f>
        <v/>
      </c>
      <c r="C210" s="607" t="str">
        <f>IF('1042Bi Dati di base lav.'!C206="","",'1042Bi Dati di base lav.'!C206)</f>
        <v/>
      </c>
      <c r="D210" s="608"/>
      <c r="E210" s="505" t="str">
        <f>IF('1042Bi Dati di base lav.'!D206="","",'1042Bi Dati di base lav.'!D206)</f>
        <v/>
      </c>
      <c r="F210" s="175" t="str">
        <f>IF(A210="","",'1042Bi Dati di base lav.'!M206)</f>
        <v/>
      </c>
      <c r="G210" s="177"/>
      <c r="H210" s="148"/>
      <c r="I210" s="148"/>
      <c r="J210" s="76" t="str">
        <f t="shared" si="34"/>
        <v/>
      </c>
      <c r="K210" s="175" t="str">
        <f>IF(A210="","",'1042Bi Dati di base lav.'!M206)</f>
        <v/>
      </c>
      <c r="L210" s="176"/>
      <c r="M210" s="148"/>
      <c r="N210" s="148"/>
      <c r="O210" s="78" t="str">
        <f t="shared" si="35"/>
        <v/>
      </c>
      <c r="P210" s="208"/>
      <c r="Q210" s="209" t="str">
        <f>IF($C210="","",'1042Ei Conteggio'!D210)</f>
        <v/>
      </c>
      <c r="R210" s="209" t="str">
        <f>IF(OR($C210="",'1042Bi Dati di base lav.'!M206=""),"",'1042Bi Dati di base lav.'!M206)</f>
        <v/>
      </c>
      <c r="S210" s="208" t="str">
        <f t="shared" si="36"/>
        <v/>
      </c>
      <c r="T210" s="208" t="str">
        <f t="shared" si="37"/>
        <v/>
      </c>
      <c r="U210" s="210">
        <f t="shared" si="38"/>
        <v>0</v>
      </c>
      <c r="V210" s="210">
        <f t="shared" si="39"/>
        <v>0</v>
      </c>
      <c r="W210" s="210">
        <f t="shared" si="40"/>
        <v>0</v>
      </c>
      <c r="X210" s="210">
        <f t="shared" si="41"/>
        <v>0</v>
      </c>
      <c r="Y210" s="210">
        <f t="shared" si="42"/>
        <v>0</v>
      </c>
      <c r="Z210" s="210">
        <f t="shared" si="43"/>
        <v>0</v>
      </c>
      <c r="AA210" s="205">
        <f t="shared" si="44"/>
        <v>0</v>
      </c>
    </row>
    <row r="211" spans="1:27" s="206" customFormat="1" ht="16.899999999999999" customHeight="1" thickBot="1">
      <c r="A211" s="475" t="str">
        <f>IF('1042Bi Dati di base lav.'!A207="","",'1042Bi Dati di base lav.'!A207)</f>
        <v/>
      </c>
      <c r="B211" s="477" t="str">
        <f>IF('1042Bi Dati di base lav.'!B207="","",'1042Bi Dati di base lav.'!B207)</f>
        <v/>
      </c>
      <c r="C211" s="611" t="str">
        <f>IF('1042Bi Dati di base lav.'!C207="","",'1042Bi Dati di base lav.'!C207)</f>
        <v/>
      </c>
      <c r="D211" s="612"/>
      <c r="E211" s="504" t="str">
        <f>IF('1042Bi Dati di base lav.'!D207="","",'1042Bi Dati di base lav.'!D207)</f>
        <v/>
      </c>
      <c r="F211" s="179" t="str">
        <f>IF(A211="","",'1042Bi Dati di base lav.'!M207)</f>
        <v/>
      </c>
      <c r="G211" s="178"/>
      <c r="H211" s="149"/>
      <c r="I211" s="149"/>
      <c r="J211" s="422" t="str">
        <f t="shared" si="34"/>
        <v/>
      </c>
      <c r="K211" s="179" t="str">
        <f>IF(A211="","",'1042Bi Dati di base lav.'!M207)</f>
        <v/>
      </c>
      <c r="L211" s="178"/>
      <c r="M211" s="149"/>
      <c r="N211" s="149"/>
      <c r="O211" s="79" t="str">
        <f t="shared" si="35"/>
        <v/>
      </c>
      <c r="P211" s="208"/>
      <c r="Q211" s="209" t="str">
        <f>IF($C211="","",'1042Ei Conteggio'!D211)</f>
        <v/>
      </c>
      <c r="R211" s="209" t="str">
        <f>IF(OR($C211="",'1042Bi Dati di base lav.'!M207=""),"",'1042Bi Dati di base lav.'!M207)</f>
        <v/>
      </c>
      <c r="S211" s="208" t="str">
        <f t="shared" si="36"/>
        <v/>
      </c>
      <c r="T211" s="208" t="str">
        <f t="shared" si="37"/>
        <v/>
      </c>
      <c r="U211" s="210">
        <f t="shared" si="38"/>
        <v>0</v>
      </c>
      <c r="V211" s="210">
        <f t="shared" si="39"/>
        <v>0</v>
      </c>
      <c r="W211" s="210">
        <f t="shared" si="40"/>
        <v>0</v>
      </c>
      <c r="X211" s="210">
        <f t="shared" si="41"/>
        <v>0</v>
      </c>
      <c r="Y211" s="210">
        <f t="shared" si="42"/>
        <v>0</v>
      </c>
      <c r="Z211" s="210">
        <f t="shared" si="43"/>
        <v>0</v>
      </c>
      <c r="AA211" s="205">
        <f t="shared" si="44"/>
        <v>0</v>
      </c>
    </row>
    <row r="212" spans="1:27"/>
  </sheetData>
  <sheetProtection algorithmName="SHA-512" hashValue="wI9iPwXS82LH80RoIJ04B7ohEVd+4QgoXhleMCOMHZk9IqKvJ4QXIjP757i6FdsTvxhMYykrNYblVdIZwVLTpw==" saltValue="UWqzx7oWd4DZPUivL78Fag==" spinCount="100000" sheet="1" selectLockedCells="1"/>
  <mergeCells count="215">
    <mergeCell ref="C211:D211"/>
    <mergeCell ref="C206:D206"/>
    <mergeCell ref="C207:D207"/>
    <mergeCell ref="C208:D208"/>
    <mergeCell ref="C209:D209"/>
    <mergeCell ref="C210:D210"/>
    <mergeCell ref="C201:D201"/>
    <mergeCell ref="C202:D202"/>
    <mergeCell ref="C203:D203"/>
    <mergeCell ref="C204:D204"/>
    <mergeCell ref="C205:D20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86:D86"/>
    <mergeCell ref="C87:D87"/>
    <mergeCell ref="C88:D88"/>
    <mergeCell ref="C89:D89"/>
    <mergeCell ref="C90:D90"/>
    <mergeCell ref="C81:D81"/>
    <mergeCell ref="C82:D82"/>
    <mergeCell ref="C83:D83"/>
    <mergeCell ref="C84:D84"/>
    <mergeCell ref="C85:D85"/>
    <mergeCell ref="C76:D76"/>
    <mergeCell ref="C77:D77"/>
    <mergeCell ref="C78:D78"/>
    <mergeCell ref="C79:D79"/>
    <mergeCell ref="C80:D80"/>
    <mergeCell ref="C71:D71"/>
    <mergeCell ref="C72:D72"/>
    <mergeCell ref="C73:D73"/>
    <mergeCell ref="C74:D74"/>
    <mergeCell ref="C75:D75"/>
    <mergeCell ref="C66:D66"/>
    <mergeCell ref="C67:D67"/>
    <mergeCell ref="C68:D68"/>
    <mergeCell ref="C69:D69"/>
    <mergeCell ref="C70:D70"/>
    <mergeCell ref="C61:D61"/>
    <mergeCell ref="C62:D62"/>
    <mergeCell ref="C63:D63"/>
    <mergeCell ref="C64:D64"/>
    <mergeCell ref="C65:D65"/>
    <mergeCell ref="C56:D56"/>
    <mergeCell ref="C57:D57"/>
    <mergeCell ref="C58:D58"/>
    <mergeCell ref="C59:D59"/>
    <mergeCell ref="C60:D6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C11:D11"/>
    <mergeCell ref="C12:D12"/>
    <mergeCell ref="C13:D13"/>
    <mergeCell ref="C14:D14"/>
    <mergeCell ref="C15:D15"/>
    <mergeCell ref="C1:D1"/>
    <mergeCell ref="C2:D2"/>
    <mergeCell ref="F9:G9"/>
    <mergeCell ref="K9:L9"/>
    <mergeCell ref="H9:H10"/>
    <mergeCell ref="I9:I10"/>
    <mergeCell ref="J9:J10"/>
    <mergeCell ref="C9:D10"/>
    <mergeCell ref="A9:A10"/>
    <mergeCell ref="B9:B10"/>
    <mergeCell ref="F5:O5"/>
    <mergeCell ref="M9:M10"/>
    <mergeCell ref="N9:N10"/>
    <mergeCell ref="O9:O10"/>
  </mergeCells>
  <conditionalFormatting sqref="O12 J12:J211">
    <cfRule type="expression" dxfId="57" priority="87" stopIfTrue="1">
      <formula>AND(NOT(#REF!=""),J12&gt;G12-H12-I12-#REF!)</formula>
    </cfRule>
    <cfRule type="expression" dxfId="56" priority="88" stopIfTrue="1">
      <formula>AND(NOT(#REF!=""),J12="")</formula>
    </cfRule>
  </conditionalFormatting>
  <conditionalFormatting sqref="F12:I211">
    <cfRule type="cellIs" dxfId="55" priority="28" operator="lessThan">
      <formula>0</formula>
    </cfRule>
    <cfRule type="expression" dxfId="54" priority="29">
      <formula>F12=""</formula>
    </cfRule>
  </conditionalFormatting>
  <conditionalFormatting sqref="K12:N211">
    <cfRule type="cellIs" dxfId="53" priority="26" operator="lessThan">
      <formula>0</formula>
    </cfRule>
    <cfRule type="expression" dxfId="52" priority="27">
      <formula>K12=""</formula>
    </cfRule>
  </conditionalFormatting>
  <conditionalFormatting sqref="F11:I11">
    <cfRule type="cellIs" dxfId="51" priority="19" operator="lessThan">
      <formula>0</formula>
    </cfRule>
    <cfRule type="expression" dxfId="50" priority="20">
      <formula>F11=""</formula>
    </cfRule>
  </conditionalFormatting>
  <conditionalFormatting sqref="K11:N11">
    <cfRule type="cellIs" dxfId="49" priority="17" operator="lessThan">
      <formula>0</formula>
    </cfRule>
    <cfRule type="expression" dxfId="48" priority="18">
      <formula>K11=""</formula>
    </cfRule>
  </conditionalFormatting>
  <conditionalFormatting sqref="A11">
    <cfRule type="cellIs" dxfId="47" priority="15" operator="between">
      <formula>7560000000000</formula>
      <formula>7569999999999</formula>
    </cfRule>
    <cfRule type="cellIs" dxfId="46" priority="16" operator="between">
      <formula>0</formula>
      <formula>9999999999</formula>
    </cfRule>
  </conditionalFormatting>
  <conditionalFormatting sqref="A12">
    <cfRule type="cellIs" dxfId="45" priority="12" operator="between">
      <formula>7560000000000</formula>
      <formula>7569999999999</formula>
    </cfRule>
    <cfRule type="cellIs" dxfId="44" priority="13" operator="between">
      <formula>0</formula>
      <formula>9999999999</formula>
    </cfRule>
  </conditionalFormatting>
  <conditionalFormatting sqref="A12">
    <cfRule type="expression" dxfId="43" priority="11">
      <formula>A12=""</formula>
    </cfRule>
  </conditionalFormatting>
  <conditionalFormatting sqref="A13:A211">
    <cfRule type="cellIs" dxfId="42" priority="9" operator="between">
      <formula>7560000000000</formula>
      <formula>7569999999999</formula>
    </cfRule>
    <cfRule type="cellIs" dxfId="41" priority="10" operator="between">
      <formula>0</formula>
      <formula>9999999999</formula>
    </cfRule>
  </conditionalFormatting>
  <conditionalFormatting sqref="A13:A211">
    <cfRule type="expression" dxfId="40" priority="8">
      <formula>A13=""</formula>
    </cfRule>
  </conditionalFormatting>
  <conditionalFormatting sqref="B12">
    <cfRule type="expression" dxfId="39" priority="7">
      <formula>B12=""</formula>
    </cfRule>
  </conditionalFormatting>
  <conditionalFormatting sqref="B13:B211">
    <cfRule type="expression" dxfId="38" priority="6">
      <formula>B13=""</formula>
    </cfRule>
  </conditionalFormatting>
  <conditionalFormatting sqref="C12">
    <cfRule type="expression" dxfId="37" priority="5">
      <formula>C12=""</formula>
    </cfRule>
  </conditionalFormatting>
  <conditionalFormatting sqref="C13">
    <cfRule type="expression" dxfId="36" priority="4">
      <formula>C13=""</formula>
    </cfRule>
  </conditionalFormatting>
  <conditionalFormatting sqref="C14:C211">
    <cfRule type="expression" dxfId="35" priority="3">
      <formula>C14=""</formula>
    </cfRule>
  </conditionalFormatting>
  <conditionalFormatting sqref="E12:E211">
    <cfRule type="expression" dxfId="34" priority="1">
      <formula>E12=""</formula>
    </cfRule>
  </conditionalFormatting>
  <pageMargins left="0.39370078740157483" right="0.39370078740157483" top="0.78740157480314965" bottom="0.59055118110236227" header="0.31496062992125984" footer="0.31496062992125984"/>
  <pageSetup paperSize="9" scale="49" fitToHeight="0" orientation="portrait" horizontalDpi="300" verticalDpi="300" r:id="rId1"/>
  <headerFooter>
    <oddHeader>&amp;C&amp;"Arial,Fett"&amp;28Ore perse a causa fattori stagionali</oddHeader>
    <oddFooter>&amp;L&amp;F / &amp;A / 06.2024&amp;RPagina &amp;P / &amp;N</oddFooter>
  </headerFooter>
  <ignoredErrors>
    <ignoredError sqref="A13:C13 B12:C1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AL206"/>
  <sheetViews>
    <sheetView showGridLines="0" zoomScale="85" zoomScaleNormal="85" zoomScalePageLayoutView="60" workbookViewId="0">
      <pane ySplit="6" topLeftCell="A7" activePane="bottomLeft" state="frozen"/>
      <selection pane="bottomLeft" activeCell="D7" sqref="D7"/>
    </sheetView>
  </sheetViews>
  <sheetFormatPr baseColWidth="10" defaultColWidth="0" defaultRowHeight="12.75" zeroHeight="1"/>
  <cols>
    <col min="1" max="2" width="20.7109375" style="21" customWidth="1"/>
    <col min="3" max="3" width="33.5703125" style="21" customWidth="1"/>
    <col min="4" max="34" width="6.85546875" style="21" customWidth="1"/>
    <col min="35" max="35" width="9.7109375" style="146" customWidth="1"/>
    <col min="36" max="36" width="50.7109375" style="21" customWidth="1"/>
    <col min="37" max="37" width="5.7109375" style="21" customWidth="1"/>
    <col min="38" max="38" width="0" style="21" hidden="1" customWidth="1"/>
    <col min="39" max="16384" width="22.5703125" style="21" hidden="1"/>
  </cols>
  <sheetData>
    <row r="1" spans="1:36" s="108" customFormat="1" ht="16.899999999999999" customHeight="1">
      <c r="B1" s="150" t="s">
        <v>106</v>
      </c>
      <c r="C1" s="423" t="str">
        <f>'1042Ai Domanda'!$D$6</f>
        <v xml:space="preserve"> / </v>
      </c>
      <c r="D1" s="111"/>
      <c r="E1" s="111"/>
      <c r="F1" s="111"/>
      <c r="H1" s="112"/>
      <c r="I1" s="112"/>
      <c r="K1" s="112"/>
      <c r="N1" s="114"/>
      <c r="AI1" s="135"/>
    </row>
    <row r="2" spans="1:36" s="108" customFormat="1" ht="16.899999999999999" customHeight="1" thickBot="1">
      <c r="B2" s="151" t="s">
        <v>107</v>
      </c>
      <c r="C2" s="424" t="str">
        <f>'1042Ai Domanda'!$D$24</f>
        <v/>
      </c>
      <c r="D2" s="111"/>
      <c r="E2" s="111"/>
      <c r="F2" s="111"/>
      <c r="I2" s="116"/>
      <c r="N2" s="117"/>
      <c r="AI2" s="135"/>
    </row>
    <row r="3" spans="1:36" ht="52.9" customHeight="1" thickBot="1">
      <c r="D3" s="118"/>
      <c r="E3" s="118"/>
      <c r="F3" s="118"/>
      <c r="G3" s="108"/>
      <c r="H3" s="116"/>
      <c r="I3" s="116"/>
      <c r="K3" s="108"/>
      <c r="L3" s="119"/>
      <c r="N3" s="117"/>
    </row>
    <row r="4" spans="1:36" s="37" customFormat="1" ht="16.899999999999999" customHeight="1" thickBot="1">
      <c r="A4" s="145" t="s">
        <v>110</v>
      </c>
      <c r="B4" s="160"/>
      <c r="C4" s="160"/>
      <c r="D4" s="159" t="s">
        <v>158</v>
      </c>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6"/>
      <c r="AJ4" s="99"/>
    </row>
    <row r="5" spans="1:36" ht="25.5">
      <c r="A5" s="231" t="s">
        <v>578</v>
      </c>
      <c r="B5" s="232" t="s">
        <v>112</v>
      </c>
      <c r="C5" s="232" t="s">
        <v>113</v>
      </c>
      <c r="D5" s="158" t="s">
        <v>159</v>
      </c>
      <c r="E5" s="507" t="s">
        <v>160</v>
      </c>
      <c r="F5" s="507" t="s">
        <v>161</v>
      </c>
      <c r="G5" s="507" t="s">
        <v>162</v>
      </c>
      <c r="H5" s="507" t="s">
        <v>163</v>
      </c>
      <c r="I5" s="507" t="s">
        <v>164</v>
      </c>
      <c r="J5" s="507" t="s">
        <v>165</v>
      </c>
      <c r="K5" s="507" t="s">
        <v>166</v>
      </c>
      <c r="L5" s="507" t="s">
        <v>167</v>
      </c>
      <c r="M5" s="507" t="s">
        <v>168</v>
      </c>
      <c r="N5" s="507" t="s">
        <v>169</v>
      </c>
      <c r="O5" s="507" t="s">
        <v>170</v>
      </c>
      <c r="P5" s="507" t="s">
        <v>171</v>
      </c>
      <c r="Q5" s="507" t="s">
        <v>172</v>
      </c>
      <c r="R5" s="507" t="s">
        <v>173</v>
      </c>
      <c r="S5" s="507" t="s">
        <v>174</v>
      </c>
      <c r="T5" s="507" t="s">
        <v>175</v>
      </c>
      <c r="U5" s="507" t="s">
        <v>176</v>
      </c>
      <c r="V5" s="507" t="s">
        <v>177</v>
      </c>
      <c r="W5" s="507" t="s">
        <v>178</v>
      </c>
      <c r="X5" s="507" t="s">
        <v>179</v>
      </c>
      <c r="Y5" s="507" t="s">
        <v>180</v>
      </c>
      <c r="Z5" s="507" t="s">
        <v>181</v>
      </c>
      <c r="AA5" s="507" t="s">
        <v>182</v>
      </c>
      <c r="AB5" s="507" t="s">
        <v>183</v>
      </c>
      <c r="AC5" s="507" t="s">
        <v>184</v>
      </c>
      <c r="AD5" s="507" t="s">
        <v>185</v>
      </c>
      <c r="AE5" s="507" t="s">
        <v>186</v>
      </c>
      <c r="AF5" s="507" t="s">
        <v>187</v>
      </c>
      <c r="AG5" s="507" t="s">
        <v>188</v>
      </c>
      <c r="AH5" s="507" t="s">
        <v>189</v>
      </c>
      <c r="AI5" s="506" t="s">
        <v>190</v>
      </c>
      <c r="AJ5" s="161" t="s">
        <v>191</v>
      </c>
    </row>
    <row r="6" spans="1:36" s="285" customFormat="1" ht="60" customHeight="1">
      <c r="A6" s="281" t="s">
        <v>137</v>
      </c>
      <c r="B6" s="282" t="s">
        <v>156</v>
      </c>
      <c r="C6" s="282" t="s">
        <v>157</v>
      </c>
      <c r="D6" s="289">
        <v>6</v>
      </c>
      <c r="E6" s="290">
        <v>4</v>
      </c>
      <c r="F6" s="290">
        <v>6</v>
      </c>
      <c r="G6" s="290">
        <v>4</v>
      </c>
      <c r="H6" s="290">
        <v>8</v>
      </c>
      <c r="I6" s="282"/>
      <c r="J6" s="282"/>
      <c r="K6" s="290">
        <v>8</v>
      </c>
      <c r="L6" s="290">
        <v>0</v>
      </c>
      <c r="M6" s="290">
        <v>0</v>
      </c>
      <c r="N6" s="290">
        <v>0</v>
      </c>
      <c r="O6" s="290">
        <v>0</v>
      </c>
      <c r="P6" s="282"/>
      <c r="Q6" s="282"/>
      <c r="R6" s="290">
        <v>0</v>
      </c>
      <c r="S6" s="290">
        <v>0</v>
      </c>
      <c r="T6" s="290">
        <v>0</v>
      </c>
      <c r="U6" s="290">
        <v>0</v>
      </c>
      <c r="V6" s="290">
        <v>4</v>
      </c>
      <c r="W6" s="282"/>
      <c r="X6" s="282"/>
      <c r="Y6" s="290">
        <v>2</v>
      </c>
      <c r="Z6" s="290">
        <v>4</v>
      </c>
      <c r="AA6" s="290">
        <v>4</v>
      </c>
      <c r="AB6" s="290">
        <v>4</v>
      </c>
      <c r="AC6" s="290">
        <v>0</v>
      </c>
      <c r="AD6" s="282"/>
      <c r="AE6" s="282"/>
      <c r="AF6" s="290">
        <v>2</v>
      </c>
      <c r="AG6" s="290">
        <v>8</v>
      </c>
      <c r="AH6" s="290">
        <v>0</v>
      </c>
      <c r="AI6" s="283">
        <f t="shared" ref="AI6:AI69" si="0">IF(A6="","",SUM(D6:AH6))</f>
        <v>64</v>
      </c>
      <c r="AJ6" s="284"/>
    </row>
    <row r="7" spans="1:36" s="7" customFormat="1" ht="60" customHeight="1">
      <c r="A7" s="291" t="str">
        <f>IF('1042Bi Dati di base lav.'!A8="","",'1042Bi Dati di base lav.'!A8)</f>
        <v/>
      </c>
      <c r="B7" s="292" t="str">
        <f>IF('1042Bi Dati di base lav.'!B8="","",'1042Bi Dati di base lav.'!B8)</f>
        <v/>
      </c>
      <c r="C7" s="292" t="str">
        <f>IF('1042Bi Dati di base lav.'!C8="","",'1042Bi Dati di base lav.'!C8)</f>
        <v/>
      </c>
      <c r="D7" s="286"/>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8" t="str">
        <f t="shared" si="0"/>
        <v/>
      </c>
      <c r="AJ7" s="96"/>
    </row>
    <row r="8" spans="1:36" ht="60" customHeight="1">
      <c r="A8" s="291" t="str">
        <f>IF('1042Bi Dati di base lav.'!A9="","",'1042Bi Dati di base lav.'!A9)</f>
        <v/>
      </c>
      <c r="B8" s="292" t="str">
        <f>IF('1042Bi Dati di base lav.'!B9="","",'1042Bi Dati di base lav.'!B9)</f>
        <v/>
      </c>
      <c r="C8" s="292" t="str">
        <f>IF('1042Bi Dati di base lav.'!C9="","",'1042Bi Dati di base lav.'!C9)</f>
        <v/>
      </c>
      <c r="D8" s="286"/>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167" t="str">
        <f t="shared" si="0"/>
        <v/>
      </c>
      <c r="AJ8" s="97"/>
    </row>
    <row r="9" spans="1:36" ht="60" customHeight="1">
      <c r="A9" s="291" t="str">
        <f>IF('1042Bi Dati di base lav.'!A10="","",'1042Bi Dati di base lav.'!A10)</f>
        <v/>
      </c>
      <c r="B9" s="292" t="str">
        <f>IF('1042Bi Dati di base lav.'!B10="","",'1042Bi Dati di base lav.'!B10)</f>
        <v/>
      </c>
      <c r="C9" s="292" t="str">
        <f>IF('1042Bi Dati di base lav.'!C10="","",'1042Bi Dati di base lav.'!C10)</f>
        <v/>
      </c>
      <c r="D9" s="286"/>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167" t="str">
        <f t="shared" si="0"/>
        <v/>
      </c>
      <c r="AJ9" s="97"/>
    </row>
    <row r="10" spans="1:36" ht="60" customHeight="1">
      <c r="A10" s="291" t="str">
        <f>IF('1042Bi Dati di base lav.'!A11="","",'1042Bi Dati di base lav.'!A11)</f>
        <v/>
      </c>
      <c r="B10" s="292" t="str">
        <f>IF('1042Bi Dati di base lav.'!B11="","",'1042Bi Dati di base lav.'!B11)</f>
        <v/>
      </c>
      <c r="C10" s="292" t="str">
        <f>IF('1042Bi Dati di base lav.'!C11="","",'1042Bi Dati di base lav.'!C11)</f>
        <v/>
      </c>
      <c r="D10" s="286"/>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167" t="str">
        <f t="shared" si="0"/>
        <v/>
      </c>
      <c r="AJ10" s="97"/>
    </row>
    <row r="11" spans="1:36" ht="60" customHeight="1">
      <c r="A11" s="291" t="str">
        <f>IF('1042Bi Dati di base lav.'!A12="","",'1042Bi Dati di base lav.'!A12)</f>
        <v/>
      </c>
      <c r="B11" s="292" t="str">
        <f>IF('1042Bi Dati di base lav.'!B12="","",'1042Bi Dati di base lav.'!B12)</f>
        <v/>
      </c>
      <c r="C11" s="292" t="str">
        <f>IF('1042Bi Dati di base lav.'!C12="","",'1042Bi Dati di base lav.'!C12)</f>
        <v/>
      </c>
      <c r="D11" s="286"/>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167" t="str">
        <f t="shared" si="0"/>
        <v/>
      </c>
      <c r="AJ11" s="97"/>
    </row>
    <row r="12" spans="1:36" ht="60" customHeight="1">
      <c r="A12" s="291" t="str">
        <f>IF('1042Bi Dati di base lav.'!A13="","",'1042Bi Dati di base lav.'!A13)</f>
        <v/>
      </c>
      <c r="B12" s="292" t="str">
        <f>IF('1042Bi Dati di base lav.'!B13="","",'1042Bi Dati di base lav.'!B13)</f>
        <v/>
      </c>
      <c r="C12" s="292" t="str">
        <f>IF('1042Bi Dati di base lav.'!C13="","",'1042Bi Dati di base lav.'!C13)</f>
        <v/>
      </c>
      <c r="D12" s="286"/>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167" t="str">
        <f t="shared" si="0"/>
        <v/>
      </c>
      <c r="AJ12" s="97"/>
    </row>
    <row r="13" spans="1:36" ht="60" customHeight="1">
      <c r="A13" s="291" t="str">
        <f>IF('1042Bi Dati di base lav.'!A14="","",'1042Bi Dati di base lav.'!A14)</f>
        <v/>
      </c>
      <c r="B13" s="292" t="str">
        <f>IF('1042Bi Dati di base lav.'!B14="","",'1042Bi Dati di base lav.'!B14)</f>
        <v/>
      </c>
      <c r="C13" s="292" t="str">
        <f>IF('1042Bi Dati di base lav.'!C14="","",'1042Bi Dati di base lav.'!C14)</f>
        <v/>
      </c>
      <c r="D13" s="286"/>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167" t="str">
        <f t="shared" si="0"/>
        <v/>
      </c>
      <c r="AJ13" s="97"/>
    </row>
    <row r="14" spans="1:36" ht="60" customHeight="1">
      <c r="A14" s="291" t="str">
        <f>IF('1042Bi Dati di base lav.'!A15="","",'1042Bi Dati di base lav.'!A15)</f>
        <v/>
      </c>
      <c r="B14" s="292" t="str">
        <f>IF('1042Bi Dati di base lav.'!B15="","",'1042Bi Dati di base lav.'!B15)</f>
        <v/>
      </c>
      <c r="C14" s="292" t="str">
        <f>IF('1042Bi Dati di base lav.'!C15="","",'1042Bi Dati di base lav.'!C15)</f>
        <v/>
      </c>
      <c r="D14" s="286"/>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167" t="str">
        <f t="shared" si="0"/>
        <v/>
      </c>
      <c r="AJ14" s="97"/>
    </row>
    <row r="15" spans="1:36" ht="60" customHeight="1">
      <c r="A15" s="291" t="str">
        <f>IF('1042Bi Dati di base lav.'!A16="","",'1042Bi Dati di base lav.'!A16)</f>
        <v/>
      </c>
      <c r="B15" s="292" t="str">
        <f>IF('1042Bi Dati di base lav.'!B16="","",'1042Bi Dati di base lav.'!B16)</f>
        <v/>
      </c>
      <c r="C15" s="292" t="str">
        <f>IF('1042Bi Dati di base lav.'!C16="","",'1042Bi Dati di base lav.'!C16)</f>
        <v/>
      </c>
      <c r="D15" s="286"/>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167" t="str">
        <f t="shared" si="0"/>
        <v/>
      </c>
      <c r="AJ15" s="97"/>
    </row>
    <row r="16" spans="1:36" ht="60" customHeight="1">
      <c r="A16" s="291" t="str">
        <f>IF('1042Bi Dati di base lav.'!A17="","",'1042Bi Dati di base lav.'!A17)</f>
        <v/>
      </c>
      <c r="B16" s="292" t="str">
        <f>IF('1042Bi Dati di base lav.'!B17="","",'1042Bi Dati di base lav.'!B17)</f>
        <v/>
      </c>
      <c r="C16" s="292" t="str">
        <f>IF('1042Bi Dati di base lav.'!C17="","",'1042Bi Dati di base lav.'!C17)</f>
        <v/>
      </c>
      <c r="D16" s="286"/>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167" t="str">
        <f t="shared" si="0"/>
        <v/>
      </c>
      <c r="AJ16" s="97"/>
    </row>
    <row r="17" spans="1:36" ht="60" customHeight="1">
      <c r="A17" s="291" t="str">
        <f>IF('1042Bi Dati di base lav.'!A18="","",'1042Bi Dati di base lav.'!A18)</f>
        <v/>
      </c>
      <c r="B17" s="292" t="str">
        <f>IF('1042Bi Dati di base lav.'!B18="","",'1042Bi Dati di base lav.'!B18)</f>
        <v/>
      </c>
      <c r="C17" s="292" t="str">
        <f>IF('1042Bi Dati di base lav.'!C18="","",'1042Bi Dati di base lav.'!C18)</f>
        <v/>
      </c>
      <c r="D17" s="286"/>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167" t="str">
        <f t="shared" si="0"/>
        <v/>
      </c>
      <c r="AJ17" s="97"/>
    </row>
    <row r="18" spans="1:36" ht="60" customHeight="1">
      <c r="A18" s="291" t="str">
        <f>IF('1042Bi Dati di base lav.'!A19="","",'1042Bi Dati di base lav.'!A19)</f>
        <v/>
      </c>
      <c r="B18" s="292" t="str">
        <f>IF('1042Bi Dati di base lav.'!B19="","",'1042Bi Dati di base lav.'!B19)</f>
        <v/>
      </c>
      <c r="C18" s="292" t="str">
        <f>IF('1042Bi Dati di base lav.'!C19="","",'1042Bi Dati di base lav.'!C19)</f>
        <v/>
      </c>
      <c r="D18" s="286"/>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167" t="str">
        <f t="shared" si="0"/>
        <v/>
      </c>
      <c r="AJ18" s="97"/>
    </row>
    <row r="19" spans="1:36" ht="60" customHeight="1">
      <c r="A19" s="291" t="str">
        <f>IF('1042Bi Dati di base lav.'!A20="","",'1042Bi Dati di base lav.'!A20)</f>
        <v/>
      </c>
      <c r="B19" s="292" t="str">
        <f>IF('1042Bi Dati di base lav.'!B20="","",'1042Bi Dati di base lav.'!B20)</f>
        <v/>
      </c>
      <c r="C19" s="292" t="str">
        <f>IF('1042Bi Dati di base lav.'!C20="","",'1042Bi Dati di base lav.'!C20)</f>
        <v/>
      </c>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167" t="str">
        <f t="shared" si="0"/>
        <v/>
      </c>
      <c r="AJ19" s="97"/>
    </row>
    <row r="20" spans="1:36" ht="60" customHeight="1">
      <c r="A20" s="291" t="str">
        <f>IF('1042Bi Dati di base lav.'!A21="","",'1042Bi Dati di base lav.'!A21)</f>
        <v/>
      </c>
      <c r="B20" s="292" t="str">
        <f>IF('1042Bi Dati di base lav.'!B21="","",'1042Bi Dati di base lav.'!B21)</f>
        <v/>
      </c>
      <c r="C20" s="292" t="str">
        <f>IF('1042Bi Dati di base lav.'!C21="","",'1042Bi Dati di base lav.'!C21)</f>
        <v/>
      </c>
      <c r="D20" s="286"/>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167" t="str">
        <f t="shared" si="0"/>
        <v/>
      </c>
      <c r="AJ20" s="97"/>
    </row>
    <row r="21" spans="1:36" ht="60" customHeight="1">
      <c r="A21" s="291" t="str">
        <f>IF('1042Bi Dati di base lav.'!A22="","",'1042Bi Dati di base lav.'!A22)</f>
        <v/>
      </c>
      <c r="B21" s="292" t="str">
        <f>IF('1042Bi Dati di base lav.'!B22="","",'1042Bi Dati di base lav.'!B22)</f>
        <v/>
      </c>
      <c r="C21" s="292" t="str">
        <f>IF('1042Bi Dati di base lav.'!C22="","",'1042Bi Dati di base lav.'!C22)</f>
        <v/>
      </c>
      <c r="D21" s="286"/>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167" t="str">
        <f t="shared" si="0"/>
        <v/>
      </c>
      <c r="AJ21" s="97"/>
    </row>
    <row r="22" spans="1:36" ht="60" customHeight="1">
      <c r="A22" s="291" t="str">
        <f>IF('1042Bi Dati di base lav.'!A23="","",'1042Bi Dati di base lav.'!A23)</f>
        <v/>
      </c>
      <c r="B22" s="292" t="str">
        <f>IF('1042Bi Dati di base lav.'!B23="","",'1042Bi Dati di base lav.'!B23)</f>
        <v/>
      </c>
      <c r="C22" s="292" t="str">
        <f>IF('1042Bi Dati di base lav.'!C23="","",'1042Bi Dati di base lav.'!C23)</f>
        <v/>
      </c>
      <c r="D22" s="286"/>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167" t="str">
        <f t="shared" si="0"/>
        <v/>
      </c>
      <c r="AJ22" s="97"/>
    </row>
    <row r="23" spans="1:36" ht="60" customHeight="1">
      <c r="A23" s="291" t="str">
        <f>IF('1042Bi Dati di base lav.'!A24="","",'1042Bi Dati di base lav.'!A24)</f>
        <v/>
      </c>
      <c r="B23" s="292" t="str">
        <f>IF('1042Bi Dati di base lav.'!B24="","",'1042Bi Dati di base lav.'!B24)</f>
        <v/>
      </c>
      <c r="C23" s="292" t="str">
        <f>IF('1042Bi Dati di base lav.'!C24="","",'1042Bi Dati di base lav.'!C24)</f>
        <v/>
      </c>
      <c r="D23" s="286"/>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167" t="str">
        <f t="shared" si="0"/>
        <v/>
      </c>
      <c r="AJ23" s="97"/>
    </row>
    <row r="24" spans="1:36" ht="60" customHeight="1">
      <c r="A24" s="291" t="str">
        <f>IF('1042Bi Dati di base lav.'!A25="","",'1042Bi Dati di base lav.'!A25)</f>
        <v/>
      </c>
      <c r="B24" s="292" t="str">
        <f>IF('1042Bi Dati di base lav.'!B25="","",'1042Bi Dati di base lav.'!B25)</f>
        <v/>
      </c>
      <c r="C24" s="292" t="str">
        <f>IF('1042Bi Dati di base lav.'!C25="","",'1042Bi Dati di base lav.'!C25)</f>
        <v/>
      </c>
      <c r="D24" s="286"/>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167" t="str">
        <f t="shared" si="0"/>
        <v/>
      </c>
      <c r="AJ24" s="97"/>
    </row>
    <row r="25" spans="1:36" ht="60" customHeight="1">
      <c r="A25" s="291" t="str">
        <f>IF('1042Bi Dati di base lav.'!A26="","",'1042Bi Dati di base lav.'!A26)</f>
        <v/>
      </c>
      <c r="B25" s="292" t="str">
        <f>IF('1042Bi Dati di base lav.'!B26="","",'1042Bi Dati di base lav.'!B26)</f>
        <v/>
      </c>
      <c r="C25" s="292" t="str">
        <f>IF('1042Bi Dati di base lav.'!C26="","",'1042Bi Dati di base lav.'!C26)</f>
        <v/>
      </c>
      <c r="D25" s="286"/>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167" t="str">
        <f t="shared" si="0"/>
        <v/>
      </c>
      <c r="AJ25" s="97"/>
    </row>
    <row r="26" spans="1:36" ht="60" customHeight="1">
      <c r="A26" s="291" t="str">
        <f>IF('1042Bi Dati di base lav.'!A27="","",'1042Bi Dati di base lav.'!A27)</f>
        <v/>
      </c>
      <c r="B26" s="292" t="str">
        <f>IF('1042Bi Dati di base lav.'!B27="","",'1042Bi Dati di base lav.'!B27)</f>
        <v/>
      </c>
      <c r="C26" s="292" t="str">
        <f>IF('1042Bi Dati di base lav.'!C27="","",'1042Bi Dati di base lav.'!C27)</f>
        <v/>
      </c>
      <c r="D26" s="286"/>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167" t="str">
        <f t="shared" si="0"/>
        <v/>
      </c>
      <c r="AJ26" s="97"/>
    </row>
    <row r="27" spans="1:36" ht="60" customHeight="1">
      <c r="A27" s="291" t="str">
        <f>IF('1042Bi Dati di base lav.'!A28="","",'1042Bi Dati di base lav.'!A28)</f>
        <v/>
      </c>
      <c r="B27" s="292" t="str">
        <f>IF('1042Bi Dati di base lav.'!B28="","",'1042Bi Dati di base lav.'!B28)</f>
        <v/>
      </c>
      <c r="C27" s="292" t="str">
        <f>IF('1042Bi Dati di base lav.'!C28="","",'1042Bi Dati di base lav.'!C28)</f>
        <v/>
      </c>
      <c r="D27" s="286"/>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167" t="str">
        <f t="shared" si="0"/>
        <v/>
      </c>
      <c r="AJ27" s="97"/>
    </row>
    <row r="28" spans="1:36" ht="60" customHeight="1">
      <c r="A28" s="291" t="str">
        <f>IF('1042Bi Dati di base lav.'!A29="","",'1042Bi Dati di base lav.'!A29)</f>
        <v/>
      </c>
      <c r="B28" s="292" t="str">
        <f>IF('1042Bi Dati di base lav.'!B29="","",'1042Bi Dati di base lav.'!B29)</f>
        <v/>
      </c>
      <c r="C28" s="292" t="str">
        <f>IF('1042Bi Dati di base lav.'!C29="","",'1042Bi Dati di base lav.'!C29)</f>
        <v/>
      </c>
      <c r="D28" s="286"/>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167" t="str">
        <f t="shared" si="0"/>
        <v/>
      </c>
      <c r="AJ28" s="97"/>
    </row>
    <row r="29" spans="1:36" ht="60" customHeight="1">
      <c r="A29" s="291" t="str">
        <f>IF('1042Bi Dati di base lav.'!A30="","",'1042Bi Dati di base lav.'!A30)</f>
        <v/>
      </c>
      <c r="B29" s="292" t="str">
        <f>IF('1042Bi Dati di base lav.'!B30="","",'1042Bi Dati di base lav.'!B30)</f>
        <v/>
      </c>
      <c r="C29" s="292" t="str">
        <f>IF('1042Bi Dati di base lav.'!C30="","",'1042Bi Dati di base lav.'!C30)</f>
        <v/>
      </c>
      <c r="D29" s="286"/>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167" t="str">
        <f t="shared" si="0"/>
        <v/>
      </c>
      <c r="AJ29" s="97"/>
    </row>
    <row r="30" spans="1:36" ht="60" customHeight="1">
      <c r="A30" s="291" t="str">
        <f>IF('1042Bi Dati di base lav.'!A31="","",'1042Bi Dati di base lav.'!A31)</f>
        <v/>
      </c>
      <c r="B30" s="292" t="str">
        <f>IF('1042Bi Dati di base lav.'!B31="","",'1042Bi Dati di base lav.'!B31)</f>
        <v/>
      </c>
      <c r="C30" s="292" t="str">
        <f>IF('1042Bi Dati di base lav.'!C31="","",'1042Bi Dati di base lav.'!C31)</f>
        <v/>
      </c>
      <c r="D30" s="286"/>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167" t="str">
        <f t="shared" si="0"/>
        <v/>
      </c>
      <c r="AJ30" s="97"/>
    </row>
    <row r="31" spans="1:36" ht="60" customHeight="1">
      <c r="A31" s="291" t="str">
        <f>IF('1042Bi Dati di base lav.'!A32="","",'1042Bi Dati di base lav.'!A32)</f>
        <v/>
      </c>
      <c r="B31" s="292" t="str">
        <f>IF('1042Bi Dati di base lav.'!B32="","",'1042Bi Dati di base lav.'!B32)</f>
        <v/>
      </c>
      <c r="C31" s="292" t="str">
        <f>IF('1042Bi Dati di base lav.'!C32="","",'1042Bi Dati di base lav.'!C32)</f>
        <v/>
      </c>
      <c r="D31" s="286"/>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167" t="str">
        <f t="shared" si="0"/>
        <v/>
      </c>
      <c r="AJ31" s="97"/>
    </row>
    <row r="32" spans="1:36" ht="60" customHeight="1">
      <c r="A32" s="291" t="str">
        <f>IF('1042Bi Dati di base lav.'!A33="","",'1042Bi Dati di base lav.'!A33)</f>
        <v/>
      </c>
      <c r="B32" s="292" t="str">
        <f>IF('1042Bi Dati di base lav.'!B33="","",'1042Bi Dati di base lav.'!B33)</f>
        <v/>
      </c>
      <c r="C32" s="292" t="str">
        <f>IF('1042Bi Dati di base lav.'!C33="","",'1042Bi Dati di base lav.'!C33)</f>
        <v/>
      </c>
      <c r="D32" s="286"/>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167" t="str">
        <f t="shared" si="0"/>
        <v/>
      </c>
      <c r="AJ32" s="97"/>
    </row>
    <row r="33" spans="1:36" ht="60" customHeight="1">
      <c r="A33" s="291" t="str">
        <f>IF('1042Bi Dati di base lav.'!A34="","",'1042Bi Dati di base lav.'!A34)</f>
        <v/>
      </c>
      <c r="B33" s="292" t="str">
        <f>IF('1042Bi Dati di base lav.'!B34="","",'1042Bi Dati di base lav.'!B34)</f>
        <v/>
      </c>
      <c r="C33" s="292" t="str">
        <f>IF('1042Bi Dati di base lav.'!C34="","",'1042Bi Dati di base lav.'!C34)</f>
        <v/>
      </c>
      <c r="D33" s="286"/>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167" t="str">
        <f t="shared" si="0"/>
        <v/>
      </c>
      <c r="AJ33" s="97"/>
    </row>
    <row r="34" spans="1:36" ht="60" customHeight="1">
      <c r="A34" s="291" t="str">
        <f>IF('1042Bi Dati di base lav.'!A35="","",'1042Bi Dati di base lav.'!A35)</f>
        <v/>
      </c>
      <c r="B34" s="292" t="str">
        <f>IF('1042Bi Dati di base lav.'!B35="","",'1042Bi Dati di base lav.'!B35)</f>
        <v/>
      </c>
      <c r="C34" s="292" t="str">
        <f>IF('1042Bi Dati di base lav.'!C35="","",'1042Bi Dati di base lav.'!C35)</f>
        <v/>
      </c>
      <c r="D34" s="286"/>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167" t="str">
        <f t="shared" si="0"/>
        <v/>
      </c>
      <c r="AJ34" s="97"/>
    </row>
    <row r="35" spans="1:36" ht="60" customHeight="1">
      <c r="A35" s="291" t="str">
        <f>IF('1042Bi Dati di base lav.'!A36="","",'1042Bi Dati di base lav.'!A36)</f>
        <v/>
      </c>
      <c r="B35" s="292" t="str">
        <f>IF('1042Bi Dati di base lav.'!B36="","",'1042Bi Dati di base lav.'!B36)</f>
        <v/>
      </c>
      <c r="C35" s="292" t="str">
        <f>IF('1042Bi Dati di base lav.'!C36="","",'1042Bi Dati di base lav.'!C36)</f>
        <v/>
      </c>
      <c r="D35" s="286"/>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167" t="str">
        <f t="shared" si="0"/>
        <v/>
      </c>
      <c r="AJ35" s="97"/>
    </row>
    <row r="36" spans="1:36" ht="60" customHeight="1">
      <c r="A36" s="291" t="str">
        <f>IF('1042Bi Dati di base lav.'!A37="","",'1042Bi Dati di base lav.'!A37)</f>
        <v/>
      </c>
      <c r="B36" s="292" t="str">
        <f>IF('1042Bi Dati di base lav.'!B37="","",'1042Bi Dati di base lav.'!B37)</f>
        <v/>
      </c>
      <c r="C36" s="292" t="str">
        <f>IF('1042Bi Dati di base lav.'!C37="","",'1042Bi Dati di base lav.'!C37)</f>
        <v/>
      </c>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167" t="str">
        <f t="shared" si="0"/>
        <v/>
      </c>
      <c r="AJ36" s="97"/>
    </row>
    <row r="37" spans="1:36" ht="60" customHeight="1">
      <c r="A37" s="291" t="str">
        <f>IF('1042Bi Dati di base lav.'!A38="","",'1042Bi Dati di base lav.'!A38)</f>
        <v/>
      </c>
      <c r="B37" s="292" t="str">
        <f>IF('1042Bi Dati di base lav.'!B38="","",'1042Bi Dati di base lav.'!B38)</f>
        <v/>
      </c>
      <c r="C37" s="292" t="str">
        <f>IF('1042Bi Dati di base lav.'!C38="","",'1042Bi Dati di base lav.'!C38)</f>
        <v/>
      </c>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167" t="str">
        <f t="shared" si="0"/>
        <v/>
      </c>
      <c r="AJ37" s="97"/>
    </row>
    <row r="38" spans="1:36" ht="60" customHeight="1">
      <c r="A38" s="291" t="str">
        <f>IF('1042Bi Dati di base lav.'!A39="","",'1042Bi Dati di base lav.'!A39)</f>
        <v/>
      </c>
      <c r="B38" s="292" t="str">
        <f>IF('1042Bi Dati di base lav.'!B39="","",'1042Bi Dati di base lav.'!B39)</f>
        <v/>
      </c>
      <c r="C38" s="292" t="str">
        <f>IF('1042Bi Dati di base lav.'!C39="","",'1042Bi Dati di base lav.'!C39)</f>
        <v/>
      </c>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167" t="str">
        <f t="shared" si="0"/>
        <v/>
      </c>
      <c r="AJ38" s="97"/>
    </row>
    <row r="39" spans="1:36" ht="60" customHeight="1">
      <c r="A39" s="291" t="str">
        <f>IF('1042Bi Dati di base lav.'!A40="","",'1042Bi Dati di base lav.'!A40)</f>
        <v/>
      </c>
      <c r="B39" s="292" t="str">
        <f>IF('1042Bi Dati di base lav.'!B40="","",'1042Bi Dati di base lav.'!B40)</f>
        <v/>
      </c>
      <c r="C39" s="292" t="str">
        <f>IF('1042Bi Dati di base lav.'!C40="","",'1042Bi Dati di base lav.'!C40)</f>
        <v/>
      </c>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167" t="str">
        <f t="shared" si="0"/>
        <v/>
      </c>
      <c r="AJ39" s="97"/>
    </row>
    <row r="40" spans="1:36" ht="60" customHeight="1">
      <c r="A40" s="291" t="str">
        <f>IF('1042Bi Dati di base lav.'!A41="","",'1042Bi Dati di base lav.'!A41)</f>
        <v/>
      </c>
      <c r="B40" s="292" t="str">
        <f>IF('1042Bi Dati di base lav.'!B41="","",'1042Bi Dati di base lav.'!B41)</f>
        <v/>
      </c>
      <c r="C40" s="292" t="str">
        <f>IF('1042Bi Dati di base lav.'!C41="","",'1042Bi Dati di base lav.'!C41)</f>
        <v/>
      </c>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167" t="str">
        <f t="shared" si="0"/>
        <v/>
      </c>
      <c r="AJ40" s="97"/>
    </row>
    <row r="41" spans="1:36" ht="60" customHeight="1">
      <c r="A41" s="291" t="str">
        <f>IF('1042Bi Dati di base lav.'!A42="","",'1042Bi Dati di base lav.'!A42)</f>
        <v/>
      </c>
      <c r="B41" s="292" t="str">
        <f>IF('1042Bi Dati di base lav.'!B42="","",'1042Bi Dati di base lav.'!B42)</f>
        <v/>
      </c>
      <c r="C41" s="292" t="str">
        <f>IF('1042Bi Dati di base lav.'!C42="","",'1042Bi Dati di base lav.'!C42)</f>
        <v/>
      </c>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167" t="str">
        <f t="shared" si="0"/>
        <v/>
      </c>
      <c r="AJ41" s="97"/>
    </row>
    <row r="42" spans="1:36" ht="60" customHeight="1">
      <c r="A42" s="291" t="str">
        <f>IF('1042Bi Dati di base lav.'!A43="","",'1042Bi Dati di base lav.'!A43)</f>
        <v/>
      </c>
      <c r="B42" s="292" t="str">
        <f>IF('1042Bi Dati di base lav.'!B43="","",'1042Bi Dati di base lav.'!B43)</f>
        <v/>
      </c>
      <c r="C42" s="292" t="str">
        <f>IF('1042Bi Dati di base lav.'!C43="","",'1042Bi Dati di base lav.'!C43)</f>
        <v/>
      </c>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167" t="str">
        <f t="shared" si="0"/>
        <v/>
      </c>
      <c r="AJ42" s="97"/>
    </row>
    <row r="43" spans="1:36" ht="60" customHeight="1">
      <c r="A43" s="291" t="str">
        <f>IF('1042Bi Dati di base lav.'!A44="","",'1042Bi Dati di base lav.'!A44)</f>
        <v/>
      </c>
      <c r="B43" s="292" t="str">
        <f>IF('1042Bi Dati di base lav.'!B44="","",'1042Bi Dati di base lav.'!B44)</f>
        <v/>
      </c>
      <c r="C43" s="292" t="str">
        <f>IF('1042Bi Dati di base lav.'!C44="","",'1042Bi Dati di base lav.'!C44)</f>
        <v/>
      </c>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167" t="str">
        <f t="shared" si="0"/>
        <v/>
      </c>
      <c r="AJ43" s="97"/>
    </row>
    <row r="44" spans="1:36" ht="60" customHeight="1">
      <c r="A44" s="291" t="str">
        <f>IF('1042Bi Dati di base lav.'!A45="","",'1042Bi Dati di base lav.'!A45)</f>
        <v/>
      </c>
      <c r="B44" s="292" t="str">
        <f>IF('1042Bi Dati di base lav.'!B45="","",'1042Bi Dati di base lav.'!B45)</f>
        <v/>
      </c>
      <c r="C44" s="292" t="str">
        <f>IF('1042Bi Dati di base lav.'!C45="","",'1042Bi Dati di base lav.'!C45)</f>
        <v/>
      </c>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167" t="str">
        <f t="shared" si="0"/>
        <v/>
      </c>
      <c r="AJ44" s="97"/>
    </row>
    <row r="45" spans="1:36" ht="60" customHeight="1">
      <c r="A45" s="291" t="str">
        <f>IF('1042Bi Dati di base lav.'!A46="","",'1042Bi Dati di base lav.'!A46)</f>
        <v/>
      </c>
      <c r="B45" s="292" t="str">
        <f>IF('1042Bi Dati di base lav.'!B46="","",'1042Bi Dati di base lav.'!B46)</f>
        <v/>
      </c>
      <c r="C45" s="292" t="str">
        <f>IF('1042Bi Dati di base lav.'!C46="","",'1042Bi Dati di base lav.'!C46)</f>
        <v/>
      </c>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167" t="str">
        <f t="shared" si="0"/>
        <v/>
      </c>
      <c r="AJ45" s="97"/>
    </row>
    <row r="46" spans="1:36" ht="60" customHeight="1">
      <c r="A46" s="291" t="str">
        <f>IF('1042Bi Dati di base lav.'!A47="","",'1042Bi Dati di base lav.'!A47)</f>
        <v/>
      </c>
      <c r="B46" s="292" t="str">
        <f>IF('1042Bi Dati di base lav.'!B47="","",'1042Bi Dati di base lav.'!B47)</f>
        <v/>
      </c>
      <c r="C46" s="292" t="str">
        <f>IF('1042Bi Dati di base lav.'!C47="","",'1042Bi Dati di base lav.'!C47)</f>
        <v/>
      </c>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167" t="str">
        <f t="shared" si="0"/>
        <v/>
      </c>
      <c r="AJ46" s="97"/>
    </row>
    <row r="47" spans="1:36" ht="60" customHeight="1">
      <c r="A47" s="291" t="str">
        <f>IF('1042Bi Dati di base lav.'!A48="","",'1042Bi Dati di base lav.'!A48)</f>
        <v/>
      </c>
      <c r="B47" s="292" t="str">
        <f>IF('1042Bi Dati di base lav.'!B48="","",'1042Bi Dati di base lav.'!B48)</f>
        <v/>
      </c>
      <c r="C47" s="292" t="str">
        <f>IF('1042Bi Dati di base lav.'!C48="","",'1042Bi Dati di base lav.'!C48)</f>
        <v/>
      </c>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167" t="str">
        <f t="shared" si="0"/>
        <v/>
      </c>
      <c r="AJ47" s="97"/>
    </row>
    <row r="48" spans="1:36" ht="60" customHeight="1">
      <c r="A48" s="291" t="str">
        <f>IF('1042Bi Dati di base lav.'!A49="","",'1042Bi Dati di base lav.'!A49)</f>
        <v/>
      </c>
      <c r="B48" s="292" t="str">
        <f>IF('1042Bi Dati di base lav.'!B49="","",'1042Bi Dati di base lav.'!B49)</f>
        <v/>
      </c>
      <c r="C48" s="292" t="str">
        <f>IF('1042Bi Dati di base lav.'!C49="","",'1042Bi Dati di base lav.'!C49)</f>
        <v/>
      </c>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167" t="str">
        <f t="shared" si="0"/>
        <v/>
      </c>
      <c r="AJ48" s="97"/>
    </row>
    <row r="49" spans="1:36" ht="60" customHeight="1">
      <c r="A49" s="291" t="str">
        <f>IF('1042Bi Dati di base lav.'!A50="","",'1042Bi Dati di base lav.'!A50)</f>
        <v/>
      </c>
      <c r="B49" s="292" t="str">
        <f>IF('1042Bi Dati di base lav.'!B50="","",'1042Bi Dati di base lav.'!B50)</f>
        <v/>
      </c>
      <c r="C49" s="292" t="str">
        <f>IF('1042Bi Dati di base lav.'!C50="","",'1042Bi Dati di base lav.'!C50)</f>
        <v/>
      </c>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167" t="str">
        <f t="shared" si="0"/>
        <v/>
      </c>
      <c r="AJ49" s="97"/>
    </row>
    <row r="50" spans="1:36" ht="60" customHeight="1">
      <c r="A50" s="291" t="str">
        <f>IF('1042Bi Dati di base lav.'!A51="","",'1042Bi Dati di base lav.'!A51)</f>
        <v/>
      </c>
      <c r="B50" s="292" t="str">
        <f>IF('1042Bi Dati di base lav.'!B51="","",'1042Bi Dati di base lav.'!B51)</f>
        <v/>
      </c>
      <c r="C50" s="292" t="str">
        <f>IF('1042Bi Dati di base lav.'!C51="","",'1042Bi Dati di base lav.'!C51)</f>
        <v/>
      </c>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167" t="str">
        <f t="shared" si="0"/>
        <v/>
      </c>
      <c r="AJ50" s="97"/>
    </row>
    <row r="51" spans="1:36" ht="60" customHeight="1">
      <c r="A51" s="291" t="str">
        <f>IF('1042Bi Dati di base lav.'!A52="","",'1042Bi Dati di base lav.'!A52)</f>
        <v/>
      </c>
      <c r="B51" s="292" t="str">
        <f>IF('1042Bi Dati di base lav.'!B52="","",'1042Bi Dati di base lav.'!B52)</f>
        <v/>
      </c>
      <c r="C51" s="292" t="str">
        <f>IF('1042Bi Dati di base lav.'!C52="","",'1042Bi Dati di base lav.'!C52)</f>
        <v/>
      </c>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167" t="str">
        <f t="shared" si="0"/>
        <v/>
      </c>
      <c r="AJ51" s="97"/>
    </row>
    <row r="52" spans="1:36" ht="60" customHeight="1">
      <c r="A52" s="291" t="str">
        <f>IF('1042Bi Dati di base lav.'!A53="","",'1042Bi Dati di base lav.'!A53)</f>
        <v/>
      </c>
      <c r="B52" s="292" t="str">
        <f>IF('1042Bi Dati di base lav.'!B53="","",'1042Bi Dati di base lav.'!B53)</f>
        <v/>
      </c>
      <c r="C52" s="292" t="str">
        <f>IF('1042Bi Dati di base lav.'!C53="","",'1042Bi Dati di base lav.'!C53)</f>
        <v/>
      </c>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167" t="str">
        <f t="shared" si="0"/>
        <v/>
      </c>
      <c r="AJ52" s="97"/>
    </row>
    <row r="53" spans="1:36" ht="60" customHeight="1">
      <c r="A53" s="291" t="str">
        <f>IF('1042Bi Dati di base lav.'!A54="","",'1042Bi Dati di base lav.'!A54)</f>
        <v/>
      </c>
      <c r="B53" s="292" t="str">
        <f>IF('1042Bi Dati di base lav.'!B54="","",'1042Bi Dati di base lav.'!B54)</f>
        <v/>
      </c>
      <c r="C53" s="292" t="str">
        <f>IF('1042Bi Dati di base lav.'!C54="","",'1042Bi Dati di base lav.'!C54)</f>
        <v/>
      </c>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167" t="str">
        <f t="shared" si="0"/>
        <v/>
      </c>
      <c r="AJ53" s="97"/>
    </row>
    <row r="54" spans="1:36" ht="60" customHeight="1">
      <c r="A54" s="291" t="str">
        <f>IF('1042Bi Dati di base lav.'!A55="","",'1042Bi Dati di base lav.'!A55)</f>
        <v/>
      </c>
      <c r="B54" s="292" t="str">
        <f>IF('1042Bi Dati di base lav.'!B55="","",'1042Bi Dati di base lav.'!B55)</f>
        <v/>
      </c>
      <c r="C54" s="292" t="str">
        <f>IF('1042Bi Dati di base lav.'!C55="","",'1042Bi Dati di base lav.'!C55)</f>
        <v/>
      </c>
      <c r="D54" s="286"/>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167" t="str">
        <f t="shared" si="0"/>
        <v/>
      </c>
      <c r="AJ54" s="97"/>
    </row>
    <row r="55" spans="1:36" ht="60" customHeight="1">
      <c r="A55" s="291" t="str">
        <f>IF('1042Bi Dati di base lav.'!A56="","",'1042Bi Dati di base lav.'!A56)</f>
        <v/>
      </c>
      <c r="B55" s="292" t="str">
        <f>IF('1042Bi Dati di base lav.'!B56="","",'1042Bi Dati di base lav.'!B56)</f>
        <v/>
      </c>
      <c r="C55" s="292" t="str">
        <f>IF('1042Bi Dati di base lav.'!C56="","",'1042Bi Dati di base lav.'!C56)</f>
        <v/>
      </c>
      <c r="D55" s="286"/>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167" t="str">
        <f t="shared" si="0"/>
        <v/>
      </c>
      <c r="AJ55" s="97"/>
    </row>
    <row r="56" spans="1:36" ht="60" customHeight="1">
      <c r="A56" s="291" t="str">
        <f>IF('1042Bi Dati di base lav.'!A57="","",'1042Bi Dati di base lav.'!A57)</f>
        <v/>
      </c>
      <c r="B56" s="292" t="str">
        <f>IF('1042Bi Dati di base lav.'!B57="","",'1042Bi Dati di base lav.'!B57)</f>
        <v/>
      </c>
      <c r="C56" s="292" t="str">
        <f>IF('1042Bi Dati di base lav.'!C57="","",'1042Bi Dati di base lav.'!C57)</f>
        <v/>
      </c>
      <c r="D56" s="286"/>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167" t="str">
        <f t="shared" si="0"/>
        <v/>
      </c>
      <c r="AJ56" s="97"/>
    </row>
    <row r="57" spans="1:36" ht="60" customHeight="1">
      <c r="A57" s="291" t="str">
        <f>IF('1042Bi Dati di base lav.'!A58="","",'1042Bi Dati di base lav.'!A58)</f>
        <v/>
      </c>
      <c r="B57" s="292" t="str">
        <f>IF('1042Bi Dati di base lav.'!B58="","",'1042Bi Dati di base lav.'!B58)</f>
        <v/>
      </c>
      <c r="C57" s="292" t="str">
        <f>IF('1042Bi Dati di base lav.'!C58="","",'1042Bi Dati di base lav.'!C58)</f>
        <v/>
      </c>
      <c r="D57" s="286"/>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167" t="str">
        <f t="shared" si="0"/>
        <v/>
      </c>
      <c r="AJ57" s="97"/>
    </row>
    <row r="58" spans="1:36" ht="60" customHeight="1">
      <c r="A58" s="291" t="str">
        <f>IF('1042Bi Dati di base lav.'!A59="","",'1042Bi Dati di base lav.'!A59)</f>
        <v/>
      </c>
      <c r="B58" s="292" t="str">
        <f>IF('1042Bi Dati di base lav.'!B59="","",'1042Bi Dati di base lav.'!B59)</f>
        <v/>
      </c>
      <c r="C58" s="292" t="str">
        <f>IF('1042Bi Dati di base lav.'!C59="","",'1042Bi Dati di base lav.'!C59)</f>
        <v/>
      </c>
      <c r="D58" s="286"/>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167" t="str">
        <f t="shared" si="0"/>
        <v/>
      </c>
      <c r="AJ58" s="97"/>
    </row>
    <row r="59" spans="1:36" ht="60" customHeight="1">
      <c r="A59" s="291" t="str">
        <f>IF('1042Bi Dati di base lav.'!A60="","",'1042Bi Dati di base lav.'!A60)</f>
        <v/>
      </c>
      <c r="B59" s="292" t="str">
        <f>IF('1042Bi Dati di base lav.'!B60="","",'1042Bi Dati di base lav.'!B60)</f>
        <v/>
      </c>
      <c r="C59" s="292" t="str">
        <f>IF('1042Bi Dati di base lav.'!C60="","",'1042Bi Dati di base lav.'!C60)</f>
        <v/>
      </c>
      <c r="D59" s="286"/>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167" t="str">
        <f t="shared" si="0"/>
        <v/>
      </c>
      <c r="AJ59" s="97"/>
    </row>
    <row r="60" spans="1:36" ht="60" customHeight="1">
      <c r="A60" s="291" t="str">
        <f>IF('1042Bi Dati di base lav.'!A61="","",'1042Bi Dati di base lav.'!A61)</f>
        <v/>
      </c>
      <c r="B60" s="292" t="str">
        <f>IF('1042Bi Dati di base lav.'!B61="","",'1042Bi Dati di base lav.'!B61)</f>
        <v/>
      </c>
      <c r="C60" s="292" t="str">
        <f>IF('1042Bi Dati di base lav.'!C61="","",'1042Bi Dati di base lav.'!C61)</f>
        <v/>
      </c>
      <c r="D60" s="286"/>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167" t="str">
        <f t="shared" si="0"/>
        <v/>
      </c>
      <c r="AJ60" s="97"/>
    </row>
    <row r="61" spans="1:36" ht="60" customHeight="1">
      <c r="A61" s="291" t="str">
        <f>IF('1042Bi Dati di base lav.'!A62="","",'1042Bi Dati di base lav.'!A62)</f>
        <v/>
      </c>
      <c r="B61" s="292" t="str">
        <f>IF('1042Bi Dati di base lav.'!B62="","",'1042Bi Dati di base lav.'!B62)</f>
        <v/>
      </c>
      <c r="C61" s="292" t="str">
        <f>IF('1042Bi Dati di base lav.'!C62="","",'1042Bi Dati di base lav.'!C62)</f>
        <v/>
      </c>
      <c r="D61" s="286"/>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167" t="str">
        <f t="shared" si="0"/>
        <v/>
      </c>
      <c r="AJ61" s="97"/>
    </row>
    <row r="62" spans="1:36" ht="60" customHeight="1">
      <c r="A62" s="291" t="str">
        <f>IF('1042Bi Dati di base lav.'!A63="","",'1042Bi Dati di base lav.'!A63)</f>
        <v/>
      </c>
      <c r="B62" s="292" t="str">
        <f>IF('1042Bi Dati di base lav.'!B63="","",'1042Bi Dati di base lav.'!B63)</f>
        <v/>
      </c>
      <c r="C62" s="292" t="str">
        <f>IF('1042Bi Dati di base lav.'!C63="","",'1042Bi Dati di base lav.'!C63)</f>
        <v/>
      </c>
      <c r="D62" s="286"/>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167" t="str">
        <f t="shared" si="0"/>
        <v/>
      </c>
      <c r="AJ62" s="97"/>
    </row>
    <row r="63" spans="1:36" ht="60" customHeight="1">
      <c r="A63" s="291" t="str">
        <f>IF('1042Bi Dati di base lav.'!A64="","",'1042Bi Dati di base lav.'!A64)</f>
        <v/>
      </c>
      <c r="B63" s="292" t="str">
        <f>IF('1042Bi Dati di base lav.'!B64="","",'1042Bi Dati di base lav.'!B64)</f>
        <v/>
      </c>
      <c r="C63" s="292" t="str">
        <f>IF('1042Bi Dati di base lav.'!C64="","",'1042Bi Dati di base lav.'!C64)</f>
        <v/>
      </c>
      <c r="D63" s="286"/>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167" t="str">
        <f t="shared" si="0"/>
        <v/>
      </c>
      <c r="AJ63" s="97"/>
    </row>
    <row r="64" spans="1:36" ht="60" customHeight="1">
      <c r="A64" s="291" t="str">
        <f>IF('1042Bi Dati di base lav.'!A65="","",'1042Bi Dati di base lav.'!A65)</f>
        <v/>
      </c>
      <c r="B64" s="292" t="str">
        <f>IF('1042Bi Dati di base lav.'!B65="","",'1042Bi Dati di base lav.'!B65)</f>
        <v/>
      </c>
      <c r="C64" s="292" t="str">
        <f>IF('1042Bi Dati di base lav.'!C65="","",'1042Bi Dati di base lav.'!C65)</f>
        <v/>
      </c>
      <c r="D64" s="286"/>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167" t="str">
        <f t="shared" si="0"/>
        <v/>
      </c>
      <c r="AJ64" s="97"/>
    </row>
    <row r="65" spans="1:36" ht="60" customHeight="1">
      <c r="A65" s="291" t="str">
        <f>IF('1042Bi Dati di base lav.'!A66="","",'1042Bi Dati di base lav.'!A66)</f>
        <v/>
      </c>
      <c r="B65" s="292" t="str">
        <f>IF('1042Bi Dati di base lav.'!B66="","",'1042Bi Dati di base lav.'!B66)</f>
        <v/>
      </c>
      <c r="C65" s="292" t="str">
        <f>IF('1042Bi Dati di base lav.'!C66="","",'1042Bi Dati di base lav.'!C66)</f>
        <v/>
      </c>
      <c r="D65" s="286"/>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167" t="str">
        <f t="shared" si="0"/>
        <v/>
      </c>
      <c r="AJ65" s="97"/>
    </row>
    <row r="66" spans="1:36" ht="60" customHeight="1">
      <c r="A66" s="291" t="str">
        <f>IF('1042Bi Dati di base lav.'!A67="","",'1042Bi Dati di base lav.'!A67)</f>
        <v/>
      </c>
      <c r="B66" s="292" t="str">
        <f>IF('1042Bi Dati di base lav.'!B67="","",'1042Bi Dati di base lav.'!B67)</f>
        <v/>
      </c>
      <c r="C66" s="292" t="str">
        <f>IF('1042Bi Dati di base lav.'!C67="","",'1042Bi Dati di base lav.'!C67)</f>
        <v/>
      </c>
      <c r="D66" s="286"/>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167" t="str">
        <f t="shared" si="0"/>
        <v/>
      </c>
      <c r="AJ66" s="97"/>
    </row>
    <row r="67" spans="1:36" ht="60" customHeight="1">
      <c r="A67" s="291" t="str">
        <f>IF('1042Bi Dati di base lav.'!A68="","",'1042Bi Dati di base lav.'!A68)</f>
        <v/>
      </c>
      <c r="B67" s="292" t="str">
        <f>IF('1042Bi Dati di base lav.'!B68="","",'1042Bi Dati di base lav.'!B68)</f>
        <v/>
      </c>
      <c r="C67" s="292" t="str">
        <f>IF('1042Bi Dati di base lav.'!C68="","",'1042Bi Dati di base lav.'!C68)</f>
        <v/>
      </c>
      <c r="D67" s="286"/>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167" t="str">
        <f t="shared" si="0"/>
        <v/>
      </c>
      <c r="AJ67" s="97"/>
    </row>
    <row r="68" spans="1:36" ht="60" customHeight="1">
      <c r="A68" s="291" t="str">
        <f>IF('1042Bi Dati di base lav.'!A69="","",'1042Bi Dati di base lav.'!A69)</f>
        <v/>
      </c>
      <c r="B68" s="292" t="str">
        <f>IF('1042Bi Dati di base lav.'!B69="","",'1042Bi Dati di base lav.'!B69)</f>
        <v/>
      </c>
      <c r="C68" s="292" t="str">
        <f>IF('1042Bi Dati di base lav.'!C69="","",'1042Bi Dati di base lav.'!C69)</f>
        <v/>
      </c>
      <c r="D68" s="286"/>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167" t="str">
        <f t="shared" si="0"/>
        <v/>
      </c>
      <c r="AJ68" s="97"/>
    </row>
    <row r="69" spans="1:36" ht="60" customHeight="1">
      <c r="A69" s="291" t="str">
        <f>IF('1042Bi Dati di base lav.'!A70="","",'1042Bi Dati di base lav.'!A70)</f>
        <v/>
      </c>
      <c r="B69" s="292" t="str">
        <f>IF('1042Bi Dati di base lav.'!B70="","",'1042Bi Dati di base lav.'!B70)</f>
        <v/>
      </c>
      <c r="C69" s="292" t="str">
        <f>IF('1042Bi Dati di base lav.'!C70="","",'1042Bi Dati di base lav.'!C70)</f>
        <v/>
      </c>
      <c r="D69" s="286"/>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167" t="str">
        <f t="shared" si="0"/>
        <v/>
      </c>
      <c r="AJ69" s="97"/>
    </row>
    <row r="70" spans="1:36" ht="60" customHeight="1">
      <c r="A70" s="291" t="str">
        <f>IF('1042Bi Dati di base lav.'!A71="","",'1042Bi Dati di base lav.'!A71)</f>
        <v/>
      </c>
      <c r="B70" s="292" t="str">
        <f>IF('1042Bi Dati di base lav.'!B71="","",'1042Bi Dati di base lav.'!B71)</f>
        <v/>
      </c>
      <c r="C70" s="292" t="str">
        <f>IF('1042Bi Dati di base lav.'!C71="","",'1042Bi Dati di base lav.'!C71)</f>
        <v/>
      </c>
      <c r="D70" s="286"/>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167" t="str">
        <f t="shared" ref="AI70:AI133" si="1">IF(A70="","",SUM(D70:AH70))</f>
        <v/>
      </c>
      <c r="AJ70" s="97"/>
    </row>
    <row r="71" spans="1:36" ht="60" customHeight="1">
      <c r="A71" s="291" t="str">
        <f>IF('1042Bi Dati di base lav.'!A72="","",'1042Bi Dati di base lav.'!A72)</f>
        <v/>
      </c>
      <c r="B71" s="292" t="str">
        <f>IF('1042Bi Dati di base lav.'!B72="","",'1042Bi Dati di base lav.'!B72)</f>
        <v/>
      </c>
      <c r="C71" s="292" t="str">
        <f>IF('1042Bi Dati di base lav.'!C72="","",'1042Bi Dati di base lav.'!C72)</f>
        <v/>
      </c>
      <c r="D71" s="286"/>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167" t="str">
        <f t="shared" si="1"/>
        <v/>
      </c>
      <c r="AJ71" s="97"/>
    </row>
    <row r="72" spans="1:36" ht="60" customHeight="1">
      <c r="A72" s="291" t="str">
        <f>IF('1042Bi Dati di base lav.'!A73="","",'1042Bi Dati di base lav.'!A73)</f>
        <v/>
      </c>
      <c r="B72" s="292" t="str">
        <f>IF('1042Bi Dati di base lav.'!B73="","",'1042Bi Dati di base lav.'!B73)</f>
        <v/>
      </c>
      <c r="C72" s="292" t="str">
        <f>IF('1042Bi Dati di base lav.'!C73="","",'1042Bi Dati di base lav.'!C73)</f>
        <v/>
      </c>
      <c r="D72" s="286"/>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87"/>
      <c r="AH72" s="287"/>
      <c r="AI72" s="167" t="str">
        <f t="shared" si="1"/>
        <v/>
      </c>
      <c r="AJ72" s="97"/>
    </row>
    <row r="73" spans="1:36" ht="60" customHeight="1">
      <c r="A73" s="291" t="str">
        <f>IF('1042Bi Dati di base lav.'!A74="","",'1042Bi Dati di base lav.'!A74)</f>
        <v/>
      </c>
      <c r="B73" s="292" t="str">
        <f>IF('1042Bi Dati di base lav.'!B74="","",'1042Bi Dati di base lav.'!B74)</f>
        <v/>
      </c>
      <c r="C73" s="292" t="str">
        <f>IF('1042Bi Dati di base lav.'!C74="","",'1042Bi Dati di base lav.'!C74)</f>
        <v/>
      </c>
      <c r="D73" s="286"/>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167" t="str">
        <f t="shared" si="1"/>
        <v/>
      </c>
      <c r="AJ73" s="97"/>
    </row>
    <row r="74" spans="1:36" ht="60" customHeight="1">
      <c r="A74" s="291" t="str">
        <f>IF('1042Bi Dati di base lav.'!A75="","",'1042Bi Dati di base lav.'!A75)</f>
        <v/>
      </c>
      <c r="B74" s="292" t="str">
        <f>IF('1042Bi Dati di base lav.'!B75="","",'1042Bi Dati di base lav.'!B75)</f>
        <v/>
      </c>
      <c r="C74" s="292" t="str">
        <f>IF('1042Bi Dati di base lav.'!C75="","",'1042Bi Dati di base lav.'!C75)</f>
        <v/>
      </c>
      <c r="D74" s="286"/>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167" t="str">
        <f t="shared" si="1"/>
        <v/>
      </c>
      <c r="AJ74" s="97"/>
    </row>
    <row r="75" spans="1:36" ht="60" customHeight="1">
      <c r="A75" s="291" t="str">
        <f>IF('1042Bi Dati di base lav.'!A76="","",'1042Bi Dati di base lav.'!A76)</f>
        <v/>
      </c>
      <c r="B75" s="292" t="str">
        <f>IF('1042Bi Dati di base lav.'!B76="","",'1042Bi Dati di base lav.'!B76)</f>
        <v/>
      </c>
      <c r="C75" s="292" t="str">
        <f>IF('1042Bi Dati di base lav.'!C76="","",'1042Bi Dati di base lav.'!C76)</f>
        <v/>
      </c>
      <c r="D75" s="286"/>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167" t="str">
        <f t="shared" si="1"/>
        <v/>
      </c>
      <c r="AJ75" s="97"/>
    </row>
    <row r="76" spans="1:36" ht="60" customHeight="1">
      <c r="A76" s="291" t="str">
        <f>IF('1042Bi Dati di base lav.'!A77="","",'1042Bi Dati di base lav.'!A77)</f>
        <v/>
      </c>
      <c r="B76" s="292" t="str">
        <f>IF('1042Bi Dati di base lav.'!B77="","",'1042Bi Dati di base lav.'!B77)</f>
        <v/>
      </c>
      <c r="C76" s="292" t="str">
        <f>IF('1042Bi Dati di base lav.'!C77="","",'1042Bi Dati di base lav.'!C77)</f>
        <v/>
      </c>
      <c r="D76" s="286"/>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167" t="str">
        <f t="shared" si="1"/>
        <v/>
      </c>
      <c r="AJ76" s="97"/>
    </row>
    <row r="77" spans="1:36" ht="60" customHeight="1">
      <c r="A77" s="291" t="str">
        <f>IF('1042Bi Dati di base lav.'!A78="","",'1042Bi Dati di base lav.'!A78)</f>
        <v/>
      </c>
      <c r="B77" s="292" t="str">
        <f>IF('1042Bi Dati di base lav.'!B78="","",'1042Bi Dati di base lav.'!B78)</f>
        <v/>
      </c>
      <c r="C77" s="292" t="str">
        <f>IF('1042Bi Dati di base lav.'!C78="","",'1042Bi Dati di base lav.'!C78)</f>
        <v/>
      </c>
      <c r="D77" s="286"/>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167" t="str">
        <f t="shared" si="1"/>
        <v/>
      </c>
      <c r="AJ77" s="97"/>
    </row>
    <row r="78" spans="1:36" ht="60" customHeight="1">
      <c r="A78" s="291" t="str">
        <f>IF('1042Bi Dati di base lav.'!A79="","",'1042Bi Dati di base lav.'!A79)</f>
        <v/>
      </c>
      <c r="B78" s="292" t="str">
        <f>IF('1042Bi Dati di base lav.'!B79="","",'1042Bi Dati di base lav.'!B79)</f>
        <v/>
      </c>
      <c r="C78" s="292" t="str">
        <f>IF('1042Bi Dati di base lav.'!C79="","",'1042Bi Dati di base lav.'!C79)</f>
        <v/>
      </c>
      <c r="D78" s="286"/>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167" t="str">
        <f t="shared" si="1"/>
        <v/>
      </c>
      <c r="AJ78" s="97"/>
    </row>
    <row r="79" spans="1:36" ht="60" customHeight="1">
      <c r="A79" s="291" t="str">
        <f>IF('1042Bi Dati di base lav.'!A80="","",'1042Bi Dati di base lav.'!A80)</f>
        <v/>
      </c>
      <c r="B79" s="292" t="str">
        <f>IF('1042Bi Dati di base lav.'!B80="","",'1042Bi Dati di base lav.'!B80)</f>
        <v/>
      </c>
      <c r="C79" s="292" t="str">
        <f>IF('1042Bi Dati di base lav.'!C80="","",'1042Bi Dati di base lav.'!C80)</f>
        <v/>
      </c>
      <c r="D79" s="286"/>
      <c r="E79" s="287"/>
      <c r="F79" s="287"/>
      <c r="G79" s="287"/>
      <c r="H79" s="287"/>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167" t="str">
        <f t="shared" si="1"/>
        <v/>
      </c>
      <c r="AJ79" s="97"/>
    </row>
    <row r="80" spans="1:36" ht="60" customHeight="1">
      <c r="A80" s="291" t="str">
        <f>IF('1042Bi Dati di base lav.'!A81="","",'1042Bi Dati di base lav.'!A81)</f>
        <v/>
      </c>
      <c r="B80" s="292" t="str">
        <f>IF('1042Bi Dati di base lav.'!B81="","",'1042Bi Dati di base lav.'!B81)</f>
        <v/>
      </c>
      <c r="C80" s="292" t="str">
        <f>IF('1042Bi Dati di base lav.'!C81="","",'1042Bi Dati di base lav.'!C81)</f>
        <v/>
      </c>
      <c r="D80" s="286"/>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167" t="str">
        <f t="shared" si="1"/>
        <v/>
      </c>
      <c r="AJ80" s="97"/>
    </row>
    <row r="81" spans="1:36" ht="60" customHeight="1">
      <c r="A81" s="291" t="str">
        <f>IF('1042Bi Dati di base lav.'!A82="","",'1042Bi Dati di base lav.'!A82)</f>
        <v/>
      </c>
      <c r="B81" s="292" t="str">
        <f>IF('1042Bi Dati di base lav.'!B82="","",'1042Bi Dati di base lav.'!B82)</f>
        <v/>
      </c>
      <c r="C81" s="292" t="str">
        <f>IF('1042Bi Dati di base lav.'!C82="","",'1042Bi Dati di base lav.'!C82)</f>
        <v/>
      </c>
      <c r="D81" s="286"/>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167" t="str">
        <f t="shared" si="1"/>
        <v/>
      </c>
      <c r="AJ81" s="97"/>
    </row>
    <row r="82" spans="1:36" ht="60" customHeight="1">
      <c r="A82" s="291" t="str">
        <f>IF('1042Bi Dati di base lav.'!A83="","",'1042Bi Dati di base lav.'!A83)</f>
        <v/>
      </c>
      <c r="B82" s="292" t="str">
        <f>IF('1042Bi Dati di base lav.'!B83="","",'1042Bi Dati di base lav.'!B83)</f>
        <v/>
      </c>
      <c r="C82" s="292" t="str">
        <f>IF('1042Bi Dati di base lav.'!C83="","",'1042Bi Dati di base lav.'!C83)</f>
        <v/>
      </c>
      <c r="D82" s="286"/>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167" t="str">
        <f t="shared" si="1"/>
        <v/>
      </c>
      <c r="AJ82" s="97"/>
    </row>
    <row r="83" spans="1:36" ht="60" customHeight="1">
      <c r="A83" s="291" t="str">
        <f>IF('1042Bi Dati di base lav.'!A84="","",'1042Bi Dati di base lav.'!A84)</f>
        <v/>
      </c>
      <c r="B83" s="292" t="str">
        <f>IF('1042Bi Dati di base lav.'!B84="","",'1042Bi Dati di base lav.'!B84)</f>
        <v/>
      </c>
      <c r="C83" s="292" t="str">
        <f>IF('1042Bi Dati di base lav.'!C84="","",'1042Bi Dati di base lav.'!C84)</f>
        <v/>
      </c>
      <c r="D83" s="286"/>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167" t="str">
        <f t="shared" si="1"/>
        <v/>
      </c>
      <c r="AJ83" s="97"/>
    </row>
    <row r="84" spans="1:36" ht="60" customHeight="1">
      <c r="A84" s="291" t="str">
        <f>IF('1042Bi Dati di base lav.'!A85="","",'1042Bi Dati di base lav.'!A85)</f>
        <v/>
      </c>
      <c r="B84" s="292" t="str">
        <f>IF('1042Bi Dati di base lav.'!B85="","",'1042Bi Dati di base lav.'!B85)</f>
        <v/>
      </c>
      <c r="C84" s="292" t="str">
        <f>IF('1042Bi Dati di base lav.'!C85="","",'1042Bi Dati di base lav.'!C85)</f>
        <v/>
      </c>
      <c r="D84" s="286"/>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167" t="str">
        <f t="shared" si="1"/>
        <v/>
      </c>
      <c r="AJ84" s="97"/>
    </row>
    <row r="85" spans="1:36" ht="60" customHeight="1">
      <c r="A85" s="291" t="str">
        <f>IF('1042Bi Dati di base lav.'!A86="","",'1042Bi Dati di base lav.'!A86)</f>
        <v/>
      </c>
      <c r="B85" s="292" t="str">
        <f>IF('1042Bi Dati di base lav.'!B86="","",'1042Bi Dati di base lav.'!B86)</f>
        <v/>
      </c>
      <c r="C85" s="292" t="str">
        <f>IF('1042Bi Dati di base lav.'!C86="","",'1042Bi Dati di base lav.'!C86)</f>
        <v/>
      </c>
      <c r="D85" s="286"/>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167" t="str">
        <f t="shared" si="1"/>
        <v/>
      </c>
      <c r="AJ85" s="97"/>
    </row>
    <row r="86" spans="1:36" ht="60" customHeight="1">
      <c r="A86" s="291" t="str">
        <f>IF('1042Bi Dati di base lav.'!A87="","",'1042Bi Dati di base lav.'!A87)</f>
        <v/>
      </c>
      <c r="B86" s="292" t="str">
        <f>IF('1042Bi Dati di base lav.'!B87="","",'1042Bi Dati di base lav.'!B87)</f>
        <v/>
      </c>
      <c r="C86" s="292" t="str">
        <f>IF('1042Bi Dati di base lav.'!C87="","",'1042Bi Dati di base lav.'!C87)</f>
        <v/>
      </c>
      <c r="D86" s="286"/>
      <c r="E86" s="287"/>
      <c r="F86" s="287"/>
      <c r="G86" s="287"/>
      <c r="H86" s="287"/>
      <c r="I86" s="287"/>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167" t="str">
        <f t="shared" si="1"/>
        <v/>
      </c>
      <c r="AJ86" s="97"/>
    </row>
    <row r="87" spans="1:36" ht="60" customHeight="1">
      <c r="A87" s="291" t="str">
        <f>IF('1042Bi Dati di base lav.'!A88="","",'1042Bi Dati di base lav.'!A88)</f>
        <v/>
      </c>
      <c r="B87" s="292" t="str">
        <f>IF('1042Bi Dati di base lav.'!B88="","",'1042Bi Dati di base lav.'!B88)</f>
        <v/>
      </c>
      <c r="C87" s="292" t="str">
        <f>IF('1042Bi Dati di base lav.'!C88="","",'1042Bi Dati di base lav.'!C88)</f>
        <v/>
      </c>
      <c r="D87" s="286"/>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167" t="str">
        <f t="shared" si="1"/>
        <v/>
      </c>
      <c r="AJ87" s="97"/>
    </row>
    <row r="88" spans="1:36" ht="60" customHeight="1">
      <c r="A88" s="291" t="str">
        <f>IF('1042Bi Dati di base lav.'!A89="","",'1042Bi Dati di base lav.'!A89)</f>
        <v/>
      </c>
      <c r="B88" s="292" t="str">
        <f>IF('1042Bi Dati di base lav.'!B89="","",'1042Bi Dati di base lav.'!B89)</f>
        <v/>
      </c>
      <c r="C88" s="292" t="str">
        <f>IF('1042Bi Dati di base lav.'!C89="","",'1042Bi Dati di base lav.'!C89)</f>
        <v/>
      </c>
      <c r="D88" s="286"/>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167" t="str">
        <f t="shared" si="1"/>
        <v/>
      </c>
      <c r="AJ88" s="97"/>
    </row>
    <row r="89" spans="1:36" ht="60" customHeight="1">
      <c r="A89" s="291" t="str">
        <f>IF('1042Bi Dati di base lav.'!A90="","",'1042Bi Dati di base lav.'!A90)</f>
        <v/>
      </c>
      <c r="B89" s="292" t="str">
        <f>IF('1042Bi Dati di base lav.'!B90="","",'1042Bi Dati di base lav.'!B90)</f>
        <v/>
      </c>
      <c r="C89" s="292" t="str">
        <f>IF('1042Bi Dati di base lav.'!C90="","",'1042Bi Dati di base lav.'!C90)</f>
        <v/>
      </c>
      <c r="D89" s="286"/>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167" t="str">
        <f t="shared" si="1"/>
        <v/>
      </c>
      <c r="AJ89" s="97"/>
    </row>
    <row r="90" spans="1:36" ht="60" customHeight="1">
      <c r="A90" s="291" t="str">
        <f>IF('1042Bi Dati di base lav.'!A91="","",'1042Bi Dati di base lav.'!A91)</f>
        <v/>
      </c>
      <c r="B90" s="292" t="str">
        <f>IF('1042Bi Dati di base lav.'!B91="","",'1042Bi Dati di base lav.'!B91)</f>
        <v/>
      </c>
      <c r="C90" s="292" t="str">
        <f>IF('1042Bi Dati di base lav.'!C91="","",'1042Bi Dati di base lav.'!C91)</f>
        <v/>
      </c>
      <c r="D90" s="286"/>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167" t="str">
        <f t="shared" si="1"/>
        <v/>
      </c>
      <c r="AJ90" s="97"/>
    </row>
    <row r="91" spans="1:36" ht="60" customHeight="1">
      <c r="A91" s="291" t="str">
        <f>IF('1042Bi Dati di base lav.'!A92="","",'1042Bi Dati di base lav.'!A92)</f>
        <v/>
      </c>
      <c r="B91" s="292" t="str">
        <f>IF('1042Bi Dati di base lav.'!B92="","",'1042Bi Dati di base lav.'!B92)</f>
        <v/>
      </c>
      <c r="C91" s="292" t="str">
        <f>IF('1042Bi Dati di base lav.'!C92="","",'1042Bi Dati di base lav.'!C92)</f>
        <v/>
      </c>
      <c r="D91" s="286"/>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167" t="str">
        <f t="shared" si="1"/>
        <v/>
      </c>
      <c r="AJ91" s="97"/>
    </row>
    <row r="92" spans="1:36" ht="60" customHeight="1">
      <c r="A92" s="291" t="str">
        <f>IF('1042Bi Dati di base lav.'!A93="","",'1042Bi Dati di base lav.'!A93)</f>
        <v/>
      </c>
      <c r="B92" s="292" t="str">
        <f>IF('1042Bi Dati di base lav.'!B93="","",'1042Bi Dati di base lav.'!B93)</f>
        <v/>
      </c>
      <c r="C92" s="292" t="str">
        <f>IF('1042Bi Dati di base lav.'!C93="","",'1042Bi Dati di base lav.'!C93)</f>
        <v/>
      </c>
      <c r="D92" s="286"/>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167" t="str">
        <f t="shared" si="1"/>
        <v/>
      </c>
      <c r="AJ92" s="97"/>
    </row>
    <row r="93" spans="1:36" ht="60" customHeight="1">
      <c r="A93" s="291" t="str">
        <f>IF('1042Bi Dati di base lav.'!A94="","",'1042Bi Dati di base lav.'!A94)</f>
        <v/>
      </c>
      <c r="B93" s="292" t="str">
        <f>IF('1042Bi Dati di base lav.'!B94="","",'1042Bi Dati di base lav.'!B94)</f>
        <v/>
      </c>
      <c r="C93" s="292" t="str">
        <f>IF('1042Bi Dati di base lav.'!C94="","",'1042Bi Dati di base lav.'!C94)</f>
        <v/>
      </c>
      <c r="D93" s="286"/>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167" t="str">
        <f t="shared" si="1"/>
        <v/>
      </c>
      <c r="AJ93" s="97"/>
    </row>
    <row r="94" spans="1:36" ht="60" customHeight="1">
      <c r="A94" s="291" t="str">
        <f>IF('1042Bi Dati di base lav.'!A95="","",'1042Bi Dati di base lav.'!A95)</f>
        <v/>
      </c>
      <c r="B94" s="292" t="str">
        <f>IF('1042Bi Dati di base lav.'!B95="","",'1042Bi Dati di base lav.'!B95)</f>
        <v/>
      </c>
      <c r="C94" s="292" t="str">
        <f>IF('1042Bi Dati di base lav.'!C95="","",'1042Bi Dati di base lav.'!C95)</f>
        <v/>
      </c>
      <c r="D94" s="286"/>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167" t="str">
        <f t="shared" si="1"/>
        <v/>
      </c>
      <c r="AJ94" s="97"/>
    </row>
    <row r="95" spans="1:36" ht="60" customHeight="1">
      <c r="A95" s="291" t="str">
        <f>IF('1042Bi Dati di base lav.'!A96="","",'1042Bi Dati di base lav.'!A96)</f>
        <v/>
      </c>
      <c r="B95" s="292" t="str">
        <f>IF('1042Bi Dati di base lav.'!B96="","",'1042Bi Dati di base lav.'!B96)</f>
        <v/>
      </c>
      <c r="C95" s="292" t="str">
        <f>IF('1042Bi Dati di base lav.'!C96="","",'1042Bi Dati di base lav.'!C96)</f>
        <v/>
      </c>
      <c r="D95" s="286"/>
      <c r="E95" s="287"/>
      <c r="F95" s="287"/>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167" t="str">
        <f t="shared" si="1"/>
        <v/>
      </c>
      <c r="AJ95" s="97"/>
    </row>
    <row r="96" spans="1:36" ht="60" customHeight="1">
      <c r="A96" s="291" t="str">
        <f>IF('1042Bi Dati di base lav.'!A97="","",'1042Bi Dati di base lav.'!A97)</f>
        <v/>
      </c>
      <c r="B96" s="292" t="str">
        <f>IF('1042Bi Dati di base lav.'!B97="","",'1042Bi Dati di base lav.'!B97)</f>
        <v/>
      </c>
      <c r="C96" s="292" t="str">
        <f>IF('1042Bi Dati di base lav.'!C97="","",'1042Bi Dati di base lav.'!C97)</f>
        <v/>
      </c>
      <c r="D96" s="286"/>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167" t="str">
        <f t="shared" si="1"/>
        <v/>
      </c>
      <c r="AJ96" s="97"/>
    </row>
    <row r="97" spans="1:36" ht="60" customHeight="1">
      <c r="A97" s="291" t="str">
        <f>IF('1042Bi Dati di base lav.'!A98="","",'1042Bi Dati di base lav.'!A98)</f>
        <v/>
      </c>
      <c r="B97" s="292" t="str">
        <f>IF('1042Bi Dati di base lav.'!B98="","",'1042Bi Dati di base lav.'!B98)</f>
        <v/>
      </c>
      <c r="C97" s="292" t="str">
        <f>IF('1042Bi Dati di base lav.'!C98="","",'1042Bi Dati di base lav.'!C98)</f>
        <v/>
      </c>
      <c r="D97" s="286"/>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167" t="str">
        <f t="shared" si="1"/>
        <v/>
      </c>
      <c r="AJ97" s="97"/>
    </row>
    <row r="98" spans="1:36" ht="60" customHeight="1">
      <c r="A98" s="291" t="str">
        <f>IF('1042Bi Dati di base lav.'!A99="","",'1042Bi Dati di base lav.'!A99)</f>
        <v/>
      </c>
      <c r="B98" s="292" t="str">
        <f>IF('1042Bi Dati di base lav.'!B99="","",'1042Bi Dati di base lav.'!B99)</f>
        <v/>
      </c>
      <c r="C98" s="292" t="str">
        <f>IF('1042Bi Dati di base lav.'!C99="","",'1042Bi Dati di base lav.'!C99)</f>
        <v/>
      </c>
      <c r="D98" s="286"/>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167" t="str">
        <f t="shared" si="1"/>
        <v/>
      </c>
      <c r="AJ98" s="97"/>
    </row>
    <row r="99" spans="1:36" ht="60" customHeight="1">
      <c r="A99" s="291" t="str">
        <f>IF('1042Bi Dati di base lav.'!A100="","",'1042Bi Dati di base lav.'!A100)</f>
        <v/>
      </c>
      <c r="B99" s="292" t="str">
        <f>IF('1042Bi Dati di base lav.'!B100="","",'1042Bi Dati di base lav.'!B100)</f>
        <v/>
      </c>
      <c r="C99" s="292" t="str">
        <f>IF('1042Bi Dati di base lav.'!C100="","",'1042Bi Dati di base lav.'!C100)</f>
        <v/>
      </c>
      <c r="D99" s="286"/>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167" t="str">
        <f t="shared" si="1"/>
        <v/>
      </c>
      <c r="AJ99" s="97"/>
    </row>
    <row r="100" spans="1:36" ht="60" customHeight="1">
      <c r="A100" s="291" t="str">
        <f>IF('1042Bi Dati di base lav.'!A101="","",'1042Bi Dati di base lav.'!A101)</f>
        <v/>
      </c>
      <c r="B100" s="292" t="str">
        <f>IF('1042Bi Dati di base lav.'!B101="","",'1042Bi Dati di base lav.'!B101)</f>
        <v/>
      </c>
      <c r="C100" s="292" t="str">
        <f>IF('1042Bi Dati di base lav.'!C101="","",'1042Bi Dati di base lav.'!C101)</f>
        <v/>
      </c>
      <c r="D100" s="286"/>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167" t="str">
        <f t="shared" si="1"/>
        <v/>
      </c>
      <c r="AJ100" s="97"/>
    </row>
    <row r="101" spans="1:36" ht="60" customHeight="1">
      <c r="A101" s="291" t="str">
        <f>IF('1042Bi Dati di base lav.'!A102="","",'1042Bi Dati di base lav.'!A102)</f>
        <v/>
      </c>
      <c r="B101" s="292" t="str">
        <f>IF('1042Bi Dati di base lav.'!B102="","",'1042Bi Dati di base lav.'!B102)</f>
        <v/>
      </c>
      <c r="C101" s="292" t="str">
        <f>IF('1042Bi Dati di base lav.'!C102="","",'1042Bi Dati di base lav.'!C102)</f>
        <v/>
      </c>
      <c r="D101" s="286"/>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167" t="str">
        <f t="shared" si="1"/>
        <v/>
      </c>
      <c r="AJ101" s="97"/>
    </row>
    <row r="102" spans="1:36" ht="60" customHeight="1">
      <c r="A102" s="291" t="str">
        <f>IF('1042Bi Dati di base lav.'!A103="","",'1042Bi Dati di base lav.'!A103)</f>
        <v/>
      </c>
      <c r="B102" s="292" t="str">
        <f>IF('1042Bi Dati di base lav.'!B103="","",'1042Bi Dati di base lav.'!B103)</f>
        <v/>
      </c>
      <c r="C102" s="292" t="str">
        <f>IF('1042Bi Dati di base lav.'!C103="","",'1042Bi Dati di base lav.'!C103)</f>
        <v/>
      </c>
      <c r="D102" s="286"/>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167" t="str">
        <f t="shared" si="1"/>
        <v/>
      </c>
      <c r="AJ102" s="97"/>
    </row>
    <row r="103" spans="1:36" ht="60" customHeight="1">
      <c r="A103" s="291" t="str">
        <f>IF('1042Bi Dati di base lav.'!A104="","",'1042Bi Dati di base lav.'!A104)</f>
        <v/>
      </c>
      <c r="B103" s="292" t="str">
        <f>IF('1042Bi Dati di base lav.'!B104="","",'1042Bi Dati di base lav.'!B104)</f>
        <v/>
      </c>
      <c r="C103" s="292" t="str">
        <f>IF('1042Bi Dati di base lav.'!C104="","",'1042Bi Dati di base lav.'!C104)</f>
        <v/>
      </c>
      <c r="D103" s="286"/>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167" t="str">
        <f t="shared" si="1"/>
        <v/>
      </c>
      <c r="AJ103" s="97"/>
    </row>
    <row r="104" spans="1:36" ht="60" customHeight="1">
      <c r="A104" s="291" t="str">
        <f>IF('1042Bi Dati di base lav.'!A105="","",'1042Bi Dati di base lav.'!A105)</f>
        <v/>
      </c>
      <c r="B104" s="292" t="str">
        <f>IF('1042Bi Dati di base lav.'!B105="","",'1042Bi Dati di base lav.'!B105)</f>
        <v/>
      </c>
      <c r="C104" s="292" t="str">
        <f>IF('1042Bi Dati di base lav.'!C105="","",'1042Bi Dati di base lav.'!C105)</f>
        <v/>
      </c>
      <c r="D104" s="286"/>
      <c r="E104" s="287"/>
      <c r="F104" s="287"/>
      <c r="G104" s="287"/>
      <c r="H104" s="287"/>
      <c r="I104" s="287"/>
      <c r="J104" s="287"/>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167" t="str">
        <f t="shared" si="1"/>
        <v/>
      </c>
      <c r="AJ104" s="97"/>
    </row>
    <row r="105" spans="1:36" ht="60" customHeight="1">
      <c r="A105" s="291" t="str">
        <f>IF('1042Bi Dati di base lav.'!A106="","",'1042Bi Dati di base lav.'!A106)</f>
        <v/>
      </c>
      <c r="B105" s="292" t="str">
        <f>IF('1042Bi Dati di base lav.'!B106="","",'1042Bi Dati di base lav.'!B106)</f>
        <v/>
      </c>
      <c r="C105" s="292" t="str">
        <f>IF('1042Bi Dati di base lav.'!C106="","",'1042Bi Dati di base lav.'!C106)</f>
        <v/>
      </c>
      <c r="D105" s="286"/>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c r="AH105" s="287"/>
      <c r="AI105" s="167" t="str">
        <f t="shared" si="1"/>
        <v/>
      </c>
      <c r="AJ105" s="97"/>
    </row>
    <row r="106" spans="1:36" ht="60" customHeight="1">
      <c r="A106" s="291" t="str">
        <f>IF('1042Bi Dati di base lav.'!A107="","",'1042Bi Dati di base lav.'!A107)</f>
        <v/>
      </c>
      <c r="B106" s="292" t="str">
        <f>IF('1042Bi Dati di base lav.'!B107="","",'1042Bi Dati di base lav.'!B107)</f>
        <v/>
      </c>
      <c r="C106" s="292" t="str">
        <f>IF('1042Bi Dati di base lav.'!C107="","",'1042Bi Dati di base lav.'!C107)</f>
        <v/>
      </c>
      <c r="D106" s="286"/>
      <c r="E106" s="287"/>
      <c r="F106" s="287"/>
      <c r="G106" s="287"/>
      <c r="H106" s="287"/>
      <c r="I106" s="287"/>
      <c r="J106" s="287"/>
      <c r="K106" s="287"/>
      <c r="L106" s="287"/>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167" t="str">
        <f t="shared" si="1"/>
        <v/>
      </c>
      <c r="AJ106" s="97"/>
    </row>
    <row r="107" spans="1:36" ht="60" customHeight="1">
      <c r="A107" s="291" t="str">
        <f>IF('1042Bi Dati di base lav.'!A108="","",'1042Bi Dati di base lav.'!A108)</f>
        <v/>
      </c>
      <c r="B107" s="292" t="str">
        <f>IF('1042Bi Dati di base lav.'!B108="","",'1042Bi Dati di base lav.'!B108)</f>
        <v/>
      </c>
      <c r="C107" s="292" t="str">
        <f>IF('1042Bi Dati di base lav.'!C108="","",'1042Bi Dati di base lav.'!C108)</f>
        <v/>
      </c>
      <c r="D107" s="286"/>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167" t="str">
        <f t="shared" si="1"/>
        <v/>
      </c>
      <c r="AJ107" s="97"/>
    </row>
    <row r="108" spans="1:36" ht="60" customHeight="1">
      <c r="A108" s="291" t="str">
        <f>IF('1042Bi Dati di base lav.'!A109="","",'1042Bi Dati di base lav.'!A109)</f>
        <v/>
      </c>
      <c r="B108" s="292" t="str">
        <f>IF('1042Bi Dati di base lav.'!B109="","",'1042Bi Dati di base lav.'!B109)</f>
        <v/>
      </c>
      <c r="C108" s="292" t="str">
        <f>IF('1042Bi Dati di base lav.'!C109="","",'1042Bi Dati di base lav.'!C109)</f>
        <v/>
      </c>
      <c r="D108" s="286"/>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167" t="str">
        <f t="shared" si="1"/>
        <v/>
      </c>
      <c r="AJ108" s="97"/>
    </row>
    <row r="109" spans="1:36" ht="60" customHeight="1">
      <c r="A109" s="291" t="str">
        <f>IF('1042Bi Dati di base lav.'!A110="","",'1042Bi Dati di base lav.'!A110)</f>
        <v/>
      </c>
      <c r="B109" s="292" t="str">
        <f>IF('1042Bi Dati di base lav.'!B110="","",'1042Bi Dati di base lav.'!B110)</f>
        <v/>
      </c>
      <c r="C109" s="292" t="str">
        <f>IF('1042Bi Dati di base lav.'!C110="","",'1042Bi Dati di base lav.'!C110)</f>
        <v/>
      </c>
      <c r="D109" s="286"/>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167" t="str">
        <f t="shared" si="1"/>
        <v/>
      </c>
      <c r="AJ109" s="97"/>
    </row>
    <row r="110" spans="1:36" ht="60" customHeight="1">
      <c r="A110" s="291" t="str">
        <f>IF('1042Bi Dati di base lav.'!A111="","",'1042Bi Dati di base lav.'!A111)</f>
        <v/>
      </c>
      <c r="B110" s="292" t="str">
        <f>IF('1042Bi Dati di base lav.'!B111="","",'1042Bi Dati di base lav.'!B111)</f>
        <v/>
      </c>
      <c r="C110" s="292" t="str">
        <f>IF('1042Bi Dati di base lav.'!C111="","",'1042Bi Dati di base lav.'!C111)</f>
        <v/>
      </c>
      <c r="D110" s="286"/>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167" t="str">
        <f t="shared" si="1"/>
        <v/>
      </c>
      <c r="AJ110" s="97"/>
    </row>
    <row r="111" spans="1:36" ht="60" customHeight="1">
      <c r="A111" s="291" t="str">
        <f>IF('1042Bi Dati di base lav.'!A112="","",'1042Bi Dati di base lav.'!A112)</f>
        <v/>
      </c>
      <c r="B111" s="292" t="str">
        <f>IF('1042Bi Dati di base lav.'!B112="","",'1042Bi Dati di base lav.'!B112)</f>
        <v/>
      </c>
      <c r="C111" s="292" t="str">
        <f>IF('1042Bi Dati di base lav.'!C112="","",'1042Bi Dati di base lav.'!C112)</f>
        <v/>
      </c>
      <c r="D111" s="286"/>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167" t="str">
        <f t="shared" si="1"/>
        <v/>
      </c>
      <c r="AJ111" s="97"/>
    </row>
    <row r="112" spans="1:36" ht="60" customHeight="1">
      <c r="A112" s="291" t="str">
        <f>IF('1042Bi Dati di base lav.'!A113="","",'1042Bi Dati di base lav.'!A113)</f>
        <v/>
      </c>
      <c r="B112" s="292" t="str">
        <f>IF('1042Bi Dati di base lav.'!B113="","",'1042Bi Dati di base lav.'!B113)</f>
        <v/>
      </c>
      <c r="C112" s="292" t="str">
        <f>IF('1042Bi Dati di base lav.'!C113="","",'1042Bi Dati di base lav.'!C113)</f>
        <v/>
      </c>
      <c r="D112" s="286"/>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167" t="str">
        <f t="shared" si="1"/>
        <v/>
      </c>
      <c r="AJ112" s="97"/>
    </row>
    <row r="113" spans="1:36" ht="60" customHeight="1">
      <c r="A113" s="291" t="str">
        <f>IF('1042Bi Dati di base lav.'!A114="","",'1042Bi Dati di base lav.'!A114)</f>
        <v/>
      </c>
      <c r="B113" s="292" t="str">
        <f>IF('1042Bi Dati di base lav.'!B114="","",'1042Bi Dati di base lav.'!B114)</f>
        <v/>
      </c>
      <c r="C113" s="292" t="str">
        <f>IF('1042Bi Dati di base lav.'!C114="","",'1042Bi Dati di base lav.'!C114)</f>
        <v/>
      </c>
      <c r="D113" s="286"/>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167" t="str">
        <f t="shared" si="1"/>
        <v/>
      </c>
      <c r="AJ113" s="97"/>
    </row>
    <row r="114" spans="1:36" ht="60" customHeight="1">
      <c r="A114" s="291" t="str">
        <f>IF('1042Bi Dati di base lav.'!A115="","",'1042Bi Dati di base lav.'!A115)</f>
        <v/>
      </c>
      <c r="B114" s="292" t="str">
        <f>IF('1042Bi Dati di base lav.'!B115="","",'1042Bi Dati di base lav.'!B115)</f>
        <v/>
      </c>
      <c r="C114" s="292" t="str">
        <f>IF('1042Bi Dati di base lav.'!C115="","",'1042Bi Dati di base lav.'!C115)</f>
        <v/>
      </c>
      <c r="D114" s="286"/>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167" t="str">
        <f t="shared" si="1"/>
        <v/>
      </c>
      <c r="AJ114" s="97"/>
    </row>
    <row r="115" spans="1:36" ht="60" customHeight="1">
      <c r="A115" s="291" t="str">
        <f>IF('1042Bi Dati di base lav.'!A116="","",'1042Bi Dati di base lav.'!A116)</f>
        <v/>
      </c>
      <c r="B115" s="292" t="str">
        <f>IF('1042Bi Dati di base lav.'!B116="","",'1042Bi Dati di base lav.'!B116)</f>
        <v/>
      </c>
      <c r="C115" s="292" t="str">
        <f>IF('1042Bi Dati di base lav.'!C116="","",'1042Bi Dati di base lav.'!C116)</f>
        <v/>
      </c>
      <c r="D115" s="286"/>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167" t="str">
        <f t="shared" si="1"/>
        <v/>
      </c>
      <c r="AJ115" s="97"/>
    </row>
    <row r="116" spans="1:36" ht="60" customHeight="1">
      <c r="A116" s="291" t="str">
        <f>IF('1042Bi Dati di base lav.'!A117="","",'1042Bi Dati di base lav.'!A117)</f>
        <v/>
      </c>
      <c r="B116" s="292" t="str">
        <f>IF('1042Bi Dati di base lav.'!B117="","",'1042Bi Dati di base lav.'!B117)</f>
        <v/>
      </c>
      <c r="C116" s="292" t="str">
        <f>IF('1042Bi Dati di base lav.'!C117="","",'1042Bi Dati di base lav.'!C117)</f>
        <v/>
      </c>
      <c r="D116" s="286"/>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167" t="str">
        <f t="shared" si="1"/>
        <v/>
      </c>
      <c r="AJ116" s="97"/>
    </row>
    <row r="117" spans="1:36" ht="60" customHeight="1">
      <c r="A117" s="291" t="str">
        <f>IF('1042Bi Dati di base lav.'!A118="","",'1042Bi Dati di base lav.'!A118)</f>
        <v/>
      </c>
      <c r="B117" s="292" t="str">
        <f>IF('1042Bi Dati di base lav.'!B118="","",'1042Bi Dati di base lav.'!B118)</f>
        <v/>
      </c>
      <c r="C117" s="292" t="str">
        <f>IF('1042Bi Dati di base lav.'!C118="","",'1042Bi Dati di base lav.'!C118)</f>
        <v/>
      </c>
      <c r="D117" s="286"/>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167" t="str">
        <f t="shared" si="1"/>
        <v/>
      </c>
      <c r="AJ117" s="97"/>
    </row>
    <row r="118" spans="1:36" ht="60" customHeight="1">
      <c r="A118" s="291" t="str">
        <f>IF('1042Bi Dati di base lav.'!A119="","",'1042Bi Dati di base lav.'!A119)</f>
        <v/>
      </c>
      <c r="B118" s="292" t="str">
        <f>IF('1042Bi Dati di base lav.'!B119="","",'1042Bi Dati di base lav.'!B119)</f>
        <v/>
      </c>
      <c r="C118" s="292" t="str">
        <f>IF('1042Bi Dati di base lav.'!C119="","",'1042Bi Dati di base lav.'!C119)</f>
        <v/>
      </c>
      <c r="D118" s="286"/>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167" t="str">
        <f t="shared" si="1"/>
        <v/>
      </c>
      <c r="AJ118" s="97"/>
    </row>
    <row r="119" spans="1:36" ht="60" customHeight="1">
      <c r="A119" s="291" t="str">
        <f>IF('1042Bi Dati di base lav.'!A120="","",'1042Bi Dati di base lav.'!A120)</f>
        <v/>
      </c>
      <c r="B119" s="292" t="str">
        <f>IF('1042Bi Dati di base lav.'!B120="","",'1042Bi Dati di base lav.'!B120)</f>
        <v/>
      </c>
      <c r="C119" s="292" t="str">
        <f>IF('1042Bi Dati di base lav.'!C120="","",'1042Bi Dati di base lav.'!C120)</f>
        <v/>
      </c>
      <c r="D119" s="286"/>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167" t="str">
        <f t="shared" si="1"/>
        <v/>
      </c>
      <c r="AJ119" s="97"/>
    </row>
    <row r="120" spans="1:36" ht="60" customHeight="1">
      <c r="A120" s="291" t="str">
        <f>IF('1042Bi Dati di base lav.'!A121="","",'1042Bi Dati di base lav.'!A121)</f>
        <v/>
      </c>
      <c r="B120" s="292" t="str">
        <f>IF('1042Bi Dati di base lav.'!B121="","",'1042Bi Dati di base lav.'!B121)</f>
        <v/>
      </c>
      <c r="C120" s="292" t="str">
        <f>IF('1042Bi Dati di base lav.'!C121="","",'1042Bi Dati di base lav.'!C121)</f>
        <v/>
      </c>
      <c r="D120" s="286"/>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167" t="str">
        <f t="shared" si="1"/>
        <v/>
      </c>
      <c r="AJ120" s="97"/>
    </row>
    <row r="121" spans="1:36" ht="60" customHeight="1">
      <c r="A121" s="291" t="str">
        <f>IF('1042Bi Dati di base lav.'!A122="","",'1042Bi Dati di base lav.'!A122)</f>
        <v/>
      </c>
      <c r="B121" s="292" t="str">
        <f>IF('1042Bi Dati di base lav.'!B122="","",'1042Bi Dati di base lav.'!B122)</f>
        <v/>
      </c>
      <c r="C121" s="292" t="str">
        <f>IF('1042Bi Dati di base lav.'!C122="","",'1042Bi Dati di base lav.'!C122)</f>
        <v/>
      </c>
      <c r="D121" s="286"/>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167" t="str">
        <f t="shared" si="1"/>
        <v/>
      </c>
      <c r="AJ121" s="97"/>
    </row>
    <row r="122" spans="1:36" ht="60" customHeight="1">
      <c r="A122" s="291" t="str">
        <f>IF('1042Bi Dati di base lav.'!A123="","",'1042Bi Dati di base lav.'!A123)</f>
        <v/>
      </c>
      <c r="B122" s="292" t="str">
        <f>IF('1042Bi Dati di base lav.'!B123="","",'1042Bi Dati di base lav.'!B123)</f>
        <v/>
      </c>
      <c r="C122" s="292" t="str">
        <f>IF('1042Bi Dati di base lav.'!C123="","",'1042Bi Dati di base lav.'!C123)</f>
        <v/>
      </c>
      <c r="D122" s="286"/>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167" t="str">
        <f t="shared" si="1"/>
        <v/>
      </c>
      <c r="AJ122" s="97"/>
    </row>
    <row r="123" spans="1:36" ht="60" customHeight="1">
      <c r="A123" s="291" t="str">
        <f>IF('1042Bi Dati di base lav.'!A124="","",'1042Bi Dati di base lav.'!A124)</f>
        <v/>
      </c>
      <c r="B123" s="292" t="str">
        <f>IF('1042Bi Dati di base lav.'!B124="","",'1042Bi Dati di base lav.'!B124)</f>
        <v/>
      </c>
      <c r="C123" s="292" t="str">
        <f>IF('1042Bi Dati di base lav.'!C124="","",'1042Bi Dati di base lav.'!C124)</f>
        <v/>
      </c>
      <c r="D123" s="286"/>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167" t="str">
        <f t="shared" si="1"/>
        <v/>
      </c>
      <c r="AJ123" s="97"/>
    </row>
    <row r="124" spans="1:36" ht="60" customHeight="1">
      <c r="A124" s="291" t="str">
        <f>IF('1042Bi Dati di base lav.'!A125="","",'1042Bi Dati di base lav.'!A125)</f>
        <v/>
      </c>
      <c r="B124" s="292" t="str">
        <f>IF('1042Bi Dati di base lav.'!B125="","",'1042Bi Dati di base lav.'!B125)</f>
        <v/>
      </c>
      <c r="C124" s="292" t="str">
        <f>IF('1042Bi Dati di base lav.'!C125="","",'1042Bi Dati di base lav.'!C125)</f>
        <v/>
      </c>
      <c r="D124" s="286"/>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167" t="str">
        <f t="shared" si="1"/>
        <v/>
      </c>
      <c r="AJ124" s="97"/>
    </row>
    <row r="125" spans="1:36" ht="60" customHeight="1">
      <c r="A125" s="291" t="str">
        <f>IF('1042Bi Dati di base lav.'!A126="","",'1042Bi Dati di base lav.'!A126)</f>
        <v/>
      </c>
      <c r="B125" s="292" t="str">
        <f>IF('1042Bi Dati di base lav.'!B126="","",'1042Bi Dati di base lav.'!B126)</f>
        <v/>
      </c>
      <c r="C125" s="292" t="str">
        <f>IF('1042Bi Dati di base lav.'!C126="","",'1042Bi Dati di base lav.'!C126)</f>
        <v/>
      </c>
      <c r="D125" s="286"/>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167" t="str">
        <f t="shared" si="1"/>
        <v/>
      </c>
      <c r="AJ125" s="97"/>
    </row>
    <row r="126" spans="1:36" ht="60" customHeight="1">
      <c r="A126" s="291" t="str">
        <f>IF('1042Bi Dati di base lav.'!A127="","",'1042Bi Dati di base lav.'!A127)</f>
        <v/>
      </c>
      <c r="B126" s="292" t="str">
        <f>IF('1042Bi Dati di base lav.'!B127="","",'1042Bi Dati di base lav.'!B127)</f>
        <v/>
      </c>
      <c r="C126" s="292" t="str">
        <f>IF('1042Bi Dati di base lav.'!C127="","",'1042Bi Dati di base lav.'!C127)</f>
        <v/>
      </c>
      <c r="D126" s="286"/>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167" t="str">
        <f t="shared" si="1"/>
        <v/>
      </c>
      <c r="AJ126" s="97"/>
    </row>
    <row r="127" spans="1:36" ht="60" customHeight="1">
      <c r="A127" s="291" t="str">
        <f>IF('1042Bi Dati di base lav.'!A128="","",'1042Bi Dati di base lav.'!A128)</f>
        <v/>
      </c>
      <c r="B127" s="292" t="str">
        <f>IF('1042Bi Dati di base lav.'!B128="","",'1042Bi Dati di base lav.'!B128)</f>
        <v/>
      </c>
      <c r="C127" s="292" t="str">
        <f>IF('1042Bi Dati di base lav.'!C128="","",'1042Bi Dati di base lav.'!C128)</f>
        <v/>
      </c>
      <c r="D127" s="286"/>
      <c r="E127" s="287"/>
      <c r="F127" s="287"/>
      <c r="G127" s="287"/>
      <c r="H127" s="287"/>
      <c r="I127" s="287"/>
      <c r="J127" s="287"/>
      <c r="K127" s="287"/>
      <c r="L127" s="287"/>
      <c r="M127" s="287"/>
      <c r="N127" s="287"/>
      <c r="O127" s="287"/>
      <c r="P127" s="287"/>
      <c r="Q127" s="287"/>
      <c r="R127" s="287"/>
      <c r="S127" s="287"/>
      <c r="T127" s="287"/>
      <c r="U127" s="287"/>
      <c r="V127" s="287"/>
      <c r="W127" s="287"/>
      <c r="X127" s="287"/>
      <c r="Y127" s="287"/>
      <c r="Z127" s="287"/>
      <c r="AA127" s="287"/>
      <c r="AB127" s="287"/>
      <c r="AC127" s="287"/>
      <c r="AD127" s="287"/>
      <c r="AE127" s="287"/>
      <c r="AF127" s="287"/>
      <c r="AG127" s="287"/>
      <c r="AH127" s="287"/>
      <c r="AI127" s="167" t="str">
        <f t="shared" si="1"/>
        <v/>
      </c>
      <c r="AJ127" s="97"/>
    </row>
    <row r="128" spans="1:36" ht="60" customHeight="1">
      <c r="A128" s="291" t="str">
        <f>IF('1042Bi Dati di base lav.'!A129="","",'1042Bi Dati di base lav.'!A129)</f>
        <v/>
      </c>
      <c r="B128" s="292" t="str">
        <f>IF('1042Bi Dati di base lav.'!B129="","",'1042Bi Dati di base lav.'!B129)</f>
        <v/>
      </c>
      <c r="C128" s="292" t="str">
        <f>IF('1042Bi Dati di base lav.'!C129="","",'1042Bi Dati di base lav.'!C129)</f>
        <v/>
      </c>
      <c r="D128" s="286"/>
      <c r="E128" s="287"/>
      <c r="F128" s="287"/>
      <c r="G128" s="287"/>
      <c r="H128" s="287"/>
      <c r="I128" s="287"/>
      <c r="J128" s="287"/>
      <c r="K128" s="287"/>
      <c r="L128" s="287"/>
      <c r="M128" s="287"/>
      <c r="N128" s="287"/>
      <c r="O128" s="287"/>
      <c r="P128" s="287"/>
      <c r="Q128" s="287"/>
      <c r="R128" s="287"/>
      <c r="S128" s="287"/>
      <c r="T128" s="287"/>
      <c r="U128" s="287"/>
      <c r="V128" s="287"/>
      <c r="W128" s="287"/>
      <c r="X128" s="287"/>
      <c r="Y128" s="287"/>
      <c r="Z128" s="287"/>
      <c r="AA128" s="287"/>
      <c r="AB128" s="287"/>
      <c r="AC128" s="287"/>
      <c r="AD128" s="287"/>
      <c r="AE128" s="287"/>
      <c r="AF128" s="287"/>
      <c r="AG128" s="287"/>
      <c r="AH128" s="287"/>
      <c r="AI128" s="167" t="str">
        <f t="shared" si="1"/>
        <v/>
      </c>
      <c r="AJ128" s="97"/>
    </row>
    <row r="129" spans="1:36" ht="60" customHeight="1">
      <c r="A129" s="291" t="str">
        <f>IF('1042Bi Dati di base lav.'!A130="","",'1042Bi Dati di base lav.'!A130)</f>
        <v/>
      </c>
      <c r="B129" s="292" t="str">
        <f>IF('1042Bi Dati di base lav.'!B130="","",'1042Bi Dati di base lav.'!B130)</f>
        <v/>
      </c>
      <c r="C129" s="292" t="str">
        <f>IF('1042Bi Dati di base lav.'!C130="","",'1042Bi Dati di base lav.'!C130)</f>
        <v/>
      </c>
      <c r="D129" s="286"/>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167" t="str">
        <f t="shared" si="1"/>
        <v/>
      </c>
      <c r="AJ129" s="97"/>
    </row>
    <row r="130" spans="1:36" ht="60" customHeight="1">
      <c r="A130" s="291" t="str">
        <f>IF('1042Bi Dati di base lav.'!A131="","",'1042Bi Dati di base lav.'!A131)</f>
        <v/>
      </c>
      <c r="B130" s="292" t="str">
        <f>IF('1042Bi Dati di base lav.'!B131="","",'1042Bi Dati di base lav.'!B131)</f>
        <v/>
      </c>
      <c r="C130" s="292" t="str">
        <f>IF('1042Bi Dati di base lav.'!C131="","",'1042Bi Dati di base lav.'!C131)</f>
        <v/>
      </c>
      <c r="D130" s="286"/>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167" t="str">
        <f t="shared" si="1"/>
        <v/>
      </c>
      <c r="AJ130" s="97"/>
    </row>
    <row r="131" spans="1:36" ht="60" customHeight="1">
      <c r="A131" s="291" t="str">
        <f>IF('1042Bi Dati di base lav.'!A132="","",'1042Bi Dati di base lav.'!A132)</f>
        <v/>
      </c>
      <c r="B131" s="292" t="str">
        <f>IF('1042Bi Dati di base lav.'!B132="","",'1042Bi Dati di base lav.'!B132)</f>
        <v/>
      </c>
      <c r="C131" s="292" t="str">
        <f>IF('1042Bi Dati di base lav.'!C132="","",'1042Bi Dati di base lav.'!C132)</f>
        <v/>
      </c>
      <c r="D131" s="286"/>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7"/>
      <c r="AC131" s="287"/>
      <c r="AD131" s="287"/>
      <c r="AE131" s="287"/>
      <c r="AF131" s="287"/>
      <c r="AG131" s="287"/>
      <c r="AH131" s="287"/>
      <c r="AI131" s="167" t="str">
        <f t="shared" si="1"/>
        <v/>
      </c>
      <c r="AJ131" s="97"/>
    </row>
    <row r="132" spans="1:36" ht="60" customHeight="1">
      <c r="A132" s="291" t="str">
        <f>IF('1042Bi Dati di base lav.'!A133="","",'1042Bi Dati di base lav.'!A133)</f>
        <v/>
      </c>
      <c r="B132" s="292" t="str">
        <f>IF('1042Bi Dati di base lav.'!B133="","",'1042Bi Dati di base lav.'!B133)</f>
        <v/>
      </c>
      <c r="C132" s="292" t="str">
        <f>IF('1042Bi Dati di base lav.'!C133="","",'1042Bi Dati di base lav.'!C133)</f>
        <v/>
      </c>
      <c r="D132" s="286"/>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167" t="str">
        <f t="shared" si="1"/>
        <v/>
      </c>
      <c r="AJ132" s="97"/>
    </row>
    <row r="133" spans="1:36" ht="60" customHeight="1">
      <c r="A133" s="291" t="str">
        <f>IF('1042Bi Dati di base lav.'!A134="","",'1042Bi Dati di base lav.'!A134)</f>
        <v/>
      </c>
      <c r="B133" s="292" t="str">
        <f>IF('1042Bi Dati di base lav.'!B134="","",'1042Bi Dati di base lav.'!B134)</f>
        <v/>
      </c>
      <c r="C133" s="292" t="str">
        <f>IF('1042Bi Dati di base lav.'!C134="","",'1042Bi Dati di base lav.'!C134)</f>
        <v/>
      </c>
      <c r="D133" s="286"/>
      <c r="E133" s="287"/>
      <c r="F133" s="287"/>
      <c r="G133" s="287"/>
      <c r="H133" s="287"/>
      <c r="I133" s="287"/>
      <c r="J133" s="287"/>
      <c r="K133" s="287"/>
      <c r="L133" s="287"/>
      <c r="M133" s="287"/>
      <c r="N133" s="287"/>
      <c r="O133" s="287"/>
      <c r="P133" s="287"/>
      <c r="Q133" s="287"/>
      <c r="R133" s="287"/>
      <c r="S133" s="287"/>
      <c r="T133" s="287"/>
      <c r="U133" s="287"/>
      <c r="V133" s="287"/>
      <c r="W133" s="287"/>
      <c r="X133" s="287"/>
      <c r="Y133" s="287"/>
      <c r="Z133" s="287"/>
      <c r="AA133" s="287"/>
      <c r="AB133" s="287"/>
      <c r="AC133" s="287"/>
      <c r="AD133" s="287"/>
      <c r="AE133" s="287"/>
      <c r="AF133" s="287"/>
      <c r="AG133" s="287"/>
      <c r="AH133" s="287"/>
      <c r="AI133" s="167" t="str">
        <f t="shared" si="1"/>
        <v/>
      </c>
      <c r="AJ133" s="97"/>
    </row>
    <row r="134" spans="1:36" ht="60" customHeight="1">
      <c r="A134" s="291" t="str">
        <f>IF('1042Bi Dati di base lav.'!A135="","",'1042Bi Dati di base lav.'!A135)</f>
        <v/>
      </c>
      <c r="B134" s="292" t="str">
        <f>IF('1042Bi Dati di base lav.'!B135="","",'1042Bi Dati di base lav.'!B135)</f>
        <v/>
      </c>
      <c r="C134" s="292" t="str">
        <f>IF('1042Bi Dati di base lav.'!C135="","",'1042Bi Dati di base lav.'!C135)</f>
        <v/>
      </c>
      <c r="D134" s="286"/>
      <c r="E134" s="287"/>
      <c r="F134" s="287"/>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167" t="str">
        <f t="shared" ref="AI134:AI197" si="2">IF(A134="","",SUM(D134:AH134))</f>
        <v/>
      </c>
      <c r="AJ134" s="97"/>
    </row>
    <row r="135" spans="1:36" ht="60" customHeight="1">
      <c r="A135" s="291" t="str">
        <f>IF('1042Bi Dati di base lav.'!A136="","",'1042Bi Dati di base lav.'!A136)</f>
        <v/>
      </c>
      <c r="B135" s="292" t="str">
        <f>IF('1042Bi Dati di base lav.'!B136="","",'1042Bi Dati di base lav.'!B136)</f>
        <v/>
      </c>
      <c r="C135" s="292" t="str">
        <f>IF('1042Bi Dati di base lav.'!C136="","",'1042Bi Dati di base lav.'!C136)</f>
        <v/>
      </c>
      <c r="D135" s="286"/>
      <c r="E135" s="287"/>
      <c r="F135" s="287"/>
      <c r="G135" s="287"/>
      <c r="H135" s="287"/>
      <c r="I135" s="287"/>
      <c r="J135" s="287"/>
      <c r="K135" s="287"/>
      <c r="L135" s="287"/>
      <c r="M135" s="287"/>
      <c r="N135" s="287"/>
      <c r="O135" s="287"/>
      <c r="P135" s="287"/>
      <c r="Q135" s="287"/>
      <c r="R135" s="287"/>
      <c r="S135" s="287"/>
      <c r="T135" s="287"/>
      <c r="U135" s="287"/>
      <c r="V135" s="287"/>
      <c r="W135" s="287"/>
      <c r="X135" s="287"/>
      <c r="Y135" s="287"/>
      <c r="Z135" s="287"/>
      <c r="AA135" s="287"/>
      <c r="AB135" s="287"/>
      <c r="AC135" s="287"/>
      <c r="AD135" s="287"/>
      <c r="AE135" s="287"/>
      <c r="AF135" s="287"/>
      <c r="AG135" s="287"/>
      <c r="AH135" s="287"/>
      <c r="AI135" s="167" t="str">
        <f t="shared" si="2"/>
        <v/>
      </c>
      <c r="AJ135" s="97"/>
    </row>
    <row r="136" spans="1:36" ht="60" customHeight="1">
      <c r="A136" s="291" t="str">
        <f>IF('1042Bi Dati di base lav.'!A137="","",'1042Bi Dati di base lav.'!A137)</f>
        <v/>
      </c>
      <c r="B136" s="292" t="str">
        <f>IF('1042Bi Dati di base lav.'!B137="","",'1042Bi Dati di base lav.'!B137)</f>
        <v/>
      </c>
      <c r="C136" s="292" t="str">
        <f>IF('1042Bi Dati di base lav.'!C137="","",'1042Bi Dati di base lav.'!C137)</f>
        <v/>
      </c>
      <c r="D136" s="286"/>
      <c r="E136" s="287"/>
      <c r="F136" s="287"/>
      <c r="G136" s="287"/>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287"/>
      <c r="AE136" s="287"/>
      <c r="AF136" s="287"/>
      <c r="AG136" s="287"/>
      <c r="AH136" s="287"/>
      <c r="AI136" s="167" t="str">
        <f t="shared" si="2"/>
        <v/>
      </c>
      <c r="AJ136" s="97"/>
    </row>
    <row r="137" spans="1:36" ht="60" customHeight="1">
      <c r="A137" s="291" t="str">
        <f>IF('1042Bi Dati di base lav.'!A138="","",'1042Bi Dati di base lav.'!A138)</f>
        <v/>
      </c>
      <c r="B137" s="292" t="str">
        <f>IF('1042Bi Dati di base lav.'!B138="","",'1042Bi Dati di base lav.'!B138)</f>
        <v/>
      </c>
      <c r="C137" s="292" t="str">
        <f>IF('1042Bi Dati di base lav.'!C138="","",'1042Bi Dati di base lav.'!C138)</f>
        <v/>
      </c>
      <c r="D137" s="286"/>
      <c r="E137" s="287"/>
      <c r="F137" s="287"/>
      <c r="G137" s="287"/>
      <c r="H137" s="287"/>
      <c r="I137" s="287"/>
      <c r="J137" s="287"/>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7"/>
      <c r="AG137" s="287"/>
      <c r="AH137" s="287"/>
      <c r="AI137" s="167" t="str">
        <f t="shared" si="2"/>
        <v/>
      </c>
      <c r="AJ137" s="97"/>
    </row>
    <row r="138" spans="1:36" ht="60" customHeight="1">
      <c r="A138" s="291" t="str">
        <f>IF('1042Bi Dati di base lav.'!A139="","",'1042Bi Dati di base lav.'!A139)</f>
        <v/>
      </c>
      <c r="B138" s="292" t="str">
        <f>IF('1042Bi Dati di base lav.'!B139="","",'1042Bi Dati di base lav.'!B139)</f>
        <v/>
      </c>
      <c r="C138" s="292" t="str">
        <f>IF('1042Bi Dati di base lav.'!C139="","",'1042Bi Dati di base lav.'!C139)</f>
        <v/>
      </c>
      <c r="D138" s="286"/>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167" t="str">
        <f t="shared" si="2"/>
        <v/>
      </c>
      <c r="AJ138" s="97"/>
    </row>
    <row r="139" spans="1:36" ht="60" customHeight="1">
      <c r="A139" s="291" t="str">
        <f>IF('1042Bi Dati di base lav.'!A140="","",'1042Bi Dati di base lav.'!A140)</f>
        <v/>
      </c>
      <c r="B139" s="292" t="str">
        <f>IF('1042Bi Dati di base lav.'!B140="","",'1042Bi Dati di base lav.'!B140)</f>
        <v/>
      </c>
      <c r="C139" s="292" t="str">
        <f>IF('1042Bi Dati di base lav.'!C140="","",'1042Bi Dati di base lav.'!C140)</f>
        <v/>
      </c>
      <c r="D139" s="286"/>
      <c r="E139" s="287"/>
      <c r="F139" s="287"/>
      <c r="G139" s="287"/>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287"/>
      <c r="AE139" s="287"/>
      <c r="AF139" s="287"/>
      <c r="AG139" s="287"/>
      <c r="AH139" s="287"/>
      <c r="AI139" s="167" t="str">
        <f t="shared" si="2"/>
        <v/>
      </c>
      <c r="AJ139" s="97"/>
    </row>
    <row r="140" spans="1:36" ht="60" customHeight="1">
      <c r="A140" s="291" t="str">
        <f>IF('1042Bi Dati di base lav.'!A141="","",'1042Bi Dati di base lav.'!A141)</f>
        <v/>
      </c>
      <c r="B140" s="292" t="str">
        <f>IF('1042Bi Dati di base lav.'!B141="","",'1042Bi Dati di base lav.'!B141)</f>
        <v/>
      </c>
      <c r="C140" s="292" t="str">
        <f>IF('1042Bi Dati di base lav.'!C141="","",'1042Bi Dati di base lav.'!C141)</f>
        <v/>
      </c>
      <c r="D140" s="286"/>
      <c r="E140" s="287"/>
      <c r="F140" s="287"/>
      <c r="G140" s="287"/>
      <c r="H140" s="287"/>
      <c r="I140" s="287"/>
      <c r="J140" s="287"/>
      <c r="K140" s="287"/>
      <c r="L140" s="287"/>
      <c r="M140" s="287"/>
      <c r="N140" s="287"/>
      <c r="O140" s="287"/>
      <c r="P140" s="287"/>
      <c r="Q140" s="287"/>
      <c r="R140" s="287"/>
      <c r="S140" s="287"/>
      <c r="T140" s="287"/>
      <c r="U140" s="287"/>
      <c r="V140" s="287"/>
      <c r="W140" s="287"/>
      <c r="X140" s="287"/>
      <c r="Y140" s="287"/>
      <c r="Z140" s="287"/>
      <c r="AA140" s="287"/>
      <c r="AB140" s="287"/>
      <c r="AC140" s="287"/>
      <c r="AD140" s="287"/>
      <c r="AE140" s="287"/>
      <c r="AF140" s="287"/>
      <c r="AG140" s="287"/>
      <c r="AH140" s="287"/>
      <c r="AI140" s="167" t="str">
        <f t="shared" si="2"/>
        <v/>
      </c>
      <c r="AJ140" s="97"/>
    </row>
    <row r="141" spans="1:36" ht="60" customHeight="1">
      <c r="A141" s="291" t="str">
        <f>IF('1042Bi Dati di base lav.'!A142="","",'1042Bi Dati di base lav.'!A142)</f>
        <v/>
      </c>
      <c r="B141" s="292" t="str">
        <f>IF('1042Bi Dati di base lav.'!B142="","",'1042Bi Dati di base lav.'!B142)</f>
        <v/>
      </c>
      <c r="C141" s="292" t="str">
        <f>IF('1042Bi Dati di base lav.'!C142="","",'1042Bi Dati di base lav.'!C142)</f>
        <v/>
      </c>
      <c r="D141" s="286"/>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167" t="str">
        <f t="shared" si="2"/>
        <v/>
      </c>
      <c r="AJ141" s="97"/>
    </row>
    <row r="142" spans="1:36" ht="60" customHeight="1">
      <c r="A142" s="291" t="str">
        <f>IF('1042Bi Dati di base lav.'!A143="","",'1042Bi Dati di base lav.'!A143)</f>
        <v/>
      </c>
      <c r="B142" s="292" t="str">
        <f>IF('1042Bi Dati di base lav.'!B143="","",'1042Bi Dati di base lav.'!B143)</f>
        <v/>
      </c>
      <c r="C142" s="292" t="str">
        <f>IF('1042Bi Dati di base lav.'!C143="","",'1042Bi Dati di base lav.'!C143)</f>
        <v/>
      </c>
      <c r="D142" s="286"/>
      <c r="E142" s="287"/>
      <c r="F142" s="287"/>
      <c r="G142" s="287"/>
      <c r="H142" s="287"/>
      <c r="I142" s="287"/>
      <c r="J142" s="287"/>
      <c r="K142" s="287"/>
      <c r="L142" s="287"/>
      <c r="M142" s="287"/>
      <c r="N142" s="287"/>
      <c r="O142" s="287"/>
      <c r="P142" s="287"/>
      <c r="Q142" s="287"/>
      <c r="R142" s="287"/>
      <c r="S142" s="287"/>
      <c r="T142" s="287"/>
      <c r="U142" s="287"/>
      <c r="V142" s="287"/>
      <c r="W142" s="287"/>
      <c r="X142" s="287"/>
      <c r="Y142" s="287"/>
      <c r="Z142" s="287"/>
      <c r="AA142" s="287"/>
      <c r="AB142" s="287"/>
      <c r="AC142" s="287"/>
      <c r="AD142" s="287"/>
      <c r="AE142" s="287"/>
      <c r="AF142" s="287"/>
      <c r="AG142" s="287"/>
      <c r="AH142" s="287"/>
      <c r="AI142" s="167" t="str">
        <f t="shared" si="2"/>
        <v/>
      </c>
      <c r="AJ142" s="97"/>
    </row>
    <row r="143" spans="1:36" ht="60" customHeight="1">
      <c r="A143" s="291" t="str">
        <f>IF('1042Bi Dati di base lav.'!A144="","",'1042Bi Dati di base lav.'!A144)</f>
        <v/>
      </c>
      <c r="B143" s="292" t="str">
        <f>IF('1042Bi Dati di base lav.'!B144="","",'1042Bi Dati di base lav.'!B144)</f>
        <v/>
      </c>
      <c r="C143" s="292" t="str">
        <f>IF('1042Bi Dati di base lav.'!C144="","",'1042Bi Dati di base lav.'!C144)</f>
        <v/>
      </c>
      <c r="D143" s="286"/>
      <c r="E143" s="287"/>
      <c r="F143" s="287"/>
      <c r="G143" s="287"/>
      <c r="H143" s="287"/>
      <c r="I143" s="287"/>
      <c r="J143" s="287"/>
      <c r="K143" s="287"/>
      <c r="L143" s="287"/>
      <c r="M143" s="287"/>
      <c r="N143" s="287"/>
      <c r="O143" s="287"/>
      <c r="P143" s="287"/>
      <c r="Q143" s="287"/>
      <c r="R143" s="287"/>
      <c r="S143" s="287"/>
      <c r="T143" s="287"/>
      <c r="U143" s="287"/>
      <c r="V143" s="287"/>
      <c r="W143" s="287"/>
      <c r="X143" s="287"/>
      <c r="Y143" s="287"/>
      <c r="Z143" s="287"/>
      <c r="AA143" s="287"/>
      <c r="AB143" s="287"/>
      <c r="AC143" s="287"/>
      <c r="AD143" s="287"/>
      <c r="AE143" s="287"/>
      <c r="AF143" s="287"/>
      <c r="AG143" s="287"/>
      <c r="AH143" s="287"/>
      <c r="AI143" s="167" t="str">
        <f t="shared" si="2"/>
        <v/>
      </c>
      <c r="AJ143" s="97"/>
    </row>
    <row r="144" spans="1:36" ht="60" customHeight="1">
      <c r="A144" s="291" t="str">
        <f>IF('1042Bi Dati di base lav.'!A145="","",'1042Bi Dati di base lav.'!A145)</f>
        <v/>
      </c>
      <c r="B144" s="292" t="str">
        <f>IF('1042Bi Dati di base lav.'!B145="","",'1042Bi Dati di base lav.'!B145)</f>
        <v/>
      </c>
      <c r="C144" s="292" t="str">
        <f>IF('1042Bi Dati di base lav.'!C145="","",'1042Bi Dati di base lav.'!C145)</f>
        <v/>
      </c>
      <c r="D144" s="286"/>
      <c r="E144" s="287"/>
      <c r="F144" s="287"/>
      <c r="G144" s="287"/>
      <c r="H144" s="287"/>
      <c r="I144" s="287"/>
      <c r="J144" s="287"/>
      <c r="K144" s="287"/>
      <c r="L144" s="287"/>
      <c r="M144" s="287"/>
      <c r="N144" s="287"/>
      <c r="O144" s="287"/>
      <c r="P144" s="287"/>
      <c r="Q144" s="287"/>
      <c r="R144" s="287"/>
      <c r="S144" s="287"/>
      <c r="T144" s="287"/>
      <c r="U144" s="287"/>
      <c r="V144" s="287"/>
      <c r="W144" s="287"/>
      <c r="X144" s="287"/>
      <c r="Y144" s="287"/>
      <c r="Z144" s="287"/>
      <c r="AA144" s="287"/>
      <c r="AB144" s="287"/>
      <c r="AC144" s="287"/>
      <c r="AD144" s="287"/>
      <c r="AE144" s="287"/>
      <c r="AF144" s="287"/>
      <c r="AG144" s="287"/>
      <c r="AH144" s="287"/>
      <c r="AI144" s="167" t="str">
        <f t="shared" si="2"/>
        <v/>
      </c>
      <c r="AJ144" s="97"/>
    </row>
    <row r="145" spans="1:36" ht="60" customHeight="1">
      <c r="A145" s="291" t="str">
        <f>IF('1042Bi Dati di base lav.'!A146="","",'1042Bi Dati di base lav.'!A146)</f>
        <v/>
      </c>
      <c r="B145" s="292" t="str">
        <f>IF('1042Bi Dati di base lav.'!B146="","",'1042Bi Dati di base lav.'!B146)</f>
        <v/>
      </c>
      <c r="C145" s="292" t="str">
        <f>IF('1042Bi Dati di base lav.'!C146="","",'1042Bi Dati di base lav.'!C146)</f>
        <v/>
      </c>
      <c r="D145" s="286"/>
      <c r="E145" s="287"/>
      <c r="F145" s="287"/>
      <c r="G145" s="287"/>
      <c r="H145" s="287"/>
      <c r="I145" s="287"/>
      <c r="J145" s="287"/>
      <c r="K145" s="287"/>
      <c r="L145" s="287"/>
      <c r="M145" s="287"/>
      <c r="N145" s="287"/>
      <c r="O145" s="287"/>
      <c r="P145" s="287"/>
      <c r="Q145" s="287"/>
      <c r="R145" s="287"/>
      <c r="S145" s="287"/>
      <c r="T145" s="287"/>
      <c r="U145" s="287"/>
      <c r="V145" s="287"/>
      <c r="W145" s="287"/>
      <c r="X145" s="287"/>
      <c r="Y145" s="287"/>
      <c r="Z145" s="287"/>
      <c r="AA145" s="287"/>
      <c r="AB145" s="287"/>
      <c r="AC145" s="287"/>
      <c r="AD145" s="287"/>
      <c r="AE145" s="287"/>
      <c r="AF145" s="287"/>
      <c r="AG145" s="287"/>
      <c r="AH145" s="287"/>
      <c r="AI145" s="167" t="str">
        <f t="shared" si="2"/>
        <v/>
      </c>
      <c r="AJ145" s="97"/>
    </row>
    <row r="146" spans="1:36" ht="60" customHeight="1">
      <c r="A146" s="291" t="str">
        <f>IF('1042Bi Dati di base lav.'!A147="","",'1042Bi Dati di base lav.'!A147)</f>
        <v/>
      </c>
      <c r="B146" s="292" t="str">
        <f>IF('1042Bi Dati di base lav.'!B147="","",'1042Bi Dati di base lav.'!B147)</f>
        <v/>
      </c>
      <c r="C146" s="292" t="str">
        <f>IF('1042Bi Dati di base lav.'!C147="","",'1042Bi Dati di base lav.'!C147)</f>
        <v/>
      </c>
      <c r="D146" s="286"/>
      <c r="E146" s="287"/>
      <c r="F146" s="287"/>
      <c r="G146" s="287"/>
      <c r="H146" s="287"/>
      <c r="I146" s="287"/>
      <c r="J146" s="287"/>
      <c r="K146" s="287"/>
      <c r="L146" s="287"/>
      <c r="M146" s="287"/>
      <c r="N146" s="287"/>
      <c r="O146" s="287"/>
      <c r="P146" s="287"/>
      <c r="Q146" s="287"/>
      <c r="R146" s="287"/>
      <c r="S146" s="287"/>
      <c r="T146" s="287"/>
      <c r="U146" s="287"/>
      <c r="V146" s="287"/>
      <c r="W146" s="287"/>
      <c r="X146" s="287"/>
      <c r="Y146" s="287"/>
      <c r="Z146" s="287"/>
      <c r="AA146" s="287"/>
      <c r="AB146" s="287"/>
      <c r="AC146" s="287"/>
      <c r="AD146" s="287"/>
      <c r="AE146" s="287"/>
      <c r="AF146" s="287"/>
      <c r="AG146" s="287"/>
      <c r="AH146" s="287"/>
      <c r="AI146" s="167" t="str">
        <f t="shared" si="2"/>
        <v/>
      </c>
      <c r="AJ146" s="97"/>
    </row>
    <row r="147" spans="1:36" ht="60" customHeight="1">
      <c r="A147" s="291" t="str">
        <f>IF('1042Bi Dati di base lav.'!A148="","",'1042Bi Dati di base lav.'!A148)</f>
        <v/>
      </c>
      <c r="B147" s="292" t="str">
        <f>IF('1042Bi Dati di base lav.'!B148="","",'1042Bi Dati di base lav.'!B148)</f>
        <v/>
      </c>
      <c r="C147" s="292" t="str">
        <f>IF('1042Bi Dati di base lav.'!C148="","",'1042Bi Dati di base lav.'!C148)</f>
        <v/>
      </c>
      <c r="D147" s="286"/>
      <c r="E147" s="287"/>
      <c r="F147" s="287"/>
      <c r="G147" s="287"/>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287"/>
      <c r="AE147" s="287"/>
      <c r="AF147" s="287"/>
      <c r="AG147" s="287"/>
      <c r="AH147" s="287"/>
      <c r="AI147" s="167" t="str">
        <f t="shared" si="2"/>
        <v/>
      </c>
      <c r="AJ147" s="97"/>
    </row>
    <row r="148" spans="1:36" ht="60" customHeight="1">
      <c r="A148" s="291" t="str">
        <f>IF('1042Bi Dati di base lav.'!A149="","",'1042Bi Dati di base lav.'!A149)</f>
        <v/>
      </c>
      <c r="B148" s="292" t="str">
        <f>IF('1042Bi Dati di base lav.'!B149="","",'1042Bi Dati di base lav.'!B149)</f>
        <v/>
      </c>
      <c r="C148" s="292" t="str">
        <f>IF('1042Bi Dati di base lav.'!C149="","",'1042Bi Dati di base lav.'!C149)</f>
        <v/>
      </c>
      <c r="D148" s="286"/>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167" t="str">
        <f t="shared" si="2"/>
        <v/>
      </c>
      <c r="AJ148" s="97"/>
    </row>
    <row r="149" spans="1:36" ht="60" customHeight="1">
      <c r="A149" s="291" t="str">
        <f>IF('1042Bi Dati di base lav.'!A150="","",'1042Bi Dati di base lav.'!A150)</f>
        <v/>
      </c>
      <c r="B149" s="292" t="str">
        <f>IF('1042Bi Dati di base lav.'!B150="","",'1042Bi Dati di base lav.'!B150)</f>
        <v/>
      </c>
      <c r="C149" s="292" t="str">
        <f>IF('1042Bi Dati di base lav.'!C150="","",'1042Bi Dati di base lav.'!C150)</f>
        <v/>
      </c>
      <c r="D149" s="286"/>
      <c r="E149" s="287"/>
      <c r="F149" s="287"/>
      <c r="G149" s="287"/>
      <c r="H149" s="287"/>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287"/>
      <c r="AE149" s="287"/>
      <c r="AF149" s="287"/>
      <c r="AG149" s="287"/>
      <c r="AH149" s="287"/>
      <c r="AI149" s="167" t="str">
        <f t="shared" si="2"/>
        <v/>
      </c>
      <c r="AJ149" s="97"/>
    </row>
    <row r="150" spans="1:36" ht="60" customHeight="1">
      <c r="A150" s="291" t="str">
        <f>IF('1042Bi Dati di base lav.'!A151="","",'1042Bi Dati di base lav.'!A151)</f>
        <v/>
      </c>
      <c r="B150" s="292" t="str">
        <f>IF('1042Bi Dati di base lav.'!B151="","",'1042Bi Dati di base lav.'!B151)</f>
        <v/>
      </c>
      <c r="C150" s="292" t="str">
        <f>IF('1042Bi Dati di base lav.'!C151="","",'1042Bi Dati di base lav.'!C151)</f>
        <v/>
      </c>
      <c r="D150" s="286"/>
      <c r="E150" s="287"/>
      <c r="F150" s="287"/>
      <c r="G150" s="287"/>
      <c r="H150" s="287"/>
      <c r="I150" s="287"/>
      <c r="J150" s="287"/>
      <c r="K150" s="287"/>
      <c r="L150" s="287"/>
      <c r="M150" s="287"/>
      <c r="N150" s="287"/>
      <c r="O150" s="287"/>
      <c r="P150" s="287"/>
      <c r="Q150" s="287"/>
      <c r="R150" s="287"/>
      <c r="S150" s="287"/>
      <c r="T150" s="287"/>
      <c r="U150" s="287"/>
      <c r="V150" s="287"/>
      <c r="W150" s="287"/>
      <c r="X150" s="287"/>
      <c r="Y150" s="287"/>
      <c r="Z150" s="287"/>
      <c r="AA150" s="287"/>
      <c r="AB150" s="287"/>
      <c r="AC150" s="287"/>
      <c r="AD150" s="287"/>
      <c r="AE150" s="287"/>
      <c r="AF150" s="287"/>
      <c r="AG150" s="287"/>
      <c r="AH150" s="287"/>
      <c r="AI150" s="167" t="str">
        <f t="shared" si="2"/>
        <v/>
      </c>
      <c r="AJ150" s="97"/>
    </row>
    <row r="151" spans="1:36" ht="60" customHeight="1">
      <c r="A151" s="291" t="str">
        <f>IF('1042Bi Dati di base lav.'!A152="","",'1042Bi Dati di base lav.'!A152)</f>
        <v/>
      </c>
      <c r="B151" s="292" t="str">
        <f>IF('1042Bi Dati di base lav.'!B152="","",'1042Bi Dati di base lav.'!B152)</f>
        <v/>
      </c>
      <c r="C151" s="292" t="str">
        <f>IF('1042Bi Dati di base lav.'!C152="","",'1042Bi Dati di base lav.'!C152)</f>
        <v/>
      </c>
      <c r="D151" s="286"/>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167" t="str">
        <f t="shared" si="2"/>
        <v/>
      </c>
      <c r="AJ151" s="97"/>
    </row>
    <row r="152" spans="1:36" ht="60" customHeight="1">
      <c r="A152" s="291" t="str">
        <f>IF('1042Bi Dati di base lav.'!A153="","",'1042Bi Dati di base lav.'!A153)</f>
        <v/>
      </c>
      <c r="B152" s="292" t="str">
        <f>IF('1042Bi Dati di base lav.'!B153="","",'1042Bi Dati di base lav.'!B153)</f>
        <v/>
      </c>
      <c r="C152" s="292" t="str">
        <f>IF('1042Bi Dati di base lav.'!C153="","",'1042Bi Dati di base lav.'!C153)</f>
        <v/>
      </c>
      <c r="D152" s="286"/>
      <c r="E152" s="287"/>
      <c r="F152" s="287"/>
      <c r="G152" s="287"/>
      <c r="H152" s="287"/>
      <c r="I152" s="287"/>
      <c r="J152" s="287"/>
      <c r="K152" s="287"/>
      <c r="L152" s="287"/>
      <c r="M152" s="287"/>
      <c r="N152" s="287"/>
      <c r="O152" s="287"/>
      <c r="P152" s="287"/>
      <c r="Q152" s="287"/>
      <c r="R152" s="287"/>
      <c r="S152" s="287"/>
      <c r="T152" s="287"/>
      <c r="U152" s="287"/>
      <c r="V152" s="287"/>
      <c r="W152" s="287"/>
      <c r="X152" s="287"/>
      <c r="Y152" s="287"/>
      <c r="Z152" s="287"/>
      <c r="AA152" s="287"/>
      <c r="AB152" s="287"/>
      <c r="AC152" s="287"/>
      <c r="AD152" s="287"/>
      <c r="AE152" s="287"/>
      <c r="AF152" s="287"/>
      <c r="AG152" s="287"/>
      <c r="AH152" s="287"/>
      <c r="AI152" s="167" t="str">
        <f t="shared" si="2"/>
        <v/>
      </c>
      <c r="AJ152" s="97"/>
    </row>
    <row r="153" spans="1:36" ht="60" customHeight="1">
      <c r="A153" s="291" t="str">
        <f>IF('1042Bi Dati di base lav.'!A154="","",'1042Bi Dati di base lav.'!A154)</f>
        <v/>
      </c>
      <c r="B153" s="292" t="str">
        <f>IF('1042Bi Dati di base lav.'!B154="","",'1042Bi Dati di base lav.'!B154)</f>
        <v/>
      </c>
      <c r="C153" s="292" t="str">
        <f>IF('1042Bi Dati di base lav.'!C154="","",'1042Bi Dati di base lav.'!C154)</f>
        <v/>
      </c>
      <c r="D153" s="286"/>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7"/>
      <c r="AA153" s="287"/>
      <c r="AB153" s="287"/>
      <c r="AC153" s="287"/>
      <c r="AD153" s="287"/>
      <c r="AE153" s="287"/>
      <c r="AF153" s="287"/>
      <c r="AG153" s="287"/>
      <c r="AH153" s="287"/>
      <c r="AI153" s="167" t="str">
        <f t="shared" si="2"/>
        <v/>
      </c>
      <c r="AJ153" s="97"/>
    </row>
    <row r="154" spans="1:36" ht="60" customHeight="1">
      <c r="A154" s="291" t="str">
        <f>IF('1042Bi Dati di base lav.'!A155="","",'1042Bi Dati di base lav.'!A155)</f>
        <v/>
      </c>
      <c r="B154" s="292" t="str">
        <f>IF('1042Bi Dati di base lav.'!B155="","",'1042Bi Dati di base lav.'!B155)</f>
        <v/>
      </c>
      <c r="C154" s="292" t="str">
        <f>IF('1042Bi Dati di base lav.'!C155="","",'1042Bi Dati di base lav.'!C155)</f>
        <v/>
      </c>
      <c r="D154" s="286"/>
      <c r="E154" s="287"/>
      <c r="F154" s="287"/>
      <c r="G154" s="287"/>
      <c r="H154" s="287"/>
      <c r="I154" s="287"/>
      <c r="J154" s="287"/>
      <c r="K154" s="287"/>
      <c r="L154" s="287"/>
      <c r="M154" s="287"/>
      <c r="N154" s="287"/>
      <c r="O154" s="287"/>
      <c r="P154" s="287"/>
      <c r="Q154" s="287"/>
      <c r="R154" s="287"/>
      <c r="S154" s="287"/>
      <c r="T154" s="287"/>
      <c r="U154" s="287"/>
      <c r="V154" s="287"/>
      <c r="W154" s="287"/>
      <c r="X154" s="287"/>
      <c r="Y154" s="287"/>
      <c r="Z154" s="287"/>
      <c r="AA154" s="287"/>
      <c r="AB154" s="287"/>
      <c r="AC154" s="287"/>
      <c r="AD154" s="287"/>
      <c r="AE154" s="287"/>
      <c r="AF154" s="287"/>
      <c r="AG154" s="287"/>
      <c r="AH154" s="287"/>
      <c r="AI154" s="167" t="str">
        <f t="shared" si="2"/>
        <v/>
      </c>
      <c r="AJ154" s="97"/>
    </row>
    <row r="155" spans="1:36" ht="60" customHeight="1">
      <c r="A155" s="291" t="str">
        <f>IF('1042Bi Dati di base lav.'!A156="","",'1042Bi Dati di base lav.'!A156)</f>
        <v/>
      </c>
      <c r="B155" s="292" t="str">
        <f>IF('1042Bi Dati di base lav.'!B156="","",'1042Bi Dati di base lav.'!B156)</f>
        <v/>
      </c>
      <c r="C155" s="292" t="str">
        <f>IF('1042Bi Dati di base lav.'!C156="","",'1042Bi Dati di base lav.'!C156)</f>
        <v/>
      </c>
      <c r="D155" s="286"/>
      <c r="E155" s="287"/>
      <c r="F155" s="287"/>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167" t="str">
        <f t="shared" si="2"/>
        <v/>
      </c>
      <c r="AJ155" s="97"/>
    </row>
    <row r="156" spans="1:36" ht="60" customHeight="1">
      <c r="A156" s="291" t="str">
        <f>IF('1042Bi Dati di base lav.'!A157="","",'1042Bi Dati di base lav.'!A157)</f>
        <v/>
      </c>
      <c r="B156" s="292" t="str">
        <f>IF('1042Bi Dati di base lav.'!B157="","",'1042Bi Dati di base lav.'!B157)</f>
        <v/>
      </c>
      <c r="C156" s="292" t="str">
        <f>IF('1042Bi Dati di base lav.'!C157="","",'1042Bi Dati di base lav.'!C157)</f>
        <v/>
      </c>
      <c r="D156" s="286"/>
      <c r="E156" s="287"/>
      <c r="F156" s="287"/>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287"/>
      <c r="AE156" s="287"/>
      <c r="AF156" s="287"/>
      <c r="AG156" s="287"/>
      <c r="AH156" s="287"/>
      <c r="AI156" s="167" t="str">
        <f t="shared" si="2"/>
        <v/>
      </c>
      <c r="AJ156" s="97"/>
    </row>
    <row r="157" spans="1:36" ht="60" customHeight="1">
      <c r="A157" s="291" t="str">
        <f>IF('1042Bi Dati di base lav.'!A158="","",'1042Bi Dati di base lav.'!A158)</f>
        <v/>
      </c>
      <c r="B157" s="292" t="str">
        <f>IF('1042Bi Dati di base lav.'!B158="","",'1042Bi Dati di base lav.'!B158)</f>
        <v/>
      </c>
      <c r="C157" s="292" t="str">
        <f>IF('1042Bi Dati di base lav.'!C158="","",'1042Bi Dati di base lav.'!C158)</f>
        <v/>
      </c>
      <c r="D157" s="286"/>
      <c r="E157" s="287"/>
      <c r="F157" s="287"/>
      <c r="G157" s="287"/>
      <c r="H157" s="287"/>
      <c r="I157" s="287"/>
      <c r="J157" s="287"/>
      <c r="K157" s="287"/>
      <c r="L157" s="287"/>
      <c r="M157" s="287"/>
      <c r="N157" s="287"/>
      <c r="O157" s="287"/>
      <c r="P157" s="287"/>
      <c r="Q157" s="287"/>
      <c r="R157" s="287"/>
      <c r="S157" s="287"/>
      <c r="T157" s="287"/>
      <c r="U157" s="287"/>
      <c r="V157" s="287"/>
      <c r="W157" s="287"/>
      <c r="X157" s="287"/>
      <c r="Y157" s="287"/>
      <c r="Z157" s="287"/>
      <c r="AA157" s="287"/>
      <c r="AB157" s="287"/>
      <c r="AC157" s="287"/>
      <c r="AD157" s="287"/>
      <c r="AE157" s="287"/>
      <c r="AF157" s="287"/>
      <c r="AG157" s="287"/>
      <c r="AH157" s="287"/>
      <c r="AI157" s="167" t="str">
        <f t="shared" si="2"/>
        <v/>
      </c>
      <c r="AJ157" s="97"/>
    </row>
    <row r="158" spans="1:36" ht="60" customHeight="1">
      <c r="A158" s="291" t="str">
        <f>IF('1042Bi Dati di base lav.'!A159="","",'1042Bi Dati di base lav.'!A159)</f>
        <v/>
      </c>
      <c r="B158" s="292" t="str">
        <f>IF('1042Bi Dati di base lav.'!B159="","",'1042Bi Dati di base lav.'!B159)</f>
        <v/>
      </c>
      <c r="C158" s="292" t="str">
        <f>IF('1042Bi Dati di base lav.'!C159="","",'1042Bi Dati di base lav.'!C159)</f>
        <v/>
      </c>
      <c r="D158" s="286"/>
      <c r="E158" s="287"/>
      <c r="F158" s="287"/>
      <c r="G158" s="287"/>
      <c r="H158" s="287"/>
      <c r="I158" s="287"/>
      <c r="J158" s="287"/>
      <c r="K158" s="287"/>
      <c r="L158" s="287"/>
      <c r="M158" s="287"/>
      <c r="N158" s="287"/>
      <c r="O158" s="287"/>
      <c r="P158" s="287"/>
      <c r="Q158" s="287"/>
      <c r="R158" s="287"/>
      <c r="S158" s="287"/>
      <c r="T158" s="287"/>
      <c r="U158" s="287"/>
      <c r="V158" s="287"/>
      <c r="W158" s="287"/>
      <c r="X158" s="287"/>
      <c r="Y158" s="287"/>
      <c r="Z158" s="287"/>
      <c r="AA158" s="287"/>
      <c r="AB158" s="287"/>
      <c r="AC158" s="287"/>
      <c r="AD158" s="287"/>
      <c r="AE158" s="287"/>
      <c r="AF158" s="287"/>
      <c r="AG158" s="287"/>
      <c r="AH158" s="287"/>
      <c r="AI158" s="167" t="str">
        <f t="shared" si="2"/>
        <v/>
      </c>
      <c r="AJ158" s="97"/>
    </row>
    <row r="159" spans="1:36" ht="60" customHeight="1">
      <c r="A159" s="291" t="str">
        <f>IF('1042Bi Dati di base lav.'!A160="","",'1042Bi Dati di base lav.'!A160)</f>
        <v/>
      </c>
      <c r="B159" s="292" t="str">
        <f>IF('1042Bi Dati di base lav.'!B160="","",'1042Bi Dati di base lav.'!B160)</f>
        <v/>
      </c>
      <c r="C159" s="292" t="str">
        <f>IF('1042Bi Dati di base lav.'!C160="","",'1042Bi Dati di base lav.'!C160)</f>
        <v/>
      </c>
      <c r="D159" s="286"/>
      <c r="E159" s="287"/>
      <c r="F159" s="287"/>
      <c r="G159" s="287"/>
      <c r="H159" s="287"/>
      <c r="I159" s="287"/>
      <c r="J159" s="287"/>
      <c r="K159" s="287"/>
      <c r="L159" s="287"/>
      <c r="M159" s="287"/>
      <c r="N159" s="287"/>
      <c r="O159" s="287"/>
      <c r="P159" s="287"/>
      <c r="Q159" s="287"/>
      <c r="R159" s="287"/>
      <c r="S159" s="287"/>
      <c r="T159" s="287"/>
      <c r="U159" s="287"/>
      <c r="V159" s="287"/>
      <c r="W159" s="287"/>
      <c r="X159" s="287"/>
      <c r="Y159" s="287"/>
      <c r="Z159" s="287"/>
      <c r="AA159" s="287"/>
      <c r="AB159" s="287"/>
      <c r="AC159" s="287"/>
      <c r="AD159" s="287"/>
      <c r="AE159" s="287"/>
      <c r="AF159" s="287"/>
      <c r="AG159" s="287"/>
      <c r="AH159" s="287"/>
      <c r="AI159" s="167" t="str">
        <f t="shared" si="2"/>
        <v/>
      </c>
      <c r="AJ159" s="97"/>
    </row>
    <row r="160" spans="1:36" ht="60" customHeight="1">
      <c r="A160" s="291" t="str">
        <f>IF('1042Bi Dati di base lav.'!A161="","",'1042Bi Dati di base lav.'!A161)</f>
        <v/>
      </c>
      <c r="B160" s="292" t="str">
        <f>IF('1042Bi Dati di base lav.'!B161="","",'1042Bi Dati di base lav.'!B161)</f>
        <v/>
      </c>
      <c r="C160" s="292" t="str">
        <f>IF('1042Bi Dati di base lav.'!C161="","",'1042Bi Dati di base lav.'!C161)</f>
        <v/>
      </c>
      <c r="D160" s="286"/>
      <c r="E160" s="287"/>
      <c r="F160" s="287"/>
      <c r="G160" s="287"/>
      <c r="H160" s="287"/>
      <c r="I160" s="287"/>
      <c r="J160" s="287"/>
      <c r="K160" s="287"/>
      <c r="L160" s="287"/>
      <c r="M160" s="287"/>
      <c r="N160" s="287"/>
      <c r="O160" s="287"/>
      <c r="P160" s="287"/>
      <c r="Q160" s="287"/>
      <c r="R160" s="287"/>
      <c r="S160" s="287"/>
      <c r="T160" s="287"/>
      <c r="U160" s="287"/>
      <c r="V160" s="287"/>
      <c r="W160" s="287"/>
      <c r="X160" s="287"/>
      <c r="Y160" s="287"/>
      <c r="Z160" s="287"/>
      <c r="AA160" s="287"/>
      <c r="AB160" s="287"/>
      <c r="AC160" s="287"/>
      <c r="AD160" s="287"/>
      <c r="AE160" s="287"/>
      <c r="AF160" s="287"/>
      <c r="AG160" s="287"/>
      <c r="AH160" s="287"/>
      <c r="AI160" s="167" t="str">
        <f t="shared" si="2"/>
        <v/>
      </c>
      <c r="AJ160" s="97"/>
    </row>
    <row r="161" spans="1:36" ht="60" customHeight="1">
      <c r="A161" s="291" t="str">
        <f>IF('1042Bi Dati di base lav.'!A162="","",'1042Bi Dati di base lav.'!A162)</f>
        <v/>
      </c>
      <c r="B161" s="292" t="str">
        <f>IF('1042Bi Dati di base lav.'!B162="","",'1042Bi Dati di base lav.'!B162)</f>
        <v/>
      </c>
      <c r="C161" s="292" t="str">
        <f>IF('1042Bi Dati di base lav.'!C162="","",'1042Bi Dati di base lav.'!C162)</f>
        <v/>
      </c>
      <c r="D161" s="286"/>
      <c r="E161" s="287"/>
      <c r="F161" s="287"/>
      <c r="G161" s="287"/>
      <c r="H161" s="287"/>
      <c r="I161" s="287"/>
      <c r="J161" s="287"/>
      <c r="K161" s="287"/>
      <c r="L161" s="287"/>
      <c r="M161" s="287"/>
      <c r="N161" s="287"/>
      <c r="O161" s="287"/>
      <c r="P161" s="287"/>
      <c r="Q161" s="287"/>
      <c r="R161" s="287"/>
      <c r="S161" s="287"/>
      <c r="T161" s="287"/>
      <c r="U161" s="287"/>
      <c r="V161" s="287"/>
      <c r="W161" s="287"/>
      <c r="X161" s="287"/>
      <c r="Y161" s="287"/>
      <c r="Z161" s="287"/>
      <c r="AA161" s="287"/>
      <c r="AB161" s="287"/>
      <c r="AC161" s="287"/>
      <c r="AD161" s="287"/>
      <c r="AE161" s="287"/>
      <c r="AF161" s="287"/>
      <c r="AG161" s="287"/>
      <c r="AH161" s="287"/>
      <c r="AI161" s="167" t="str">
        <f t="shared" si="2"/>
        <v/>
      </c>
      <c r="AJ161" s="97"/>
    </row>
    <row r="162" spans="1:36" ht="60" customHeight="1">
      <c r="A162" s="291" t="str">
        <f>IF('1042Bi Dati di base lav.'!A163="","",'1042Bi Dati di base lav.'!A163)</f>
        <v/>
      </c>
      <c r="B162" s="292" t="str">
        <f>IF('1042Bi Dati di base lav.'!B163="","",'1042Bi Dati di base lav.'!B163)</f>
        <v/>
      </c>
      <c r="C162" s="292" t="str">
        <f>IF('1042Bi Dati di base lav.'!C163="","",'1042Bi Dati di base lav.'!C163)</f>
        <v/>
      </c>
      <c r="D162" s="286"/>
      <c r="E162" s="287"/>
      <c r="F162" s="287"/>
      <c r="G162" s="287"/>
      <c r="H162" s="287"/>
      <c r="I162" s="287"/>
      <c r="J162" s="287"/>
      <c r="K162" s="287"/>
      <c r="L162" s="287"/>
      <c r="M162" s="287"/>
      <c r="N162" s="287"/>
      <c r="O162" s="287"/>
      <c r="P162" s="287"/>
      <c r="Q162" s="287"/>
      <c r="R162" s="287"/>
      <c r="S162" s="287"/>
      <c r="T162" s="287"/>
      <c r="U162" s="287"/>
      <c r="V162" s="287"/>
      <c r="W162" s="287"/>
      <c r="X162" s="287"/>
      <c r="Y162" s="287"/>
      <c r="Z162" s="287"/>
      <c r="AA162" s="287"/>
      <c r="AB162" s="287"/>
      <c r="AC162" s="287"/>
      <c r="AD162" s="287"/>
      <c r="AE162" s="287"/>
      <c r="AF162" s="287"/>
      <c r="AG162" s="287"/>
      <c r="AH162" s="287"/>
      <c r="AI162" s="167" t="str">
        <f t="shared" si="2"/>
        <v/>
      </c>
      <c r="AJ162" s="97"/>
    </row>
    <row r="163" spans="1:36" ht="60" customHeight="1">
      <c r="A163" s="291" t="str">
        <f>IF('1042Bi Dati di base lav.'!A164="","",'1042Bi Dati di base lav.'!A164)</f>
        <v/>
      </c>
      <c r="B163" s="292" t="str">
        <f>IF('1042Bi Dati di base lav.'!B164="","",'1042Bi Dati di base lav.'!B164)</f>
        <v/>
      </c>
      <c r="C163" s="292" t="str">
        <f>IF('1042Bi Dati di base lav.'!C164="","",'1042Bi Dati di base lav.'!C164)</f>
        <v/>
      </c>
      <c r="D163" s="286"/>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167" t="str">
        <f t="shared" si="2"/>
        <v/>
      </c>
      <c r="AJ163" s="97"/>
    </row>
    <row r="164" spans="1:36" ht="60" customHeight="1">
      <c r="A164" s="291" t="str">
        <f>IF('1042Bi Dati di base lav.'!A165="","",'1042Bi Dati di base lav.'!A165)</f>
        <v/>
      </c>
      <c r="B164" s="292" t="str">
        <f>IF('1042Bi Dati di base lav.'!B165="","",'1042Bi Dati di base lav.'!B165)</f>
        <v/>
      </c>
      <c r="C164" s="292" t="str">
        <f>IF('1042Bi Dati di base lav.'!C165="","",'1042Bi Dati di base lav.'!C165)</f>
        <v/>
      </c>
      <c r="D164" s="286"/>
      <c r="E164" s="287"/>
      <c r="F164" s="287"/>
      <c r="G164" s="287"/>
      <c r="H164" s="287"/>
      <c r="I164" s="287"/>
      <c r="J164" s="287"/>
      <c r="K164" s="287"/>
      <c r="L164" s="287"/>
      <c r="M164" s="287"/>
      <c r="N164" s="287"/>
      <c r="O164" s="287"/>
      <c r="P164" s="287"/>
      <c r="Q164" s="287"/>
      <c r="R164" s="287"/>
      <c r="S164" s="287"/>
      <c r="T164" s="287"/>
      <c r="U164" s="287"/>
      <c r="V164" s="287"/>
      <c r="W164" s="287"/>
      <c r="X164" s="287"/>
      <c r="Y164" s="287"/>
      <c r="Z164" s="287"/>
      <c r="AA164" s="287"/>
      <c r="AB164" s="287"/>
      <c r="AC164" s="287"/>
      <c r="AD164" s="287"/>
      <c r="AE164" s="287"/>
      <c r="AF164" s="287"/>
      <c r="AG164" s="287"/>
      <c r="AH164" s="287"/>
      <c r="AI164" s="167" t="str">
        <f t="shared" si="2"/>
        <v/>
      </c>
      <c r="AJ164" s="97"/>
    </row>
    <row r="165" spans="1:36" ht="60" customHeight="1">
      <c r="A165" s="291" t="str">
        <f>IF('1042Bi Dati di base lav.'!A166="","",'1042Bi Dati di base lav.'!A166)</f>
        <v/>
      </c>
      <c r="B165" s="292" t="str">
        <f>IF('1042Bi Dati di base lav.'!B166="","",'1042Bi Dati di base lav.'!B166)</f>
        <v/>
      </c>
      <c r="C165" s="292" t="str">
        <f>IF('1042Bi Dati di base lav.'!C166="","",'1042Bi Dati di base lav.'!C166)</f>
        <v/>
      </c>
      <c r="D165" s="286"/>
      <c r="E165" s="287"/>
      <c r="F165" s="287"/>
      <c r="G165" s="287"/>
      <c r="H165" s="287"/>
      <c r="I165" s="287"/>
      <c r="J165" s="287"/>
      <c r="K165" s="287"/>
      <c r="L165" s="287"/>
      <c r="M165" s="287"/>
      <c r="N165" s="287"/>
      <c r="O165" s="287"/>
      <c r="P165" s="287"/>
      <c r="Q165" s="287"/>
      <c r="R165" s="287"/>
      <c r="S165" s="287"/>
      <c r="T165" s="287"/>
      <c r="U165" s="287"/>
      <c r="V165" s="287"/>
      <c r="W165" s="287"/>
      <c r="X165" s="287"/>
      <c r="Y165" s="287"/>
      <c r="Z165" s="287"/>
      <c r="AA165" s="287"/>
      <c r="AB165" s="287"/>
      <c r="AC165" s="287"/>
      <c r="AD165" s="287"/>
      <c r="AE165" s="287"/>
      <c r="AF165" s="287"/>
      <c r="AG165" s="287"/>
      <c r="AH165" s="287"/>
      <c r="AI165" s="167" t="str">
        <f t="shared" si="2"/>
        <v/>
      </c>
      <c r="AJ165" s="97"/>
    </row>
    <row r="166" spans="1:36" ht="60" customHeight="1">
      <c r="A166" s="291" t="str">
        <f>IF('1042Bi Dati di base lav.'!A167="","",'1042Bi Dati di base lav.'!A167)</f>
        <v/>
      </c>
      <c r="B166" s="292" t="str">
        <f>IF('1042Bi Dati di base lav.'!B167="","",'1042Bi Dati di base lav.'!B167)</f>
        <v/>
      </c>
      <c r="C166" s="292" t="str">
        <f>IF('1042Bi Dati di base lav.'!C167="","",'1042Bi Dati di base lav.'!C167)</f>
        <v/>
      </c>
      <c r="D166" s="286"/>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7"/>
      <c r="AA166" s="287"/>
      <c r="AB166" s="287"/>
      <c r="AC166" s="287"/>
      <c r="AD166" s="287"/>
      <c r="AE166" s="287"/>
      <c r="AF166" s="287"/>
      <c r="AG166" s="287"/>
      <c r="AH166" s="287"/>
      <c r="AI166" s="167" t="str">
        <f t="shared" si="2"/>
        <v/>
      </c>
      <c r="AJ166" s="97"/>
    </row>
    <row r="167" spans="1:36" ht="60" customHeight="1">
      <c r="A167" s="291" t="str">
        <f>IF('1042Bi Dati di base lav.'!A168="","",'1042Bi Dati di base lav.'!A168)</f>
        <v/>
      </c>
      <c r="B167" s="292" t="str">
        <f>IF('1042Bi Dati di base lav.'!B168="","",'1042Bi Dati di base lav.'!B168)</f>
        <v/>
      </c>
      <c r="C167" s="292" t="str">
        <f>IF('1042Bi Dati di base lav.'!C168="","",'1042Bi Dati di base lav.'!C168)</f>
        <v/>
      </c>
      <c r="D167" s="286"/>
      <c r="E167" s="287"/>
      <c r="F167" s="287"/>
      <c r="G167" s="287"/>
      <c r="H167" s="287"/>
      <c r="I167" s="287"/>
      <c r="J167" s="287"/>
      <c r="K167" s="287"/>
      <c r="L167" s="287"/>
      <c r="M167" s="287"/>
      <c r="N167" s="287"/>
      <c r="O167" s="287"/>
      <c r="P167" s="287"/>
      <c r="Q167" s="287"/>
      <c r="R167" s="287"/>
      <c r="S167" s="287"/>
      <c r="T167" s="287"/>
      <c r="U167" s="287"/>
      <c r="V167" s="287"/>
      <c r="W167" s="287"/>
      <c r="X167" s="287"/>
      <c r="Y167" s="287"/>
      <c r="Z167" s="287"/>
      <c r="AA167" s="287"/>
      <c r="AB167" s="287"/>
      <c r="AC167" s="287"/>
      <c r="AD167" s="287"/>
      <c r="AE167" s="287"/>
      <c r="AF167" s="287"/>
      <c r="AG167" s="287"/>
      <c r="AH167" s="287"/>
      <c r="AI167" s="167" t="str">
        <f t="shared" si="2"/>
        <v/>
      </c>
      <c r="AJ167" s="97"/>
    </row>
    <row r="168" spans="1:36" ht="60" customHeight="1">
      <c r="A168" s="291" t="str">
        <f>IF('1042Bi Dati di base lav.'!A169="","",'1042Bi Dati di base lav.'!A169)</f>
        <v/>
      </c>
      <c r="B168" s="292" t="str">
        <f>IF('1042Bi Dati di base lav.'!B169="","",'1042Bi Dati di base lav.'!B169)</f>
        <v/>
      </c>
      <c r="C168" s="292" t="str">
        <f>IF('1042Bi Dati di base lav.'!C169="","",'1042Bi Dati di base lav.'!C169)</f>
        <v/>
      </c>
      <c r="D168" s="286"/>
      <c r="E168" s="287"/>
      <c r="F168" s="287"/>
      <c r="G168" s="287"/>
      <c r="H168" s="287"/>
      <c r="I168" s="287"/>
      <c r="J168" s="287"/>
      <c r="K168" s="287"/>
      <c r="L168" s="287"/>
      <c r="M168" s="287"/>
      <c r="N168" s="287"/>
      <c r="O168" s="287"/>
      <c r="P168" s="287"/>
      <c r="Q168" s="287"/>
      <c r="R168" s="287"/>
      <c r="S168" s="287"/>
      <c r="T168" s="287"/>
      <c r="U168" s="287"/>
      <c r="V168" s="287"/>
      <c r="W168" s="287"/>
      <c r="X168" s="287"/>
      <c r="Y168" s="287"/>
      <c r="Z168" s="287"/>
      <c r="AA168" s="287"/>
      <c r="AB168" s="287"/>
      <c r="AC168" s="287"/>
      <c r="AD168" s="287"/>
      <c r="AE168" s="287"/>
      <c r="AF168" s="287"/>
      <c r="AG168" s="287"/>
      <c r="AH168" s="287"/>
      <c r="AI168" s="167" t="str">
        <f t="shared" si="2"/>
        <v/>
      </c>
      <c r="AJ168" s="97"/>
    </row>
    <row r="169" spans="1:36" ht="60" customHeight="1">
      <c r="A169" s="291" t="str">
        <f>IF('1042Bi Dati di base lav.'!A170="","",'1042Bi Dati di base lav.'!A170)</f>
        <v/>
      </c>
      <c r="B169" s="292" t="str">
        <f>IF('1042Bi Dati di base lav.'!B170="","",'1042Bi Dati di base lav.'!B170)</f>
        <v/>
      </c>
      <c r="C169" s="292" t="str">
        <f>IF('1042Bi Dati di base lav.'!C170="","",'1042Bi Dati di base lav.'!C170)</f>
        <v/>
      </c>
      <c r="D169" s="286"/>
      <c r="E169" s="287"/>
      <c r="F169" s="287"/>
      <c r="G169" s="287"/>
      <c r="H169" s="287"/>
      <c r="I169" s="287"/>
      <c r="J169" s="287"/>
      <c r="K169" s="287"/>
      <c r="L169" s="287"/>
      <c r="M169" s="287"/>
      <c r="N169" s="287"/>
      <c r="O169" s="287"/>
      <c r="P169" s="287"/>
      <c r="Q169" s="287"/>
      <c r="R169" s="287"/>
      <c r="S169" s="287"/>
      <c r="T169" s="287"/>
      <c r="U169" s="287"/>
      <c r="V169" s="287"/>
      <c r="W169" s="287"/>
      <c r="X169" s="287"/>
      <c r="Y169" s="287"/>
      <c r="Z169" s="287"/>
      <c r="AA169" s="287"/>
      <c r="AB169" s="287"/>
      <c r="AC169" s="287"/>
      <c r="AD169" s="287"/>
      <c r="AE169" s="287"/>
      <c r="AF169" s="287"/>
      <c r="AG169" s="287"/>
      <c r="AH169" s="287"/>
      <c r="AI169" s="167" t="str">
        <f t="shared" si="2"/>
        <v/>
      </c>
      <c r="AJ169" s="97"/>
    </row>
    <row r="170" spans="1:36" ht="60" customHeight="1">
      <c r="A170" s="291" t="str">
        <f>IF('1042Bi Dati di base lav.'!A171="","",'1042Bi Dati di base lav.'!A171)</f>
        <v/>
      </c>
      <c r="B170" s="292" t="str">
        <f>IF('1042Bi Dati di base lav.'!B171="","",'1042Bi Dati di base lav.'!B171)</f>
        <v/>
      </c>
      <c r="C170" s="292" t="str">
        <f>IF('1042Bi Dati di base lav.'!C171="","",'1042Bi Dati di base lav.'!C171)</f>
        <v/>
      </c>
      <c r="D170" s="286"/>
      <c r="E170" s="287"/>
      <c r="F170" s="287"/>
      <c r="G170" s="287"/>
      <c r="H170" s="287"/>
      <c r="I170" s="287"/>
      <c r="J170" s="287"/>
      <c r="K170" s="287"/>
      <c r="L170" s="287"/>
      <c r="M170" s="287"/>
      <c r="N170" s="287"/>
      <c r="O170" s="287"/>
      <c r="P170" s="287"/>
      <c r="Q170" s="287"/>
      <c r="R170" s="287"/>
      <c r="S170" s="287"/>
      <c r="T170" s="287"/>
      <c r="U170" s="287"/>
      <c r="V170" s="287"/>
      <c r="W170" s="287"/>
      <c r="X170" s="287"/>
      <c r="Y170" s="287"/>
      <c r="Z170" s="287"/>
      <c r="AA170" s="287"/>
      <c r="AB170" s="287"/>
      <c r="AC170" s="287"/>
      <c r="AD170" s="287"/>
      <c r="AE170" s="287"/>
      <c r="AF170" s="287"/>
      <c r="AG170" s="287"/>
      <c r="AH170" s="287"/>
      <c r="AI170" s="167" t="str">
        <f t="shared" si="2"/>
        <v/>
      </c>
      <c r="AJ170" s="97"/>
    </row>
    <row r="171" spans="1:36" ht="60" customHeight="1">
      <c r="A171" s="291" t="str">
        <f>IF('1042Bi Dati di base lav.'!A172="","",'1042Bi Dati di base lav.'!A172)</f>
        <v/>
      </c>
      <c r="B171" s="292" t="str">
        <f>IF('1042Bi Dati di base lav.'!B172="","",'1042Bi Dati di base lav.'!B172)</f>
        <v/>
      </c>
      <c r="C171" s="292" t="str">
        <f>IF('1042Bi Dati di base lav.'!C172="","",'1042Bi Dati di base lav.'!C172)</f>
        <v/>
      </c>
      <c r="D171" s="286"/>
      <c r="E171" s="287"/>
      <c r="F171" s="287"/>
      <c r="G171" s="287"/>
      <c r="H171" s="287"/>
      <c r="I171" s="287"/>
      <c r="J171" s="287"/>
      <c r="K171" s="287"/>
      <c r="L171" s="287"/>
      <c r="M171" s="287"/>
      <c r="N171" s="287"/>
      <c r="O171" s="287"/>
      <c r="P171" s="287"/>
      <c r="Q171" s="287"/>
      <c r="R171" s="287"/>
      <c r="S171" s="287"/>
      <c r="T171" s="287"/>
      <c r="U171" s="287"/>
      <c r="V171" s="287"/>
      <c r="W171" s="287"/>
      <c r="X171" s="287"/>
      <c r="Y171" s="287"/>
      <c r="Z171" s="287"/>
      <c r="AA171" s="287"/>
      <c r="AB171" s="287"/>
      <c r="AC171" s="287"/>
      <c r="AD171" s="287"/>
      <c r="AE171" s="287"/>
      <c r="AF171" s="287"/>
      <c r="AG171" s="287"/>
      <c r="AH171" s="287"/>
      <c r="AI171" s="167" t="str">
        <f t="shared" si="2"/>
        <v/>
      </c>
      <c r="AJ171" s="97"/>
    </row>
    <row r="172" spans="1:36" ht="60" customHeight="1">
      <c r="A172" s="291" t="str">
        <f>IF('1042Bi Dati di base lav.'!A173="","",'1042Bi Dati di base lav.'!A173)</f>
        <v/>
      </c>
      <c r="B172" s="292" t="str">
        <f>IF('1042Bi Dati di base lav.'!B173="","",'1042Bi Dati di base lav.'!B173)</f>
        <v/>
      </c>
      <c r="C172" s="292" t="str">
        <f>IF('1042Bi Dati di base lav.'!C173="","",'1042Bi Dati di base lav.'!C173)</f>
        <v/>
      </c>
      <c r="D172" s="286"/>
      <c r="E172" s="287"/>
      <c r="F172" s="287"/>
      <c r="G172" s="287"/>
      <c r="H172" s="287"/>
      <c r="I172" s="287"/>
      <c r="J172" s="287"/>
      <c r="K172" s="287"/>
      <c r="L172" s="287"/>
      <c r="M172" s="287"/>
      <c r="N172" s="287"/>
      <c r="O172" s="287"/>
      <c r="P172" s="287"/>
      <c r="Q172" s="287"/>
      <c r="R172" s="287"/>
      <c r="S172" s="287"/>
      <c r="T172" s="287"/>
      <c r="U172" s="287"/>
      <c r="V172" s="287"/>
      <c r="W172" s="287"/>
      <c r="X172" s="287"/>
      <c r="Y172" s="287"/>
      <c r="Z172" s="287"/>
      <c r="AA172" s="287"/>
      <c r="AB172" s="287"/>
      <c r="AC172" s="287"/>
      <c r="AD172" s="287"/>
      <c r="AE172" s="287"/>
      <c r="AF172" s="287"/>
      <c r="AG172" s="287"/>
      <c r="AH172" s="287"/>
      <c r="AI172" s="167" t="str">
        <f t="shared" si="2"/>
        <v/>
      </c>
      <c r="AJ172" s="97"/>
    </row>
    <row r="173" spans="1:36" ht="60" customHeight="1">
      <c r="A173" s="291" t="str">
        <f>IF('1042Bi Dati di base lav.'!A174="","",'1042Bi Dati di base lav.'!A174)</f>
        <v/>
      </c>
      <c r="B173" s="292" t="str">
        <f>IF('1042Bi Dati di base lav.'!B174="","",'1042Bi Dati di base lav.'!B174)</f>
        <v/>
      </c>
      <c r="C173" s="292" t="str">
        <f>IF('1042Bi Dati di base lav.'!C174="","",'1042Bi Dati di base lav.'!C174)</f>
        <v/>
      </c>
      <c r="D173" s="286"/>
      <c r="E173" s="287"/>
      <c r="F173" s="287"/>
      <c r="G173" s="287"/>
      <c r="H173" s="287"/>
      <c r="I173" s="287"/>
      <c r="J173" s="287"/>
      <c r="K173" s="287"/>
      <c r="L173" s="287"/>
      <c r="M173" s="287"/>
      <c r="N173" s="287"/>
      <c r="O173" s="287"/>
      <c r="P173" s="287"/>
      <c r="Q173" s="287"/>
      <c r="R173" s="287"/>
      <c r="S173" s="287"/>
      <c r="T173" s="287"/>
      <c r="U173" s="287"/>
      <c r="V173" s="287"/>
      <c r="W173" s="287"/>
      <c r="X173" s="287"/>
      <c r="Y173" s="287"/>
      <c r="Z173" s="287"/>
      <c r="AA173" s="287"/>
      <c r="AB173" s="287"/>
      <c r="AC173" s="287"/>
      <c r="AD173" s="287"/>
      <c r="AE173" s="287"/>
      <c r="AF173" s="287"/>
      <c r="AG173" s="287"/>
      <c r="AH173" s="287"/>
      <c r="AI173" s="167" t="str">
        <f t="shared" si="2"/>
        <v/>
      </c>
      <c r="AJ173" s="97"/>
    </row>
    <row r="174" spans="1:36" ht="60" customHeight="1">
      <c r="A174" s="291" t="str">
        <f>IF('1042Bi Dati di base lav.'!A175="","",'1042Bi Dati di base lav.'!A175)</f>
        <v/>
      </c>
      <c r="B174" s="292" t="str">
        <f>IF('1042Bi Dati di base lav.'!B175="","",'1042Bi Dati di base lav.'!B175)</f>
        <v/>
      </c>
      <c r="C174" s="292" t="str">
        <f>IF('1042Bi Dati di base lav.'!C175="","",'1042Bi Dati di base lav.'!C175)</f>
        <v/>
      </c>
      <c r="D174" s="286"/>
      <c r="E174" s="287"/>
      <c r="F174" s="287"/>
      <c r="G174" s="287"/>
      <c r="H174" s="287"/>
      <c r="I174" s="287"/>
      <c r="J174" s="287"/>
      <c r="K174" s="287"/>
      <c r="L174" s="287"/>
      <c r="M174" s="287"/>
      <c r="N174" s="287"/>
      <c r="O174" s="287"/>
      <c r="P174" s="287"/>
      <c r="Q174" s="287"/>
      <c r="R174" s="287"/>
      <c r="S174" s="287"/>
      <c r="T174" s="287"/>
      <c r="U174" s="287"/>
      <c r="V174" s="287"/>
      <c r="W174" s="287"/>
      <c r="X174" s="287"/>
      <c r="Y174" s="287"/>
      <c r="Z174" s="287"/>
      <c r="AA174" s="287"/>
      <c r="AB174" s="287"/>
      <c r="AC174" s="287"/>
      <c r="AD174" s="287"/>
      <c r="AE174" s="287"/>
      <c r="AF174" s="287"/>
      <c r="AG174" s="287"/>
      <c r="AH174" s="287"/>
      <c r="AI174" s="167" t="str">
        <f t="shared" si="2"/>
        <v/>
      </c>
      <c r="AJ174" s="97"/>
    </row>
    <row r="175" spans="1:36" ht="60" customHeight="1">
      <c r="A175" s="291" t="str">
        <f>IF('1042Bi Dati di base lav.'!A176="","",'1042Bi Dati di base lav.'!A176)</f>
        <v/>
      </c>
      <c r="B175" s="292" t="str">
        <f>IF('1042Bi Dati di base lav.'!B176="","",'1042Bi Dati di base lav.'!B176)</f>
        <v/>
      </c>
      <c r="C175" s="292" t="str">
        <f>IF('1042Bi Dati di base lav.'!C176="","",'1042Bi Dati di base lav.'!C176)</f>
        <v/>
      </c>
      <c r="D175" s="286"/>
      <c r="E175" s="287"/>
      <c r="F175" s="287"/>
      <c r="G175" s="287"/>
      <c r="H175" s="287"/>
      <c r="I175" s="287"/>
      <c r="J175" s="287"/>
      <c r="K175" s="287"/>
      <c r="L175" s="287"/>
      <c r="M175" s="287"/>
      <c r="N175" s="287"/>
      <c r="O175" s="287"/>
      <c r="P175" s="287"/>
      <c r="Q175" s="287"/>
      <c r="R175" s="287"/>
      <c r="S175" s="287"/>
      <c r="T175" s="287"/>
      <c r="U175" s="287"/>
      <c r="V175" s="287"/>
      <c r="W175" s="287"/>
      <c r="X175" s="287"/>
      <c r="Y175" s="287"/>
      <c r="Z175" s="287"/>
      <c r="AA175" s="287"/>
      <c r="AB175" s="287"/>
      <c r="AC175" s="287"/>
      <c r="AD175" s="287"/>
      <c r="AE175" s="287"/>
      <c r="AF175" s="287"/>
      <c r="AG175" s="287"/>
      <c r="AH175" s="287"/>
      <c r="AI175" s="167" t="str">
        <f t="shared" si="2"/>
        <v/>
      </c>
      <c r="AJ175" s="97"/>
    </row>
    <row r="176" spans="1:36" ht="60" customHeight="1">
      <c r="A176" s="291" t="str">
        <f>IF('1042Bi Dati di base lav.'!A177="","",'1042Bi Dati di base lav.'!A177)</f>
        <v/>
      </c>
      <c r="B176" s="292" t="str">
        <f>IF('1042Bi Dati di base lav.'!B177="","",'1042Bi Dati di base lav.'!B177)</f>
        <v/>
      </c>
      <c r="C176" s="292" t="str">
        <f>IF('1042Bi Dati di base lav.'!C177="","",'1042Bi Dati di base lav.'!C177)</f>
        <v/>
      </c>
      <c r="D176" s="286"/>
      <c r="E176" s="287"/>
      <c r="F176" s="287"/>
      <c r="G176" s="287"/>
      <c r="H176" s="287"/>
      <c r="I176" s="287"/>
      <c r="J176" s="287"/>
      <c r="K176" s="287"/>
      <c r="L176" s="287"/>
      <c r="M176" s="287"/>
      <c r="N176" s="287"/>
      <c r="O176" s="287"/>
      <c r="P176" s="287"/>
      <c r="Q176" s="287"/>
      <c r="R176" s="287"/>
      <c r="S176" s="287"/>
      <c r="T176" s="287"/>
      <c r="U176" s="287"/>
      <c r="V176" s="287"/>
      <c r="W176" s="287"/>
      <c r="X176" s="287"/>
      <c r="Y176" s="287"/>
      <c r="Z176" s="287"/>
      <c r="AA176" s="287"/>
      <c r="AB176" s="287"/>
      <c r="AC176" s="287"/>
      <c r="AD176" s="287"/>
      <c r="AE176" s="287"/>
      <c r="AF176" s="287"/>
      <c r="AG176" s="287"/>
      <c r="AH176" s="287"/>
      <c r="AI176" s="167" t="str">
        <f t="shared" si="2"/>
        <v/>
      </c>
      <c r="AJ176" s="97"/>
    </row>
    <row r="177" spans="1:36" ht="60" customHeight="1">
      <c r="A177" s="291" t="str">
        <f>IF('1042Bi Dati di base lav.'!A178="","",'1042Bi Dati di base lav.'!A178)</f>
        <v/>
      </c>
      <c r="B177" s="292" t="str">
        <f>IF('1042Bi Dati di base lav.'!B178="","",'1042Bi Dati di base lav.'!B178)</f>
        <v/>
      </c>
      <c r="C177" s="292" t="str">
        <f>IF('1042Bi Dati di base lav.'!C178="","",'1042Bi Dati di base lav.'!C178)</f>
        <v/>
      </c>
      <c r="D177" s="286"/>
      <c r="E177" s="287"/>
      <c r="F177" s="287"/>
      <c r="G177" s="287"/>
      <c r="H177" s="287"/>
      <c r="I177" s="287"/>
      <c r="J177" s="287"/>
      <c r="K177" s="287"/>
      <c r="L177" s="287"/>
      <c r="M177" s="287"/>
      <c r="N177" s="287"/>
      <c r="O177" s="287"/>
      <c r="P177" s="287"/>
      <c r="Q177" s="287"/>
      <c r="R177" s="287"/>
      <c r="S177" s="287"/>
      <c r="T177" s="287"/>
      <c r="U177" s="287"/>
      <c r="V177" s="287"/>
      <c r="W177" s="287"/>
      <c r="X177" s="287"/>
      <c r="Y177" s="287"/>
      <c r="Z177" s="287"/>
      <c r="AA177" s="287"/>
      <c r="AB177" s="287"/>
      <c r="AC177" s="287"/>
      <c r="AD177" s="287"/>
      <c r="AE177" s="287"/>
      <c r="AF177" s="287"/>
      <c r="AG177" s="287"/>
      <c r="AH177" s="287"/>
      <c r="AI177" s="167" t="str">
        <f t="shared" si="2"/>
        <v/>
      </c>
      <c r="AJ177" s="97"/>
    </row>
    <row r="178" spans="1:36" ht="60" customHeight="1">
      <c r="A178" s="291" t="str">
        <f>IF('1042Bi Dati di base lav.'!A179="","",'1042Bi Dati di base lav.'!A179)</f>
        <v/>
      </c>
      <c r="B178" s="292" t="str">
        <f>IF('1042Bi Dati di base lav.'!B179="","",'1042Bi Dati di base lav.'!B179)</f>
        <v/>
      </c>
      <c r="C178" s="292" t="str">
        <f>IF('1042Bi Dati di base lav.'!C179="","",'1042Bi Dati di base lav.'!C179)</f>
        <v/>
      </c>
      <c r="D178" s="286"/>
      <c r="E178" s="287"/>
      <c r="F178" s="287"/>
      <c r="G178" s="287"/>
      <c r="H178" s="287"/>
      <c r="I178" s="287"/>
      <c r="J178" s="287"/>
      <c r="K178" s="287"/>
      <c r="L178" s="287"/>
      <c r="M178" s="287"/>
      <c r="N178" s="287"/>
      <c r="O178" s="287"/>
      <c r="P178" s="287"/>
      <c r="Q178" s="287"/>
      <c r="R178" s="287"/>
      <c r="S178" s="287"/>
      <c r="T178" s="287"/>
      <c r="U178" s="287"/>
      <c r="V178" s="287"/>
      <c r="W178" s="287"/>
      <c r="X178" s="287"/>
      <c r="Y178" s="287"/>
      <c r="Z178" s="287"/>
      <c r="AA178" s="287"/>
      <c r="AB178" s="287"/>
      <c r="AC178" s="287"/>
      <c r="AD178" s="287"/>
      <c r="AE178" s="287"/>
      <c r="AF178" s="287"/>
      <c r="AG178" s="287"/>
      <c r="AH178" s="287"/>
      <c r="AI178" s="167" t="str">
        <f t="shared" si="2"/>
        <v/>
      </c>
      <c r="AJ178" s="97"/>
    </row>
    <row r="179" spans="1:36" ht="60" customHeight="1">
      <c r="A179" s="291" t="str">
        <f>IF('1042Bi Dati di base lav.'!A180="","",'1042Bi Dati di base lav.'!A180)</f>
        <v/>
      </c>
      <c r="B179" s="292" t="str">
        <f>IF('1042Bi Dati di base lav.'!B180="","",'1042Bi Dati di base lav.'!B180)</f>
        <v/>
      </c>
      <c r="C179" s="292" t="str">
        <f>IF('1042Bi Dati di base lav.'!C180="","",'1042Bi Dati di base lav.'!C180)</f>
        <v/>
      </c>
      <c r="D179" s="286"/>
      <c r="E179" s="287"/>
      <c r="F179" s="287"/>
      <c r="G179" s="287"/>
      <c r="H179" s="287"/>
      <c r="I179" s="287"/>
      <c r="J179" s="287"/>
      <c r="K179" s="287"/>
      <c r="L179" s="287"/>
      <c r="M179" s="287"/>
      <c r="N179" s="287"/>
      <c r="O179" s="287"/>
      <c r="P179" s="287"/>
      <c r="Q179" s="287"/>
      <c r="R179" s="287"/>
      <c r="S179" s="287"/>
      <c r="T179" s="287"/>
      <c r="U179" s="287"/>
      <c r="V179" s="287"/>
      <c r="W179" s="287"/>
      <c r="X179" s="287"/>
      <c r="Y179" s="287"/>
      <c r="Z179" s="287"/>
      <c r="AA179" s="287"/>
      <c r="AB179" s="287"/>
      <c r="AC179" s="287"/>
      <c r="AD179" s="287"/>
      <c r="AE179" s="287"/>
      <c r="AF179" s="287"/>
      <c r="AG179" s="287"/>
      <c r="AH179" s="287"/>
      <c r="AI179" s="167" t="str">
        <f t="shared" si="2"/>
        <v/>
      </c>
      <c r="AJ179" s="97"/>
    </row>
    <row r="180" spans="1:36" ht="60" customHeight="1">
      <c r="A180" s="291" t="str">
        <f>IF('1042Bi Dati di base lav.'!A181="","",'1042Bi Dati di base lav.'!A181)</f>
        <v/>
      </c>
      <c r="B180" s="292" t="str">
        <f>IF('1042Bi Dati di base lav.'!B181="","",'1042Bi Dati di base lav.'!B181)</f>
        <v/>
      </c>
      <c r="C180" s="292" t="str">
        <f>IF('1042Bi Dati di base lav.'!C181="","",'1042Bi Dati di base lav.'!C181)</f>
        <v/>
      </c>
      <c r="D180" s="286"/>
      <c r="E180" s="287"/>
      <c r="F180" s="287"/>
      <c r="G180" s="287"/>
      <c r="H180" s="287"/>
      <c r="I180" s="287"/>
      <c r="J180" s="287"/>
      <c r="K180" s="287"/>
      <c r="L180" s="287"/>
      <c r="M180" s="287"/>
      <c r="N180" s="287"/>
      <c r="O180" s="287"/>
      <c r="P180" s="287"/>
      <c r="Q180" s="287"/>
      <c r="R180" s="287"/>
      <c r="S180" s="287"/>
      <c r="T180" s="287"/>
      <c r="U180" s="287"/>
      <c r="V180" s="287"/>
      <c r="W180" s="287"/>
      <c r="X180" s="287"/>
      <c r="Y180" s="287"/>
      <c r="Z180" s="287"/>
      <c r="AA180" s="287"/>
      <c r="AB180" s="287"/>
      <c r="AC180" s="287"/>
      <c r="AD180" s="287"/>
      <c r="AE180" s="287"/>
      <c r="AF180" s="287"/>
      <c r="AG180" s="287"/>
      <c r="AH180" s="287"/>
      <c r="AI180" s="167" t="str">
        <f t="shared" si="2"/>
        <v/>
      </c>
      <c r="AJ180" s="97"/>
    </row>
    <row r="181" spans="1:36" ht="60" customHeight="1">
      <c r="A181" s="291" t="str">
        <f>IF('1042Bi Dati di base lav.'!A182="","",'1042Bi Dati di base lav.'!A182)</f>
        <v/>
      </c>
      <c r="B181" s="292" t="str">
        <f>IF('1042Bi Dati di base lav.'!B182="","",'1042Bi Dati di base lav.'!B182)</f>
        <v/>
      </c>
      <c r="C181" s="292" t="str">
        <f>IF('1042Bi Dati di base lav.'!C182="","",'1042Bi Dati di base lav.'!C182)</f>
        <v/>
      </c>
      <c r="D181" s="286"/>
      <c r="E181" s="287"/>
      <c r="F181" s="287"/>
      <c r="G181" s="287"/>
      <c r="H181" s="287"/>
      <c r="I181" s="287"/>
      <c r="J181" s="287"/>
      <c r="K181" s="287"/>
      <c r="L181" s="287"/>
      <c r="M181" s="287"/>
      <c r="N181" s="287"/>
      <c r="O181" s="287"/>
      <c r="P181" s="287"/>
      <c r="Q181" s="287"/>
      <c r="R181" s="287"/>
      <c r="S181" s="287"/>
      <c r="T181" s="287"/>
      <c r="U181" s="287"/>
      <c r="V181" s="287"/>
      <c r="W181" s="287"/>
      <c r="X181" s="287"/>
      <c r="Y181" s="287"/>
      <c r="Z181" s="287"/>
      <c r="AA181" s="287"/>
      <c r="AB181" s="287"/>
      <c r="AC181" s="287"/>
      <c r="AD181" s="287"/>
      <c r="AE181" s="287"/>
      <c r="AF181" s="287"/>
      <c r="AG181" s="287"/>
      <c r="AH181" s="287"/>
      <c r="AI181" s="167" t="str">
        <f t="shared" si="2"/>
        <v/>
      </c>
      <c r="AJ181" s="97"/>
    </row>
    <row r="182" spans="1:36" ht="60" customHeight="1">
      <c r="A182" s="291" t="str">
        <f>IF('1042Bi Dati di base lav.'!A183="","",'1042Bi Dati di base lav.'!A183)</f>
        <v/>
      </c>
      <c r="B182" s="292" t="str">
        <f>IF('1042Bi Dati di base lav.'!B183="","",'1042Bi Dati di base lav.'!B183)</f>
        <v/>
      </c>
      <c r="C182" s="292" t="str">
        <f>IF('1042Bi Dati di base lav.'!C183="","",'1042Bi Dati di base lav.'!C183)</f>
        <v/>
      </c>
      <c r="D182" s="286"/>
      <c r="E182" s="287"/>
      <c r="F182" s="287"/>
      <c r="G182" s="287"/>
      <c r="H182" s="287"/>
      <c r="I182" s="287"/>
      <c r="J182" s="287"/>
      <c r="K182" s="287"/>
      <c r="L182" s="287"/>
      <c r="M182" s="287"/>
      <c r="N182" s="287"/>
      <c r="O182" s="287"/>
      <c r="P182" s="287"/>
      <c r="Q182" s="287"/>
      <c r="R182" s="287"/>
      <c r="S182" s="287"/>
      <c r="T182" s="287"/>
      <c r="U182" s="287"/>
      <c r="V182" s="287"/>
      <c r="W182" s="287"/>
      <c r="X182" s="287"/>
      <c r="Y182" s="287"/>
      <c r="Z182" s="287"/>
      <c r="AA182" s="287"/>
      <c r="AB182" s="287"/>
      <c r="AC182" s="287"/>
      <c r="AD182" s="287"/>
      <c r="AE182" s="287"/>
      <c r="AF182" s="287"/>
      <c r="AG182" s="287"/>
      <c r="AH182" s="287"/>
      <c r="AI182" s="167" t="str">
        <f t="shared" si="2"/>
        <v/>
      </c>
      <c r="AJ182" s="97"/>
    </row>
    <row r="183" spans="1:36" ht="60" customHeight="1">
      <c r="A183" s="291" t="str">
        <f>IF('1042Bi Dati di base lav.'!A184="","",'1042Bi Dati di base lav.'!A184)</f>
        <v/>
      </c>
      <c r="B183" s="292" t="str">
        <f>IF('1042Bi Dati di base lav.'!B184="","",'1042Bi Dati di base lav.'!B184)</f>
        <v/>
      </c>
      <c r="C183" s="292" t="str">
        <f>IF('1042Bi Dati di base lav.'!C184="","",'1042Bi Dati di base lav.'!C184)</f>
        <v/>
      </c>
      <c r="D183" s="286"/>
      <c r="E183" s="287"/>
      <c r="F183" s="287"/>
      <c r="G183" s="287"/>
      <c r="H183" s="287"/>
      <c r="I183" s="287"/>
      <c r="J183" s="287"/>
      <c r="K183" s="287"/>
      <c r="L183" s="287"/>
      <c r="M183" s="287"/>
      <c r="N183" s="287"/>
      <c r="O183" s="287"/>
      <c r="P183" s="287"/>
      <c r="Q183" s="287"/>
      <c r="R183" s="287"/>
      <c r="S183" s="287"/>
      <c r="T183" s="287"/>
      <c r="U183" s="287"/>
      <c r="V183" s="287"/>
      <c r="W183" s="287"/>
      <c r="X183" s="287"/>
      <c r="Y183" s="287"/>
      <c r="Z183" s="287"/>
      <c r="AA183" s="287"/>
      <c r="AB183" s="287"/>
      <c r="AC183" s="287"/>
      <c r="AD183" s="287"/>
      <c r="AE183" s="287"/>
      <c r="AF183" s="287"/>
      <c r="AG183" s="287"/>
      <c r="AH183" s="287"/>
      <c r="AI183" s="167" t="str">
        <f t="shared" si="2"/>
        <v/>
      </c>
      <c r="AJ183" s="97"/>
    </row>
    <row r="184" spans="1:36" ht="60" customHeight="1">
      <c r="A184" s="291" t="str">
        <f>IF('1042Bi Dati di base lav.'!A185="","",'1042Bi Dati di base lav.'!A185)</f>
        <v/>
      </c>
      <c r="B184" s="292" t="str">
        <f>IF('1042Bi Dati di base lav.'!B185="","",'1042Bi Dati di base lav.'!B185)</f>
        <v/>
      </c>
      <c r="C184" s="292" t="str">
        <f>IF('1042Bi Dati di base lav.'!C185="","",'1042Bi Dati di base lav.'!C185)</f>
        <v/>
      </c>
      <c r="D184" s="286"/>
      <c r="E184" s="287"/>
      <c r="F184" s="287"/>
      <c r="G184" s="287"/>
      <c r="H184" s="287"/>
      <c r="I184" s="287"/>
      <c r="J184" s="287"/>
      <c r="K184" s="287"/>
      <c r="L184" s="287"/>
      <c r="M184" s="287"/>
      <c r="N184" s="287"/>
      <c r="O184" s="287"/>
      <c r="P184" s="287"/>
      <c r="Q184" s="287"/>
      <c r="R184" s="287"/>
      <c r="S184" s="287"/>
      <c r="T184" s="287"/>
      <c r="U184" s="287"/>
      <c r="V184" s="287"/>
      <c r="W184" s="287"/>
      <c r="X184" s="287"/>
      <c r="Y184" s="287"/>
      <c r="Z184" s="287"/>
      <c r="AA184" s="287"/>
      <c r="AB184" s="287"/>
      <c r="AC184" s="287"/>
      <c r="AD184" s="287"/>
      <c r="AE184" s="287"/>
      <c r="AF184" s="287"/>
      <c r="AG184" s="287"/>
      <c r="AH184" s="287"/>
      <c r="AI184" s="167" t="str">
        <f t="shared" si="2"/>
        <v/>
      </c>
      <c r="AJ184" s="97"/>
    </row>
    <row r="185" spans="1:36" ht="60" customHeight="1">
      <c r="A185" s="291" t="str">
        <f>IF('1042Bi Dati di base lav.'!A186="","",'1042Bi Dati di base lav.'!A186)</f>
        <v/>
      </c>
      <c r="B185" s="292" t="str">
        <f>IF('1042Bi Dati di base lav.'!B186="","",'1042Bi Dati di base lav.'!B186)</f>
        <v/>
      </c>
      <c r="C185" s="292" t="str">
        <f>IF('1042Bi Dati di base lav.'!C186="","",'1042Bi Dati di base lav.'!C186)</f>
        <v/>
      </c>
      <c r="D185" s="286"/>
      <c r="E185" s="287"/>
      <c r="F185" s="287"/>
      <c r="G185" s="287"/>
      <c r="H185" s="287"/>
      <c r="I185" s="287"/>
      <c r="J185" s="287"/>
      <c r="K185" s="287"/>
      <c r="L185" s="287"/>
      <c r="M185" s="287"/>
      <c r="N185" s="287"/>
      <c r="O185" s="287"/>
      <c r="P185" s="287"/>
      <c r="Q185" s="287"/>
      <c r="R185" s="287"/>
      <c r="S185" s="287"/>
      <c r="T185" s="287"/>
      <c r="U185" s="287"/>
      <c r="V185" s="287"/>
      <c r="W185" s="287"/>
      <c r="X185" s="287"/>
      <c r="Y185" s="287"/>
      <c r="Z185" s="287"/>
      <c r="AA185" s="287"/>
      <c r="AB185" s="287"/>
      <c r="AC185" s="287"/>
      <c r="AD185" s="287"/>
      <c r="AE185" s="287"/>
      <c r="AF185" s="287"/>
      <c r="AG185" s="287"/>
      <c r="AH185" s="287"/>
      <c r="AI185" s="167" t="str">
        <f t="shared" si="2"/>
        <v/>
      </c>
      <c r="AJ185" s="97"/>
    </row>
    <row r="186" spans="1:36" ht="60" customHeight="1">
      <c r="A186" s="291" t="str">
        <f>IF('1042Bi Dati di base lav.'!A187="","",'1042Bi Dati di base lav.'!A187)</f>
        <v/>
      </c>
      <c r="B186" s="292" t="str">
        <f>IF('1042Bi Dati di base lav.'!B187="","",'1042Bi Dati di base lav.'!B187)</f>
        <v/>
      </c>
      <c r="C186" s="292" t="str">
        <f>IF('1042Bi Dati di base lav.'!C187="","",'1042Bi Dati di base lav.'!C187)</f>
        <v/>
      </c>
      <c r="D186" s="286"/>
      <c r="E186" s="287"/>
      <c r="F186" s="287"/>
      <c r="G186" s="287"/>
      <c r="H186" s="287"/>
      <c r="I186" s="287"/>
      <c r="J186" s="287"/>
      <c r="K186" s="287"/>
      <c r="L186" s="287"/>
      <c r="M186" s="287"/>
      <c r="N186" s="287"/>
      <c r="O186" s="287"/>
      <c r="P186" s="287"/>
      <c r="Q186" s="287"/>
      <c r="R186" s="287"/>
      <c r="S186" s="287"/>
      <c r="T186" s="287"/>
      <c r="U186" s="287"/>
      <c r="V186" s="287"/>
      <c r="W186" s="287"/>
      <c r="X186" s="287"/>
      <c r="Y186" s="287"/>
      <c r="Z186" s="287"/>
      <c r="AA186" s="287"/>
      <c r="AB186" s="287"/>
      <c r="AC186" s="287"/>
      <c r="AD186" s="287"/>
      <c r="AE186" s="287"/>
      <c r="AF186" s="287"/>
      <c r="AG186" s="287"/>
      <c r="AH186" s="287"/>
      <c r="AI186" s="167" t="str">
        <f t="shared" si="2"/>
        <v/>
      </c>
      <c r="AJ186" s="97"/>
    </row>
    <row r="187" spans="1:36" ht="60" customHeight="1">
      <c r="A187" s="291" t="str">
        <f>IF('1042Bi Dati di base lav.'!A188="","",'1042Bi Dati di base lav.'!A188)</f>
        <v/>
      </c>
      <c r="B187" s="292" t="str">
        <f>IF('1042Bi Dati di base lav.'!B188="","",'1042Bi Dati di base lav.'!B188)</f>
        <v/>
      </c>
      <c r="C187" s="292" t="str">
        <f>IF('1042Bi Dati di base lav.'!C188="","",'1042Bi Dati di base lav.'!C188)</f>
        <v/>
      </c>
      <c r="D187" s="286"/>
      <c r="E187" s="287"/>
      <c r="F187" s="287"/>
      <c r="G187" s="287"/>
      <c r="H187" s="287"/>
      <c r="I187" s="287"/>
      <c r="J187" s="287"/>
      <c r="K187" s="287"/>
      <c r="L187" s="287"/>
      <c r="M187" s="287"/>
      <c r="N187" s="287"/>
      <c r="O187" s="287"/>
      <c r="P187" s="287"/>
      <c r="Q187" s="287"/>
      <c r="R187" s="287"/>
      <c r="S187" s="287"/>
      <c r="T187" s="287"/>
      <c r="U187" s="287"/>
      <c r="V187" s="287"/>
      <c r="W187" s="287"/>
      <c r="X187" s="287"/>
      <c r="Y187" s="287"/>
      <c r="Z187" s="287"/>
      <c r="AA187" s="287"/>
      <c r="AB187" s="287"/>
      <c r="AC187" s="287"/>
      <c r="AD187" s="287"/>
      <c r="AE187" s="287"/>
      <c r="AF187" s="287"/>
      <c r="AG187" s="287"/>
      <c r="AH187" s="287"/>
      <c r="AI187" s="167" t="str">
        <f t="shared" si="2"/>
        <v/>
      </c>
      <c r="AJ187" s="97"/>
    </row>
    <row r="188" spans="1:36" ht="60" customHeight="1">
      <c r="A188" s="291" t="str">
        <f>IF('1042Bi Dati di base lav.'!A189="","",'1042Bi Dati di base lav.'!A189)</f>
        <v/>
      </c>
      <c r="B188" s="292" t="str">
        <f>IF('1042Bi Dati di base lav.'!B189="","",'1042Bi Dati di base lav.'!B189)</f>
        <v/>
      </c>
      <c r="C188" s="292" t="str">
        <f>IF('1042Bi Dati di base lav.'!C189="","",'1042Bi Dati di base lav.'!C189)</f>
        <v/>
      </c>
      <c r="D188" s="286"/>
      <c r="E188" s="287"/>
      <c r="F188" s="287"/>
      <c r="G188" s="287"/>
      <c r="H188" s="287"/>
      <c r="I188" s="287"/>
      <c r="J188" s="287"/>
      <c r="K188" s="287"/>
      <c r="L188" s="287"/>
      <c r="M188" s="287"/>
      <c r="N188" s="287"/>
      <c r="O188" s="287"/>
      <c r="P188" s="287"/>
      <c r="Q188" s="287"/>
      <c r="R188" s="287"/>
      <c r="S188" s="287"/>
      <c r="T188" s="287"/>
      <c r="U188" s="287"/>
      <c r="V188" s="287"/>
      <c r="W188" s="287"/>
      <c r="X188" s="287"/>
      <c r="Y188" s="287"/>
      <c r="Z188" s="287"/>
      <c r="AA188" s="287"/>
      <c r="AB188" s="287"/>
      <c r="AC188" s="287"/>
      <c r="AD188" s="287"/>
      <c r="AE188" s="287"/>
      <c r="AF188" s="287"/>
      <c r="AG188" s="287"/>
      <c r="AH188" s="287"/>
      <c r="AI188" s="167" t="str">
        <f t="shared" si="2"/>
        <v/>
      </c>
      <c r="AJ188" s="97"/>
    </row>
    <row r="189" spans="1:36" ht="60" customHeight="1">
      <c r="A189" s="291" t="str">
        <f>IF('1042Bi Dati di base lav.'!A190="","",'1042Bi Dati di base lav.'!A190)</f>
        <v/>
      </c>
      <c r="B189" s="292" t="str">
        <f>IF('1042Bi Dati di base lav.'!B190="","",'1042Bi Dati di base lav.'!B190)</f>
        <v/>
      </c>
      <c r="C189" s="292" t="str">
        <f>IF('1042Bi Dati di base lav.'!C190="","",'1042Bi Dati di base lav.'!C190)</f>
        <v/>
      </c>
      <c r="D189" s="286"/>
      <c r="E189" s="287"/>
      <c r="F189" s="287"/>
      <c r="G189" s="287"/>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287"/>
      <c r="AF189" s="287"/>
      <c r="AG189" s="287"/>
      <c r="AH189" s="287"/>
      <c r="AI189" s="167" t="str">
        <f t="shared" si="2"/>
        <v/>
      </c>
      <c r="AJ189" s="97"/>
    </row>
    <row r="190" spans="1:36" ht="60" customHeight="1">
      <c r="A190" s="291" t="str">
        <f>IF('1042Bi Dati di base lav.'!A191="","",'1042Bi Dati di base lav.'!A191)</f>
        <v/>
      </c>
      <c r="B190" s="292" t="str">
        <f>IF('1042Bi Dati di base lav.'!B191="","",'1042Bi Dati di base lav.'!B191)</f>
        <v/>
      </c>
      <c r="C190" s="292" t="str">
        <f>IF('1042Bi Dati di base lav.'!C191="","",'1042Bi Dati di base lav.'!C191)</f>
        <v/>
      </c>
      <c r="D190" s="286"/>
      <c r="E190" s="287"/>
      <c r="F190" s="287"/>
      <c r="G190" s="287"/>
      <c r="H190" s="287"/>
      <c r="I190" s="287"/>
      <c r="J190" s="287"/>
      <c r="K190" s="287"/>
      <c r="L190" s="287"/>
      <c r="M190" s="287"/>
      <c r="N190" s="287"/>
      <c r="O190" s="287"/>
      <c r="P190" s="287"/>
      <c r="Q190" s="287"/>
      <c r="R190" s="287"/>
      <c r="S190" s="287"/>
      <c r="T190" s="287"/>
      <c r="U190" s="287"/>
      <c r="V190" s="287"/>
      <c r="W190" s="287"/>
      <c r="X190" s="287"/>
      <c r="Y190" s="287"/>
      <c r="Z190" s="287"/>
      <c r="AA190" s="287"/>
      <c r="AB190" s="287"/>
      <c r="AC190" s="287"/>
      <c r="AD190" s="287"/>
      <c r="AE190" s="287"/>
      <c r="AF190" s="287"/>
      <c r="AG190" s="287"/>
      <c r="AH190" s="287"/>
      <c r="AI190" s="167" t="str">
        <f t="shared" si="2"/>
        <v/>
      </c>
      <c r="AJ190" s="97"/>
    </row>
    <row r="191" spans="1:36" ht="60" customHeight="1">
      <c r="A191" s="291" t="str">
        <f>IF('1042Bi Dati di base lav.'!A192="","",'1042Bi Dati di base lav.'!A192)</f>
        <v/>
      </c>
      <c r="B191" s="292" t="str">
        <f>IF('1042Bi Dati di base lav.'!B192="","",'1042Bi Dati di base lav.'!B192)</f>
        <v/>
      </c>
      <c r="C191" s="292" t="str">
        <f>IF('1042Bi Dati di base lav.'!C192="","",'1042Bi Dati di base lav.'!C192)</f>
        <v/>
      </c>
      <c r="D191" s="286"/>
      <c r="E191" s="287"/>
      <c r="F191" s="287"/>
      <c r="G191" s="287"/>
      <c r="H191" s="287"/>
      <c r="I191" s="287"/>
      <c r="J191" s="287"/>
      <c r="K191" s="287"/>
      <c r="L191" s="287"/>
      <c r="M191" s="287"/>
      <c r="N191" s="287"/>
      <c r="O191" s="287"/>
      <c r="P191" s="287"/>
      <c r="Q191" s="287"/>
      <c r="R191" s="287"/>
      <c r="S191" s="287"/>
      <c r="T191" s="287"/>
      <c r="U191" s="287"/>
      <c r="V191" s="287"/>
      <c r="W191" s="287"/>
      <c r="X191" s="287"/>
      <c r="Y191" s="287"/>
      <c r="Z191" s="287"/>
      <c r="AA191" s="287"/>
      <c r="AB191" s="287"/>
      <c r="AC191" s="287"/>
      <c r="AD191" s="287"/>
      <c r="AE191" s="287"/>
      <c r="AF191" s="287"/>
      <c r="AG191" s="287"/>
      <c r="AH191" s="287"/>
      <c r="AI191" s="167" t="str">
        <f t="shared" si="2"/>
        <v/>
      </c>
      <c r="AJ191" s="97"/>
    </row>
    <row r="192" spans="1:36" ht="60" customHeight="1">
      <c r="A192" s="291" t="str">
        <f>IF('1042Bi Dati di base lav.'!A193="","",'1042Bi Dati di base lav.'!A193)</f>
        <v/>
      </c>
      <c r="B192" s="292" t="str">
        <f>IF('1042Bi Dati di base lav.'!B193="","",'1042Bi Dati di base lav.'!B193)</f>
        <v/>
      </c>
      <c r="C192" s="292" t="str">
        <f>IF('1042Bi Dati di base lav.'!C193="","",'1042Bi Dati di base lav.'!C193)</f>
        <v/>
      </c>
      <c r="D192" s="286"/>
      <c r="E192" s="287"/>
      <c r="F192" s="287"/>
      <c r="G192" s="287"/>
      <c r="H192" s="287"/>
      <c r="I192" s="287"/>
      <c r="J192" s="287"/>
      <c r="K192" s="287"/>
      <c r="L192" s="287"/>
      <c r="M192" s="287"/>
      <c r="N192" s="287"/>
      <c r="O192" s="287"/>
      <c r="P192" s="287"/>
      <c r="Q192" s="287"/>
      <c r="R192" s="287"/>
      <c r="S192" s="287"/>
      <c r="T192" s="287"/>
      <c r="U192" s="287"/>
      <c r="V192" s="287"/>
      <c r="W192" s="287"/>
      <c r="X192" s="287"/>
      <c r="Y192" s="287"/>
      <c r="Z192" s="287"/>
      <c r="AA192" s="287"/>
      <c r="AB192" s="287"/>
      <c r="AC192" s="287"/>
      <c r="AD192" s="287"/>
      <c r="AE192" s="287"/>
      <c r="AF192" s="287"/>
      <c r="AG192" s="287"/>
      <c r="AH192" s="287"/>
      <c r="AI192" s="167" t="str">
        <f t="shared" si="2"/>
        <v/>
      </c>
      <c r="AJ192" s="97"/>
    </row>
    <row r="193" spans="1:36" ht="60" customHeight="1">
      <c r="A193" s="291" t="str">
        <f>IF('1042Bi Dati di base lav.'!A194="","",'1042Bi Dati di base lav.'!A194)</f>
        <v/>
      </c>
      <c r="B193" s="292" t="str">
        <f>IF('1042Bi Dati di base lav.'!B194="","",'1042Bi Dati di base lav.'!B194)</f>
        <v/>
      </c>
      <c r="C193" s="292" t="str">
        <f>IF('1042Bi Dati di base lav.'!C194="","",'1042Bi Dati di base lav.'!C194)</f>
        <v/>
      </c>
      <c r="D193" s="286"/>
      <c r="E193" s="287"/>
      <c r="F193" s="287"/>
      <c r="G193" s="287"/>
      <c r="H193" s="287"/>
      <c r="I193" s="287"/>
      <c r="J193" s="287"/>
      <c r="K193" s="287"/>
      <c r="L193" s="287"/>
      <c r="M193" s="287"/>
      <c r="N193" s="287"/>
      <c r="O193" s="287"/>
      <c r="P193" s="287"/>
      <c r="Q193" s="287"/>
      <c r="R193" s="287"/>
      <c r="S193" s="287"/>
      <c r="T193" s="287"/>
      <c r="U193" s="287"/>
      <c r="V193" s="287"/>
      <c r="W193" s="287"/>
      <c r="X193" s="287"/>
      <c r="Y193" s="287"/>
      <c r="Z193" s="287"/>
      <c r="AA193" s="287"/>
      <c r="AB193" s="287"/>
      <c r="AC193" s="287"/>
      <c r="AD193" s="287"/>
      <c r="AE193" s="287"/>
      <c r="AF193" s="287"/>
      <c r="AG193" s="287"/>
      <c r="AH193" s="287"/>
      <c r="AI193" s="167" t="str">
        <f t="shared" si="2"/>
        <v/>
      </c>
      <c r="AJ193" s="97"/>
    </row>
    <row r="194" spans="1:36" ht="60" customHeight="1">
      <c r="A194" s="291" t="str">
        <f>IF('1042Bi Dati di base lav.'!A195="","",'1042Bi Dati di base lav.'!A195)</f>
        <v/>
      </c>
      <c r="B194" s="292" t="str">
        <f>IF('1042Bi Dati di base lav.'!B195="","",'1042Bi Dati di base lav.'!B195)</f>
        <v/>
      </c>
      <c r="C194" s="292" t="str">
        <f>IF('1042Bi Dati di base lav.'!C195="","",'1042Bi Dati di base lav.'!C195)</f>
        <v/>
      </c>
      <c r="D194" s="286"/>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167" t="str">
        <f t="shared" si="2"/>
        <v/>
      </c>
      <c r="AJ194" s="97"/>
    </row>
    <row r="195" spans="1:36" ht="60" customHeight="1">
      <c r="A195" s="291" t="str">
        <f>IF('1042Bi Dati di base lav.'!A196="","",'1042Bi Dati di base lav.'!A196)</f>
        <v/>
      </c>
      <c r="B195" s="292" t="str">
        <f>IF('1042Bi Dati di base lav.'!B196="","",'1042Bi Dati di base lav.'!B196)</f>
        <v/>
      </c>
      <c r="C195" s="292" t="str">
        <f>IF('1042Bi Dati di base lav.'!C196="","",'1042Bi Dati di base lav.'!C196)</f>
        <v/>
      </c>
      <c r="D195" s="286"/>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167" t="str">
        <f t="shared" si="2"/>
        <v/>
      </c>
      <c r="AJ195" s="97"/>
    </row>
    <row r="196" spans="1:36" ht="60" customHeight="1">
      <c r="A196" s="291" t="str">
        <f>IF('1042Bi Dati di base lav.'!A197="","",'1042Bi Dati di base lav.'!A197)</f>
        <v/>
      </c>
      <c r="B196" s="292" t="str">
        <f>IF('1042Bi Dati di base lav.'!B197="","",'1042Bi Dati di base lav.'!B197)</f>
        <v/>
      </c>
      <c r="C196" s="292" t="str">
        <f>IF('1042Bi Dati di base lav.'!C197="","",'1042Bi Dati di base lav.'!C197)</f>
        <v/>
      </c>
      <c r="D196" s="286"/>
      <c r="E196" s="287"/>
      <c r="F196" s="287"/>
      <c r="G196" s="287"/>
      <c r="H196" s="287"/>
      <c r="I196" s="287"/>
      <c r="J196" s="287"/>
      <c r="K196" s="287"/>
      <c r="L196" s="287"/>
      <c r="M196" s="287"/>
      <c r="N196" s="287"/>
      <c r="O196" s="287"/>
      <c r="P196" s="287"/>
      <c r="Q196" s="287"/>
      <c r="R196" s="287"/>
      <c r="S196" s="287"/>
      <c r="T196" s="287"/>
      <c r="U196" s="287"/>
      <c r="V196" s="287"/>
      <c r="W196" s="287"/>
      <c r="X196" s="287"/>
      <c r="Y196" s="287"/>
      <c r="Z196" s="287"/>
      <c r="AA196" s="287"/>
      <c r="AB196" s="287"/>
      <c r="AC196" s="287"/>
      <c r="AD196" s="287"/>
      <c r="AE196" s="287"/>
      <c r="AF196" s="287"/>
      <c r="AG196" s="287"/>
      <c r="AH196" s="287"/>
      <c r="AI196" s="167" t="str">
        <f t="shared" si="2"/>
        <v/>
      </c>
      <c r="AJ196" s="97"/>
    </row>
    <row r="197" spans="1:36" ht="60" customHeight="1">
      <c r="A197" s="291" t="str">
        <f>IF('1042Bi Dati di base lav.'!A198="","",'1042Bi Dati di base lav.'!A198)</f>
        <v/>
      </c>
      <c r="B197" s="292" t="str">
        <f>IF('1042Bi Dati di base lav.'!B198="","",'1042Bi Dati di base lav.'!B198)</f>
        <v/>
      </c>
      <c r="C197" s="292" t="str">
        <f>IF('1042Bi Dati di base lav.'!C198="","",'1042Bi Dati di base lav.'!C198)</f>
        <v/>
      </c>
      <c r="D197" s="286"/>
      <c r="E197" s="287"/>
      <c r="F197" s="287"/>
      <c r="G197" s="287"/>
      <c r="H197" s="287"/>
      <c r="I197" s="287"/>
      <c r="J197" s="287"/>
      <c r="K197" s="287"/>
      <c r="L197" s="287"/>
      <c r="M197" s="287"/>
      <c r="N197" s="287"/>
      <c r="O197" s="287"/>
      <c r="P197" s="287"/>
      <c r="Q197" s="287"/>
      <c r="R197" s="287"/>
      <c r="S197" s="287"/>
      <c r="T197" s="287"/>
      <c r="U197" s="287"/>
      <c r="V197" s="287"/>
      <c r="W197" s="287"/>
      <c r="X197" s="287"/>
      <c r="Y197" s="287"/>
      <c r="Z197" s="287"/>
      <c r="AA197" s="287"/>
      <c r="AB197" s="287"/>
      <c r="AC197" s="287"/>
      <c r="AD197" s="287"/>
      <c r="AE197" s="287"/>
      <c r="AF197" s="287"/>
      <c r="AG197" s="287"/>
      <c r="AH197" s="287"/>
      <c r="AI197" s="167" t="str">
        <f t="shared" si="2"/>
        <v/>
      </c>
      <c r="AJ197" s="97"/>
    </row>
    <row r="198" spans="1:36" ht="60" customHeight="1">
      <c r="A198" s="291" t="str">
        <f>IF('1042Bi Dati di base lav.'!A199="","",'1042Bi Dati di base lav.'!A199)</f>
        <v/>
      </c>
      <c r="B198" s="292" t="str">
        <f>IF('1042Bi Dati di base lav.'!B199="","",'1042Bi Dati di base lav.'!B199)</f>
        <v/>
      </c>
      <c r="C198" s="292" t="str">
        <f>IF('1042Bi Dati di base lav.'!C199="","",'1042Bi Dati di base lav.'!C199)</f>
        <v/>
      </c>
      <c r="D198" s="286"/>
      <c r="E198" s="287"/>
      <c r="F198" s="287"/>
      <c r="G198" s="287"/>
      <c r="H198" s="287"/>
      <c r="I198" s="287"/>
      <c r="J198" s="287"/>
      <c r="K198" s="287"/>
      <c r="L198" s="287"/>
      <c r="M198" s="287"/>
      <c r="N198" s="287"/>
      <c r="O198" s="287"/>
      <c r="P198" s="287"/>
      <c r="Q198" s="287"/>
      <c r="R198" s="287"/>
      <c r="S198" s="287"/>
      <c r="T198" s="287"/>
      <c r="U198" s="287"/>
      <c r="V198" s="287"/>
      <c r="W198" s="287"/>
      <c r="X198" s="287"/>
      <c r="Y198" s="287"/>
      <c r="Z198" s="287"/>
      <c r="AA198" s="287"/>
      <c r="AB198" s="287"/>
      <c r="AC198" s="287"/>
      <c r="AD198" s="287"/>
      <c r="AE198" s="287"/>
      <c r="AF198" s="287"/>
      <c r="AG198" s="287"/>
      <c r="AH198" s="287"/>
      <c r="AI198" s="167" t="str">
        <f t="shared" ref="AI198:AI206" si="3">IF(A198="","",SUM(D198:AH198))</f>
        <v/>
      </c>
      <c r="AJ198" s="97"/>
    </row>
    <row r="199" spans="1:36" ht="60" customHeight="1">
      <c r="A199" s="291" t="str">
        <f>IF('1042Bi Dati di base lav.'!A200="","",'1042Bi Dati di base lav.'!A200)</f>
        <v/>
      </c>
      <c r="B199" s="292" t="str">
        <f>IF('1042Bi Dati di base lav.'!B200="","",'1042Bi Dati di base lav.'!B200)</f>
        <v/>
      </c>
      <c r="C199" s="292" t="str">
        <f>IF('1042Bi Dati di base lav.'!C200="","",'1042Bi Dati di base lav.'!C200)</f>
        <v/>
      </c>
      <c r="D199" s="286"/>
      <c r="E199" s="287"/>
      <c r="F199" s="287"/>
      <c r="G199" s="287"/>
      <c r="H199" s="287"/>
      <c r="I199" s="287"/>
      <c r="J199" s="287"/>
      <c r="K199" s="287"/>
      <c r="L199" s="287"/>
      <c r="M199" s="287"/>
      <c r="N199" s="287"/>
      <c r="O199" s="287"/>
      <c r="P199" s="287"/>
      <c r="Q199" s="287"/>
      <c r="R199" s="287"/>
      <c r="S199" s="287"/>
      <c r="T199" s="287"/>
      <c r="U199" s="287"/>
      <c r="V199" s="287"/>
      <c r="W199" s="287"/>
      <c r="X199" s="287"/>
      <c r="Y199" s="287"/>
      <c r="Z199" s="287"/>
      <c r="AA199" s="287"/>
      <c r="AB199" s="287"/>
      <c r="AC199" s="287"/>
      <c r="AD199" s="287"/>
      <c r="AE199" s="287"/>
      <c r="AF199" s="287"/>
      <c r="AG199" s="287"/>
      <c r="AH199" s="287"/>
      <c r="AI199" s="167" t="str">
        <f t="shared" si="3"/>
        <v/>
      </c>
      <c r="AJ199" s="97"/>
    </row>
    <row r="200" spans="1:36" ht="60" customHeight="1">
      <c r="A200" s="291" t="str">
        <f>IF('1042Bi Dati di base lav.'!A201="","",'1042Bi Dati di base lav.'!A201)</f>
        <v/>
      </c>
      <c r="B200" s="292" t="str">
        <f>IF('1042Bi Dati di base lav.'!B201="","",'1042Bi Dati di base lav.'!B201)</f>
        <v/>
      </c>
      <c r="C200" s="292" t="str">
        <f>IF('1042Bi Dati di base lav.'!C201="","",'1042Bi Dati di base lav.'!C201)</f>
        <v/>
      </c>
      <c r="D200" s="286"/>
      <c r="E200" s="287"/>
      <c r="F200" s="287"/>
      <c r="G200" s="287"/>
      <c r="H200" s="287"/>
      <c r="I200" s="287"/>
      <c r="J200" s="287"/>
      <c r="K200" s="287"/>
      <c r="L200" s="287"/>
      <c r="M200" s="287"/>
      <c r="N200" s="287"/>
      <c r="O200" s="287"/>
      <c r="P200" s="287"/>
      <c r="Q200" s="287"/>
      <c r="R200" s="287"/>
      <c r="S200" s="287"/>
      <c r="T200" s="287"/>
      <c r="U200" s="287"/>
      <c r="V200" s="287"/>
      <c r="W200" s="287"/>
      <c r="X200" s="287"/>
      <c r="Y200" s="287"/>
      <c r="Z200" s="287"/>
      <c r="AA200" s="287"/>
      <c r="AB200" s="287"/>
      <c r="AC200" s="287"/>
      <c r="AD200" s="287"/>
      <c r="AE200" s="287"/>
      <c r="AF200" s="287"/>
      <c r="AG200" s="287"/>
      <c r="AH200" s="287"/>
      <c r="AI200" s="167" t="str">
        <f t="shared" si="3"/>
        <v/>
      </c>
      <c r="AJ200" s="97"/>
    </row>
    <row r="201" spans="1:36" ht="60" customHeight="1">
      <c r="A201" s="291" t="str">
        <f>IF('1042Bi Dati di base lav.'!A202="","",'1042Bi Dati di base lav.'!A202)</f>
        <v/>
      </c>
      <c r="B201" s="292" t="str">
        <f>IF('1042Bi Dati di base lav.'!B202="","",'1042Bi Dati di base lav.'!B202)</f>
        <v/>
      </c>
      <c r="C201" s="292" t="str">
        <f>IF('1042Bi Dati di base lav.'!C202="","",'1042Bi Dati di base lav.'!C202)</f>
        <v/>
      </c>
      <c r="D201" s="286"/>
      <c r="E201" s="287"/>
      <c r="F201" s="287"/>
      <c r="G201" s="287"/>
      <c r="H201" s="287"/>
      <c r="I201" s="287"/>
      <c r="J201" s="287"/>
      <c r="K201" s="287"/>
      <c r="L201" s="287"/>
      <c r="M201" s="287"/>
      <c r="N201" s="287"/>
      <c r="O201" s="287"/>
      <c r="P201" s="287"/>
      <c r="Q201" s="287"/>
      <c r="R201" s="287"/>
      <c r="S201" s="287"/>
      <c r="T201" s="287"/>
      <c r="U201" s="287"/>
      <c r="V201" s="287"/>
      <c r="W201" s="287"/>
      <c r="X201" s="287"/>
      <c r="Y201" s="287"/>
      <c r="Z201" s="287"/>
      <c r="AA201" s="287"/>
      <c r="AB201" s="287"/>
      <c r="AC201" s="287"/>
      <c r="AD201" s="287"/>
      <c r="AE201" s="287"/>
      <c r="AF201" s="287"/>
      <c r="AG201" s="287"/>
      <c r="AH201" s="287"/>
      <c r="AI201" s="167" t="str">
        <f t="shared" si="3"/>
        <v/>
      </c>
      <c r="AJ201" s="97"/>
    </row>
    <row r="202" spans="1:36" ht="60" customHeight="1">
      <c r="A202" s="291" t="str">
        <f>IF('1042Bi Dati di base lav.'!A203="","",'1042Bi Dati di base lav.'!A203)</f>
        <v/>
      </c>
      <c r="B202" s="292" t="str">
        <f>IF('1042Bi Dati di base lav.'!B203="","",'1042Bi Dati di base lav.'!B203)</f>
        <v/>
      </c>
      <c r="C202" s="292" t="str">
        <f>IF('1042Bi Dati di base lav.'!C203="","",'1042Bi Dati di base lav.'!C203)</f>
        <v/>
      </c>
      <c r="D202" s="286"/>
      <c r="E202" s="287"/>
      <c r="F202" s="287"/>
      <c r="G202" s="287"/>
      <c r="H202" s="287"/>
      <c r="I202" s="287"/>
      <c r="J202" s="287"/>
      <c r="K202" s="287"/>
      <c r="L202" s="287"/>
      <c r="M202" s="287"/>
      <c r="N202" s="287"/>
      <c r="O202" s="287"/>
      <c r="P202" s="287"/>
      <c r="Q202" s="287"/>
      <c r="R202" s="287"/>
      <c r="S202" s="287"/>
      <c r="T202" s="287"/>
      <c r="U202" s="287"/>
      <c r="V202" s="287"/>
      <c r="W202" s="287"/>
      <c r="X202" s="287"/>
      <c r="Y202" s="287"/>
      <c r="Z202" s="287"/>
      <c r="AA202" s="287"/>
      <c r="AB202" s="287"/>
      <c r="AC202" s="287"/>
      <c r="AD202" s="287"/>
      <c r="AE202" s="287"/>
      <c r="AF202" s="287"/>
      <c r="AG202" s="287"/>
      <c r="AH202" s="287"/>
      <c r="AI202" s="167" t="str">
        <f t="shared" si="3"/>
        <v/>
      </c>
      <c r="AJ202" s="97"/>
    </row>
    <row r="203" spans="1:36" ht="60" customHeight="1">
      <c r="A203" s="291" t="str">
        <f>IF('1042Bi Dati di base lav.'!A204="","",'1042Bi Dati di base lav.'!A204)</f>
        <v/>
      </c>
      <c r="B203" s="292" t="str">
        <f>IF('1042Bi Dati di base lav.'!B204="","",'1042Bi Dati di base lav.'!B204)</f>
        <v/>
      </c>
      <c r="C203" s="292" t="str">
        <f>IF('1042Bi Dati di base lav.'!C204="","",'1042Bi Dati di base lav.'!C204)</f>
        <v/>
      </c>
      <c r="D203" s="286"/>
      <c r="E203" s="287"/>
      <c r="F203" s="287"/>
      <c r="G203" s="287"/>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287"/>
      <c r="AE203" s="287"/>
      <c r="AF203" s="287"/>
      <c r="AG203" s="287"/>
      <c r="AH203" s="287"/>
      <c r="AI203" s="167" t="str">
        <f t="shared" si="3"/>
        <v/>
      </c>
      <c r="AJ203" s="97"/>
    </row>
    <row r="204" spans="1:36" ht="60" customHeight="1">
      <c r="A204" s="291" t="str">
        <f>IF('1042Bi Dati di base lav.'!A205="","",'1042Bi Dati di base lav.'!A205)</f>
        <v/>
      </c>
      <c r="B204" s="292" t="str">
        <f>IF('1042Bi Dati di base lav.'!B205="","",'1042Bi Dati di base lav.'!B205)</f>
        <v/>
      </c>
      <c r="C204" s="292" t="str">
        <f>IF('1042Bi Dati di base lav.'!C205="","",'1042Bi Dati di base lav.'!C205)</f>
        <v/>
      </c>
      <c r="D204" s="286"/>
      <c r="E204" s="287"/>
      <c r="F204" s="287"/>
      <c r="G204" s="287"/>
      <c r="H204" s="287"/>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167" t="str">
        <f t="shared" si="3"/>
        <v/>
      </c>
      <c r="AJ204" s="97"/>
    </row>
    <row r="205" spans="1:36" ht="60" customHeight="1">
      <c r="A205" s="291" t="str">
        <f>IF('1042Bi Dati di base lav.'!A206="","",'1042Bi Dati di base lav.'!A206)</f>
        <v/>
      </c>
      <c r="B205" s="292" t="str">
        <f>IF('1042Bi Dati di base lav.'!B206="","",'1042Bi Dati di base lav.'!B206)</f>
        <v/>
      </c>
      <c r="C205" s="292" t="str">
        <f>IF('1042Bi Dati di base lav.'!C206="","",'1042Bi Dati di base lav.'!C206)</f>
        <v/>
      </c>
      <c r="D205" s="286"/>
      <c r="E205" s="287"/>
      <c r="F205" s="287"/>
      <c r="G205" s="287"/>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167" t="str">
        <f t="shared" si="3"/>
        <v/>
      </c>
      <c r="AJ205" s="97"/>
    </row>
    <row r="206" spans="1:36" ht="60" customHeight="1" thickBot="1">
      <c r="A206" s="414" t="str">
        <f>IF('1042Bi Dati di base lav.'!A207="","",'1042Bi Dati di base lav.'!A207)</f>
        <v/>
      </c>
      <c r="B206" s="415" t="str">
        <f>IF('1042Bi Dati di base lav.'!B207="","",'1042Bi Dati di base lav.'!B207)</f>
        <v/>
      </c>
      <c r="C206" s="415" t="str">
        <f>IF('1042Bi Dati di base lav.'!C207="","",'1042Bi Dati di base lav.'!C207)</f>
        <v/>
      </c>
      <c r="D206" s="416"/>
      <c r="E206" s="417"/>
      <c r="F206" s="417"/>
      <c r="G206" s="417"/>
      <c r="H206" s="417"/>
      <c r="I206" s="417"/>
      <c r="J206" s="417"/>
      <c r="K206" s="417"/>
      <c r="L206" s="417"/>
      <c r="M206" s="417"/>
      <c r="N206" s="417"/>
      <c r="O206" s="417"/>
      <c r="P206" s="417"/>
      <c r="Q206" s="417"/>
      <c r="R206" s="417"/>
      <c r="S206" s="417"/>
      <c r="T206" s="417"/>
      <c r="U206" s="417"/>
      <c r="V206" s="417"/>
      <c r="W206" s="417"/>
      <c r="X206" s="417"/>
      <c r="Y206" s="417"/>
      <c r="Z206" s="417"/>
      <c r="AA206" s="417"/>
      <c r="AB206" s="417"/>
      <c r="AC206" s="417"/>
      <c r="AD206" s="417"/>
      <c r="AE206" s="417"/>
      <c r="AF206" s="417"/>
      <c r="AG206" s="417"/>
      <c r="AH206" s="417"/>
      <c r="AI206" s="168" t="str">
        <f t="shared" si="3"/>
        <v/>
      </c>
      <c r="AJ206" s="98"/>
    </row>
  </sheetData>
  <sheetProtection algorithmName="SHA-512" hashValue="GTF1UPBK2s+G+kKe4grGnNE4Yn06hIjODHYkWXvMF5/Pe1Mmg2FF6oo0aucANumoaqCPr7x3gcx+bNHQ/KdF2w==" saltValue="dBJUyvHnyTgRdnmmLFvbJQ==" spinCount="100000" sheet="1" selectLockedCells="1"/>
  <phoneticPr fontId="10" type="noConversion"/>
  <conditionalFormatting sqref="A7:A206">
    <cfRule type="cellIs" dxfId="33" priority="13" operator="between">
      <formula>7560000000000</formula>
      <formula>7569999999999</formula>
    </cfRule>
    <cfRule type="cellIs" dxfId="32" priority="14" operator="lessThanOrEqual">
      <formula>9999999999</formula>
    </cfRule>
  </conditionalFormatting>
  <conditionalFormatting sqref="D6:H6 K6:O6 R6:V6 Y6:AC6 AF6:AH6">
    <cfRule type="expression" dxfId="31" priority="1" stopIfTrue="1">
      <formula>OR(D6="")</formula>
    </cfRule>
    <cfRule type="cellIs" dxfId="30" priority="2" operator="notBetween">
      <formula>0</formula>
      <formula>24</formula>
    </cfRule>
  </conditionalFormatting>
  <conditionalFormatting sqref="A6">
    <cfRule type="cellIs" dxfId="29" priority="7" operator="between">
      <formula>7560000000000</formula>
      <formula>7569999999999</formula>
    </cfRule>
    <cfRule type="cellIs" dxfId="28" priority="8" operator="lessThanOrEqual">
      <formula>9999999999</formula>
    </cfRule>
  </conditionalFormatting>
  <conditionalFormatting sqref="D7:AH206">
    <cfRule type="expression" dxfId="27" priority="3" stopIfTrue="1">
      <formula>OR(D7="")</formula>
    </cfRule>
    <cfRule type="cellIs" dxfId="26" priority="4" operator="notBetween">
      <formula>0</formula>
      <formula>24</formula>
    </cfRule>
  </conditionalFormatting>
  <pageMargins left="0.39370078740157483" right="0.39370078740157483" top="0.78740157480314965" bottom="0.59055118110236227" header="0.31496062992125984" footer="0.31496062992125984"/>
  <pageSetup paperSize="9" scale="39" fitToHeight="0" orientation="landscape" r:id="rId1"/>
  <headerFooter>
    <oddHeader>&amp;C&amp;"Arial,Fett"&amp;28Rapporto sulle ore perse per motivi economici</oddHeader>
    <oddFooter>&amp;L&amp;F / 1042Di Rapporto sulle ore perse per motivi economici / 06.2024&amp;RPagina &amp;P / &amp;N</oddFooter>
  </headerFooter>
  <ignoredErrors>
    <ignoredError sqref="A7:C10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24F2-5F35-4BFF-9D91-F5B3B137118E}">
  <sheetPr>
    <tabColor theme="0" tint="-0.249977111117893"/>
    <pageSetUpPr fitToPage="1"/>
  </sheetPr>
  <dimension ref="A1:AL206"/>
  <sheetViews>
    <sheetView showGridLines="0" zoomScale="85" zoomScaleNormal="85" zoomScalePageLayoutView="60" workbookViewId="0">
      <pane ySplit="6" topLeftCell="A7" activePane="bottomLeft" state="frozen"/>
      <selection pane="bottomLeft" activeCell="A7" sqref="A7"/>
    </sheetView>
  </sheetViews>
  <sheetFormatPr baseColWidth="10" defaultColWidth="0" defaultRowHeight="13.15" customHeight="1" zeroHeight="1"/>
  <cols>
    <col min="1" max="1" width="20.7109375" style="469" customWidth="1"/>
    <col min="2" max="2" width="20.7109375" style="287" customWidth="1"/>
    <col min="3" max="3" width="33.5703125" style="287" customWidth="1"/>
    <col min="4" max="34" width="6.85546875" style="21" customWidth="1"/>
    <col min="35" max="35" width="9.7109375" style="146" customWidth="1"/>
    <col min="36" max="36" width="50.7109375" style="21" customWidth="1"/>
    <col min="37" max="37" width="5.7109375" style="21" customWidth="1"/>
    <col min="38" max="38" width="0" style="21" hidden="1" customWidth="1"/>
    <col min="39" max="16384" width="22.5703125" style="21" hidden="1"/>
  </cols>
  <sheetData>
    <row r="1" spans="1:36" s="108" customFormat="1" ht="16.899999999999999" customHeight="1">
      <c r="B1" s="150" t="s">
        <v>106</v>
      </c>
      <c r="C1" s="463" t="str">
        <f>'1042Ai Domanda'!$D$6</f>
        <v xml:space="preserve"> / </v>
      </c>
      <c r="D1" s="111"/>
      <c r="E1" s="111"/>
      <c r="F1" s="111"/>
      <c r="H1" s="112"/>
      <c r="I1" s="112"/>
      <c r="K1" s="112"/>
      <c r="N1" s="114"/>
      <c r="AI1" s="135"/>
    </row>
    <row r="2" spans="1:36" s="108" customFormat="1" ht="16.899999999999999" customHeight="1" thickBot="1">
      <c r="B2" s="151" t="s">
        <v>107</v>
      </c>
      <c r="C2" s="464" t="str">
        <f>'1042Ai Domanda'!$D$24</f>
        <v/>
      </c>
      <c r="D2" s="111"/>
      <c r="E2" s="111"/>
      <c r="F2" s="111"/>
      <c r="I2" s="116"/>
      <c r="N2" s="117"/>
      <c r="AI2" s="135"/>
    </row>
    <row r="3" spans="1:36" ht="52.9" customHeight="1" thickBot="1">
      <c r="A3" s="21"/>
      <c r="B3" s="21"/>
      <c r="C3" s="21"/>
      <c r="D3" s="470" t="s">
        <v>608</v>
      </c>
      <c r="E3" s="471"/>
      <c r="F3" s="471"/>
      <c r="G3" s="472"/>
      <c r="H3" s="116"/>
      <c r="I3" s="116"/>
      <c r="K3" s="108"/>
      <c r="L3" s="119"/>
      <c r="N3" s="117"/>
    </row>
    <row r="4" spans="1:36" s="37" customFormat="1" ht="16.899999999999999" customHeight="1" thickBot="1">
      <c r="A4" s="160" t="s">
        <v>610</v>
      </c>
      <c r="B4" s="160"/>
      <c r="C4" s="160"/>
      <c r="D4" s="473" t="s">
        <v>609</v>
      </c>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6"/>
      <c r="AJ4" s="99"/>
    </row>
    <row r="5" spans="1:36" ht="25.5">
      <c r="A5" s="231" t="s">
        <v>578</v>
      </c>
      <c r="B5" s="232" t="s">
        <v>112</v>
      </c>
      <c r="C5" s="232" t="s">
        <v>113</v>
      </c>
      <c r="D5" s="158" t="s">
        <v>159</v>
      </c>
      <c r="E5" s="507" t="s">
        <v>160</v>
      </c>
      <c r="F5" s="507" t="s">
        <v>161</v>
      </c>
      <c r="G5" s="507" t="s">
        <v>162</v>
      </c>
      <c r="H5" s="507" t="s">
        <v>163</v>
      </c>
      <c r="I5" s="507" t="s">
        <v>164</v>
      </c>
      <c r="J5" s="507" t="s">
        <v>165</v>
      </c>
      <c r="K5" s="507" t="s">
        <v>166</v>
      </c>
      <c r="L5" s="507" t="s">
        <v>167</v>
      </c>
      <c r="M5" s="507" t="s">
        <v>168</v>
      </c>
      <c r="N5" s="507" t="s">
        <v>169</v>
      </c>
      <c r="O5" s="507" t="s">
        <v>170</v>
      </c>
      <c r="P5" s="507" t="s">
        <v>171</v>
      </c>
      <c r="Q5" s="507" t="s">
        <v>172</v>
      </c>
      <c r="R5" s="507" t="s">
        <v>173</v>
      </c>
      <c r="S5" s="507" t="s">
        <v>174</v>
      </c>
      <c r="T5" s="507" t="s">
        <v>175</v>
      </c>
      <c r="U5" s="507" t="s">
        <v>176</v>
      </c>
      <c r="V5" s="507" t="s">
        <v>177</v>
      </c>
      <c r="W5" s="507" t="s">
        <v>178</v>
      </c>
      <c r="X5" s="507" t="s">
        <v>179</v>
      </c>
      <c r="Y5" s="507" t="s">
        <v>180</v>
      </c>
      <c r="Z5" s="507" t="s">
        <v>181</v>
      </c>
      <c r="AA5" s="507" t="s">
        <v>182</v>
      </c>
      <c r="AB5" s="507" t="s">
        <v>183</v>
      </c>
      <c r="AC5" s="507" t="s">
        <v>184</v>
      </c>
      <c r="AD5" s="507" t="s">
        <v>185</v>
      </c>
      <c r="AE5" s="507" t="s">
        <v>186</v>
      </c>
      <c r="AF5" s="507" t="s">
        <v>187</v>
      </c>
      <c r="AG5" s="507" t="s">
        <v>188</v>
      </c>
      <c r="AH5" s="507" t="s">
        <v>189</v>
      </c>
      <c r="AI5" s="506" t="s">
        <v>190</v>
      </c>
      <c r="AJ5" s="466" t="s">
        <v>191</v>
      </c>
    </row>
    <row r="6" spans="1:36" s="285" customFormat="1" ht="60" customHeight="1">
      <c r="A6" s="281" t="s">
        <v>137</v>
      </c>
      <c r="B6" s="282" t="s">
        <v>156</v>
      </c>
      <c r="C6" s="282" t="s">
        <v>157</v>
      </c>
      <c r="D6" s="289">
        <v>6</v>
      </c>
      <c r="E6" s="290">
        <v>4</v>
      </c>
      <c r="F6" s="290">
        <v>6</v>
      </c>
      <c r="G6" s="290">
        <v>4</v>
      </c>
      <c r="H6" s="290">
        <v>8</v>
      </c>
      <c r="I6" s="282"/>
      <c r="J6" s="282"/>
      <c r="K6" s="290">
        <v>8</v>
      </c>
      <c r="L6" s="290">
        <v>0</v>
      </c>
      <c r="M6" s="290">
        <v>0</v>
      </c>
      <c r="N6" s="290">
        <v>0</v>
      </c>
      <c r="O6" s="290">
        <v>0</v>
      </c>
      <c r="P6" s="282"/>
      <c r="Q6" s="282"/>
      <c r="R6" s="290">
        <v>0</v>
      </c>
      <c r="S6" s="290">
        <v>0</v>
      </c>
      <c r="T6" s="290">
        <v>0</v>
      </c>
      <c r="U6" s="290">
        <v>0</v>
      </c>
      <c r="V6" s="290">
        <v>4</v>
      </c>
      <c r="W6" s="282"/>
      <c r="X6" s="282"/>
      <c r="Y6" s="290">
        <v>2</v>
      </c>
      <c r="Z6" s="290">
        <v>4</v>
      </c>
      <c r="AA6" s="290">
        <v>4</v>
      </c>
      <c r="AB6" s="290">
        <v>4</v>
      </c>
      <c r="AC6" s="290">
        <v>0</v>
      </c>
      <c r="AD6" s="282"/>
      <c r="AE6" s="282"/>
      <c r="AF6" s="290">
        <v>2</v>
      </c>
      <c r="AG6" s="290">
        <v>8</v>
      </c>
      <c r="AH6" s="290">
        <v>0</v>
      </c>
      <c r="AI6" s="283">
        <f t="shared" ref="AI6:AI69" si="0">IF(A6="","",SUM(D6:AH6))</f>
        <v>64</v>
      </c>
      <c r="AJ6" s="284"/>
    </row>
    <row r="7" spans="1:36" s="7" customFormat="1" ht="60" customHeight="1">
      <c r="A7" s="465"/>
      <c r="B7" s="287"/>
      <c r="C7" s="287"/>
      <c r="D7" s="286"/>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8" t="str">
        <f t="shared" si="0"/>
        <v/>
      </c>
      <c r="AJ7" s="96"/>
    </row>
    <row r="8" spans="1:36" ht="60" customHeight="1">
      <c r="D8" s="286"/>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167" t="str">
        <f t="shared" si="0"/>
        <v/>
      </c>
      <c r="AJ8" s="97"/>
    </row>
    <row r="9" spans="1:36" ht="60" customHeight="1">
      <c r="D9" s="286"/>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167" t="str">
        <f t="shared" si="0"/>
        <v/>
      </c>
      <c r="AJ9" s="97"/>
    </row>
    <row r="10" spans="1:36" ht="60" customHeight="1">
      <c r="D10" s="286"/>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167" t="str">
        <f t="shared" si="0"/>
        <v/>
      </c>
      <c r="AJ10" s="97"/>
    </row>
    <row r="11" spans="1:36" ht="60" customHeight="1">
      <c r="D11" s="286"/>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167" t="str">
        <f t="shared" si="0"/>
        <v/>
      </c>
      <c r="AJ11" s="97"/>
    </row>
    <row r="12" spans="1:36" ht="60" customHeight="1">
      <c r="D12" s="286"/>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167" t="str">
        <f t="shared" si="0"/>
        <v/>
      </c>
      <c r="AJ12" s="97"/>
    </row>
    <row r="13" spans="1:36" ht="60" customHeight="1">
      <c r="D13" s="286"/>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167" t="str">
        <f t="shared" si="0"/>
        <v/>
      </c>
      <c r="AJ13" s="97"/>
    </row>
    <row r="14" spans="1:36" ht="60" customHeight="1">
      <c r="D14" s="286"/>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167" t="str">
        <f t="shared" si="0"/>
        <v/>
      </c>
      <c r="AJ14" s="97"/>
    </row>
    <row r="15" spans="1:36" ht="60" customHeight="1">
      <c r="D15" s="286"/>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167" t="str">
        <f t="shared" si="0"/>
        <v/>
      </c>
      <c r="AJ15" s="97"/>
    </row>
    <row r="16" spans="1:36" ht="60" customHeight="1">
      <c r="D16" s="286"/>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167" t="str">
        <f t="shared" si="0"/>
        <v/>
      </c>
      <c r="AJ16" s="97"/>
    </row>
    <row r="17" spans="4:36" ht="60" customHeight="1">
      <c r="D17" s="286"/>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167" t="str">
        <f t="shared" si="0"/>
        <v/>
      </c>
      <c r="AJ17" s="97"/>
    </row>
    <row r="18" spans="4:36" ht="60" customHeight="1">
      <c r="D18" s="286"/>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167" t="str">
        <f t="shared" si="0"/>
        <v/>
      </c>
      <c r="AJ18" s="97"/>
    </row>
    <row r="19" spans="4:36" ht="60" customHeight="1">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167" t="str">
        <f t="shared" si="0"/>
        <v/>
      </c>
      <c r="AJ19" s="97"/>
    </row>
    <row r="20" spans="4:36" ht="60" customHeight="1">
      <c r="D20" s="286"/>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167" t="str">
        <f t="shared" si="0"/>
        <v/>
      </c>
      <c r="AJ20" s="97"/>
    </row>
    <row r="21" spans="4:36" ht="60" customHeight="1">
      <c r="D21" s="286"/>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167" t="str">
        <f t="shared" si="0"/>
        <v/>
      </c>
      <c r="AJ21" s="97"/>
    </row>
    <row r="22" spans="4:36" ht="60" customHeight="1">
      <c r="D22" s="286"/>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167" t="str">
        <f t="shared" si="0"/>
        <v/>
      </c>
      <c r="AJ22" s="97"/>
    </row>
    <row r="23" spans="4:36" ht="60" customHeight="1">
      <c r="D23" s="286"/>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167" t="str">
        <f t="shared" si="0"/>
        <v/>
      </c>
      <c r="AJ23" s="97"/>
    </row>
    <row r="24" spans="4:36" ht="60" customHeight="1">
      <c r="D24" s="286"/>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167" t="str">
        <f t="shared" si="0"/>
        <v/>
      </c>
      <c r="AJ24" s="97"/>
    </row>
    <row r="25" spans="4:36" ht="60" customHeight="1">
      <c r="D25" s="286"/>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167" t="str">
        <f t="shared" si="0"/>
        <v/>
      </c>
      <c r="AJ25" s="97"/>
    </row>
    <row r="26" spans="4:36" ht="60" customHeight="1">
      <c r="D26" s="286"/>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167" t="str">
        <f t="shared" si="0"/>
        <v/>
      </c>
      <c r="AJ26" s="97"/>
    </row>
    <row r="27" spans="4:36" ht="60" customHeight="1">
      <c r="D27" s="286"/>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167" t="str">
        <f t="shared" si="0"/>
        <v/>
      </c>
      <c r="AJ27" s="97"/>
    </row>
    <row r="28" spans="4:36" ht="60" customHeight="1">
      <c r="D28" s="286"/>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167" t="str">
        <f t="shared" si="0"/>
        <v/>
      </c>
      <c r="AJ28" s="97"/>
    </row>
    <row r="29" spans="4:36" ht="60" customHeight="1">
      <c r="D29" s="286"/>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167" t="str">
        <f t="shared" si="0"/>
        <v/>
      </c>
      <c r="AJ29" s="97"/>
    </row>
    <row r="30" spans="4:36" ht="60" customHeight="1">
      <c r="D30" s="286"/>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167" t="str">
        <f t="shared" si="0"/>
        <v/>
      </c>
      <c r="AJ30" s="97"/>
    </row>
    <row r="31" spans="4:36" ht="60" customHeight="1">
      <c r="D31" s="286"/>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167" t="str">
        <f t="shared" si="0"/>
        <v/>
      </c>
      <c r="AJ31" s="97"/>
    </row>
    <row r="32" spans="4:36" ht="60" customHeight="1">
      <c r="D32" s="286"/>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167" t="str">
        <f t="shared" si="0"/>
        <v/>
      </c>
      <c r="AJ32" s="97"/>
    </row>
    <row r="33" spans="4:36" ht="60" customHeight="1">
      <c r="D33" s="286"/>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167" t="str">
        <f t="shared" si="0"/>
        <v/>
      </c>
      <c r="AJ33" s="97"/>
    </row>
    <row r="34" spans="4:36" ht="60" customHeight="1">
      <c r="D34" s="286"/>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167" t="str">
        <f t="shared" si="0"/>
        <v/>
      </c>
      <c r="AJ34" s="97"/>
    </row>
    <row r="35" spans="4:36" ht="60" customHeight="1">
      <c r="D35" s="286"/>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167" t="str">
        <f t="shared" si="0"/>
        <v/>
      </c>
      <c r="AJ35" s="97"/>
    </row>
    <row r="36" spans="4:36" ht="60" customHeight="1">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167" t="str">
        <f t="shared" si="0"/>
        <v/>
      </c>
      <c r="AJ36" s="97"/>
    </row>
    <row r="37" spans="4:36" ht="60" customHeight="1">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167" t="str">
        <f t="shared" si="0"/>
        <v/>
      </c>
      <c r="AJ37" s="97"/>
    </row>
    <row r="38" spans="4:36" ht="60" customHeight="1">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167" t="str">
        <f t="shared" si="0"/>
        <v/>
      </c>
      <c r="AJ38" s="97"/>
    </row>
    <row r="39" spans="4:36" ht="60" customHeight="1">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167" t="str">
        <f t="shared" si="0"/>
        <v/>
      </c>
      <c r="AJ39" s="97"/>
    </row>
    <row r="40" spans="4:36" ht="60" customHeight="1">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167" t="str">
        <f t="shared" si="0"/>
        <v/>
      </c>
      <c r="AJ40" s="97"/>
    </row>
    <row r="41" spans="4:36" ht="60" customHeight="1">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167" t="str">
        <f t="shared" si="0"/>
        <v/>
      </c>
      <c r="AJ41" s="97"/>
    </row>
    <row r="42" spans="4:36" ht="60" customHeight="1">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167" t="str">
        <f t="shared" si="0"/>
        <v/>
      </c>
      <c r="AJ42" s="97"/>
    </row>
    <row r="43" spans="4:36" ht="60" customHeight="1">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167" t="str">
        <f t="shared" si="0"/>
        <v/>
      </c>
      <c r="AJ43" s="97"/>
    </row>
    <row r="44" spans="4:36" ht="60" customHeight="1">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167" t="str">
        <f t="shared" si="0"/>
        <v/>
      </c>
      <c r="AJ44" s="97"/>
    </row>
    <row r="45" spans="4:36" ht="60" customHeight="1">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167" t="str">
        <f t="shared" si="0"/>
        <v/>
      </c>
      <c r="AJ45" s="97"/>
    </row>
    <row r="46" spans="4:36" ht="60" customHeight="1">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167" t="str">
        <f t="shared" si="0"/>
        <v/>
      </c>
      <c r="AJ46" s="97"/>
    </row>
    <row r="47" spans="4:36" ht="60" customHeight="1">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167" t="str">
        <f t="shared" si="0"/>
        <v/>
      </c>
      <c r="AJ47" s="97"/>
    </row>
    <row r="48" spans="4:36" ht="60" customHeight="1">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167" t="str">
        <f t="shared" si="0"/>
        <v/>
      </c>
      <c r="AJ48" s="97"/>
    </row>
    <row r="49" spans="4:36" ht="60" customHeight="1">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167" t="str">
        <f t="shared" si="0"/>
        <v/>
      </c>
      <c r="AJ49" s="97"/>
    </row>
    <row r="50" spans="4:36" ht="60" customHeight="1">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167" t="str">
        <f t="shared" si="0"/>
        <v/>
      </c>
      <c r="AJ50" s="97"/>
    </row>
    <row r="51" spans="4:36" ht="60" customHeight="1">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167" t="str">
        <f t="shared" si="0"/>
        <v/>
      </c>
      <c r="AJ51" s="97"/>
    </row>
    <row r="52" spans="4:36" ht="60" customHeight="1">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167" t="str">
        <f t="shared" si="0"/>
        <v/>
      </c>
      <c r="AJ52" s="97"/>
    </row>
    <row r="53" spans="4:36" ht="60" customHeight="1">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167" t="str">
        <f t="shared" si="0"/>
        <v/>
      </c>
      <c r="AJ53" s="97"/>
    </row>
    <row r="54" spans="4:36" ht="60" customHeight="1">
      <c r="D54" s="286"/>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167" t="str">
        <f t="shared" si="0"/>
        <v/>
      </c>
      <c r="AJ54" s="97"/>
    </row>
    <row r="55" spans="4:36" ht="60" customHeight="1">
      <c r="D55" s="286"/>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167" t="str">
        <f t="shared" si="0"/>
        <v/>
      </c>
      <c r="AJ55" s="97"/>
    </row>
    <row r="56" spans="4:36" ht="60" customHeight="1">
      <c r="D56" s="286"/>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167" t="str">
        <f t="shared" si="0"/>
        <v/>
      </c>
      <c r="AJ56" s="97"/>
    </row>
    <row r="57" spans="4:36" ht="60" customHeight="1">
      <c r="D57" s="286"/>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167" t="str">
        <f t="shared" si="0"/>
        <v/>
      </c>
      <c r="AJ57" s="97"/>
    </row>
    <row r="58" spans="4:36" ht="60" customHeight="1">
      <c r="D58" s="286"/>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167" t="str">
        <f t="shared" si="0"/>
        <v/>
      </c>
      <c r="AJ58" s="97"/>
    </row>
    <row r="59" spans="4:36" ht="60" customHeight="1">
      <c r="D59" s="286"/>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167" t="str">
        <f t="shared" si="0"/>
        <v/>
      </c>
      <c r="AJ59" s="97"/>
    </row>
    <row r="60" spans="4:36" ht="60" customHeight="1">
      <c r="D60" s="286"/>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167" t="str">
        <f t="shared" si="0"/>
        <v/>
      </c>
      <c r="AJ60" s="97"/>
    </row>
    <row r="61" spans="4:36" ht="60" customHeight="1">
      <c r="D61" s="286"/>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167" t="str">
        <f t="shared" si="0"/>
        <v/>
      </c>
      <c r="AJ61" s="97"/>
    </row>
    <row r="62" spans="4:36" ht="60" customHeight="1">
      <c r="D62" s="286"/>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167" t="str">
        <f t="shared" si="0"/>
        <v/>
      </c>
      <c r="AJ62" s="97"/>
    </row>
    <row r="63" spans="4:36" ht="60" customHeight="1">
      <c r="D63" s="286"/>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167" t="str">
        <f t="shared" si="0"/>
        <v/>
      </c>
      <c r="AJ63" s="97"/>
    </row>
    <row r="64" spans="4:36" ht="60" customHeight="1">
      <c r="D64" s="286"/>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167" t="str">
        <f t="shared" si="0"/>
        <v/>
      </c>
      <c r="AJ64" s="97"/>
    </row>
    <row r="65" spans="4:36" ht="60" customHeight="1">
      <c r="D65" s="286"/>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167" t="str">
        <f t="shared" si="0"/>
        <v/>
      </c>
      <c r="AJ65" s="97"/>
    </row>
    <row r="66" spans="4:36" ht="60" customHeight="1">
      <c r="D66" s="286"/>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167" t="str">
        <f t="shared" si="0"/>
        <v/>
      </c>
      <c r="AJ66" s="97"/>
    </row>
    <row r="67" spans="4:36" ht="60" customHeight="1">
      <c r="D67" s="286"/>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167" t="str">
        <f t="shared" si="0"/>
        <v/>
      </c>
      <c r="AJ67" s="97"/>
    </row>
    <row r="68" spans="4:36" ht="60" customHeight="1">
      <c r="D68" s="286"/>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167" t="str">
        <f t="shared" si="0"/>
        <v/>
      </c>
      <c r="AJ68" s="97"/>
    </row>
    <row r="69" spans="4:36" ht="60" customHeight="1">
      <c r="D69" s="286"/>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167" t="str">
        <f t="shared" si="0"/>
        <v/>
      </c>
      <c r="AJ69" s="97"/>
    </row>
    <row r="70" spans="4:36" ht="60" customHeight="1">
      <c r="D70" s="286"/>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167" t="str">
        <f t="shared" ref="AI70:AI133" si="1">IF(A70="","",SUM(D70:AH70))</f>
        <v/>
      </c>
      <c r="AJ70" s="97"/>
    </row>
    <row r="71" spans="4:36" ht="60" customHeight="1">
      <c r="D71" s="286"/>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167" t="str">
        <f t="shared" si="1"/>
        <v/>
      </c>
      <c r="AJ71" s="97"/>
    </row>
    <row r="72" spans="4:36" ht="60" customHeight="1">
      <c r="D72" s="286"/>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c r="AG72" s="287"/>
      <c r="AH72" s="287"/>
      <c r="AI72" s="167" t="str">
        <f t="shared" si="1"/>
        <v/>
      </c>
      <c r="AJ72" s="97"/>
    </row>
    <row r="73" spans="4:36" ht="60" customHeight="1">
      <c r="D73" s="286"/>
      <c r="E73" s="287"/>
      <c r="F73" s="287"/>
      <c r="G73" s="287"/>
      <c r="H73" s="287"/>
      <c r="I73" s="287"/>
      <c r="J73" s="287"/>
      <c r="K73" s="287"/>
      <c r="L73" s="287"/>
      <c r="M73" s="287"/>
      <c r="N73" s="287"/>
      <c r="O73" s="287"/>
      <c r="P73" s="287"/>
      <c r="Q73" s="287"/>
      <c r="R73" s="287"/>
      <c r="S73" s="287"/>
      <c r="T73" s="287"/>
      <c r="U73" s="287"/>
      <c r="V73" s="287"/>
      <c r="W73" s="287"/>
      <c r="X73" s="287"/>
      <c r="Y73" s="287"/>
      <c r="Z73" s="287"/>
      <c r="AA73" s="287"/>
      <c r="AB73" s="287"/>
      <c r="AC73" s="287"/>
      <c r="AD73" s="287"/>
      <c r="AE73" s="287"/>
      <c r="AF73" s="287"/>
      <c r="AG73" s="287"/>
      <c r="AH73" s="287"/>
      <c r="AI73" s="167" t="str">
        <f t="shared" si="1"/>
        <v/>
      </c>
      <c r="AJ73" s="97"/>
    </row>
    <row r="74" spans="4:36" ht="60" customHeight="1">
      <c r="D74" s="286"/>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167" t="str">
        <f t="shared" si="1"/>
        <v/>
      </c>
      <c r="AJ74" s="97"/>
    </row>
    <row r="75" spans="4:36" ht="60" customHeight="1">
      <c r="D75" s="286"/>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167" t="str">
        <f t="shared" si="1"/>
        <v/>
      </c>
      <c r="AJ75" s="97"/>
    </row>
    <row r="76" spans="4:36" ht="60" customHeight="1">
      <c r="D76" s="286"/>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167" t="str">
        <f t="shared" si="1"/>
        <v/>
      </c>
      <c r="AJ76" s="97"/>
    </row>
    <row r="77" spans="4:36" ht="60" customHeight="1">
      <c r="D77" s="286"/>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167" t="str">
        <f t="shared" si="1"/>
        <v/>
      </c>
      <c r="AJ77" s="97"/>
    </row>
    <row r="78" spans="4:36" ht="60" customHeight="1">
      <c r="D78" s="286"/>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167" t="str">
        <f t="shared" si="1"/>
        <v/>
      </c>
      <c r="AJ78" s="97"/>
    </row>
    <row r="79" spans="4:36" ht="60" customHeight="1">
      <c r="D79" s="286"/>
      <c r="E79" s="287"/>
      <c r="F79" s="287"/>
      <c r="G79" s="287"/>
      <c r="H79" s="287"/>
      <c r="I79" s="287"/>
      <c r="J79" s="287"/>
      <c r="K79" s="287"/>
      <c r="L79" s="287"/>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167" t="str">
        <f t="shared" si="1"/>
        <v/>
      </c>
      <c r="AJ79" s="97"/>
    </row>
    <row r="80" spans="4:36" ht="60" customHeight="1">
      <c r="D80" s="286"/>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167" t="str">
        <f t="shared" si="1"/>
        <v/>
      </c>
      <c r="AJ80" s="97"/>
    </row>
    <row r="81" spans="4:36" ht="60" customHeight="1">
      <c r="D81" s="286"/>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167" t="str">
        <f t="shared" si="1"/>
        <v/>
      </c>
      <c r="AJ81" s="97"/>
    </row>
    <row r="82" spans="4:36" ht="60" customHeight="1">
      <c r="D82" s="286"/>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167" t="str">
        <f t="shared" si="1"/>
        <v/>
      </c>
      <c r="AJ82" s="97"/>
    </row>
    <row r="83" spans="4:36" ht="60" customHeight="1">
      <c r="D83" s="286"/>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167" t="str">
        <f t="shared" si="1"/>
        <v/>
      </c>
      <c r="AJ83" s="97"/>
    </row>
    <row r="84" spans="4:36" ht="60" customHeight="1">
      <c r="D84" s="286"/>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167" t="str">
        <f t="shared" si="1"/>
        <v/>
      </c>
      <c r="AJ84" s="97"/>
    </row>
    <row r="85" spans="4:36" ht="60" customHeight="1">
      <c r="D85" s="286"/>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167" t="str">
        <f t="shared" si="1"/>
        <v/>
      </c>
      <c r="AJ85" s="97"/>
    </row>
    <row r="86" spans="4:36" ht="60" customHeight="1">
      <c r="D86" s="286"/>
      <c r="E86" s="287"/>
      <c r="F86" s="287"/>
      <c r="G86" s="287"/>
      <c r="H86" s="287"/>
      <c r="I86" s="287"/>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167" t="str">
        <f t="shared" si="1"/>
        <v/>
      </c>
      <c r="AJ86" s="97"/>
    </row>
    <row r="87" spans="4:36" ht="60" customHeight="1">
      <c r="D87" s="286"/>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167" t="str">
        <f t="shared" si="1"/>
        <v/>
      </c>
      <c r="AJ87" s="97"/>
    </row>
    <row r="88" spans="4:36" ht="60" customHeight="1">
      <c r="D88" s="286"/>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167" t="str">
        <f t="shared" si="1"/>
        <v/>
      </c>
      <c r="AJ88" s="97"/>
    </row>
    <row r="89" spans="4:36" ht="60" customHeight="1">
      <c r="D89" s="286"/>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167" t="str">
        <f t="shared" si="1"/>
        <v/>
      </c>
      <c r="AJ89" s="97"/>
    </row>
    <row r="90" spans="4:36" ht="60" customHeight="1">
      <c r="D90" s="286"/>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167" t="str">
        <f t="shared" si="1"/>
        <v/>
      </c>
      <c r="AJ90" s="97"/>
    </row>
    <row r="91" spans="4:36" ht="60" customHeight="1">
      <c r="D91" s="286"/>
      <c r="E91" s="287"/>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167" t="str">
        <f t="shared" si="1"/>
        <v/>
      </c>
      <c r="AJ91" s="97"/>
    </row>
    <row r="92" spans="4:36" ht="60" customHeight="1">
      <c r="D92" s="286"/>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167" t="str">
        <f t="shared" si="1"/>
        <v/>
      </c>
      <c r="AJ92" s="97"/>
    </row>
    <row r="93" spans="4:36" ht="60" customHeight="1">
      <c r="D93" s="286"/>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167" t="str">
        <f t="shared" si="1"/>
        <v/>
      </c>
      <c r="AJ93" s="97"/>
    </row>
    <row r="94" spans="4:36" ht="60" customHeight="1">
      <c r="D94" s="286"/>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167" t="str">
        <f t="shared" si="1"/>
        <v/>
      </c>
      <c r="AJ94" s="97"/>
    </row>
    <row r="95" spans="4:36" ht="60" customHeight="1">
      <c r="D95" s="286"/>
      <c r="E95" s="287"/>
      <c r="F95" s="287"/>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167" t="str">
        <f t="shared" si="1"/>
        <v/>
      </c>
      <c r="AJ95" s="97"/>
    </row>
    <row r="96" spans="4:36" ht="60" customHeight="1">
      <c r="D96" s="286"/>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167" t="str">
        <f t="shared" si="1"/>
        <v/>
      </c>
      <c r="AJ96" s="97"/>
    </row>
    <row r="97" spans="4:36" ht="60" customHeight="1">
      <c r="D97" s="286"/>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167" t="str">
        <f t="shared" si="1"/>
        <v/>
      </c>
      <c r="AJ97" s="97"/>
    </row>
    <row r="98" spans="4:36" ht="60" customHeight="1">
      <c r="D98" s="286"/>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167" t="str">
        <f t="shared" si="1"/>
        <v/>
      </c>
      <c r="AJ98" s="97"/>
    </row>
    <row r="99" spans="4:36" ht="60" customHeight="1">
      <c r="D99" s="286"/>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167" t="str">
        <f t="shared" si="1"/>
        <v/>
      </c>
      <c r="AJ99" s="97"/>
    </row>
    <row r="100" spans="4:36" ht="60" customHeight="1">
      <c r="D100" s="286"/>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167" t="str">
        <f t="shared" si="1"/>
        <v/>
      </c>
      <c r="AJ100" s="97"/>
    </row>
    <row r="101" spans="4:36" ht="60" customHeight="1">
      <c r="D101" s="286"/>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167" t="str">
        <f t="shared" si="1"/>
        <v/>
      </c>
      <c r="AJ101" s="97"/>
    </row>
    <row r="102" spans="4:36" ht="60" customHeight="1">
      <c r="D102" s="286"/>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167" t="str">
        <f t="shared" si="1"/>
        <v/>
      </c>
      <c r="AJ102" s="97"/>
    </row>
    <row r="103" spans="4:36" ht="60" customHeight="1">
      <c r="D103" s="286"/>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167" t="str">
        <f t="shared" si="1"/>
        <v/>
      </c>
      <c r="AJ103" s="97"/>
    </row>
    <row r="104" spans="4:36" ht="60" customHeight="1">
      <c r="D104" s="286"/>
      <c r="E104" s="287"/>
      <c r="F104" s="287"/>
      <c r="G104" s="287"/>
      <c r="H104" s="287"/>
      <c r="I104" s="287"/>
      <c r="J104" s="287"/>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167" t="str">
        <f t="shared" si="1"/>
        <v/>
      </c>
      <c r="AJ104" s="97"/>
    </row>
    <row r="105" spans="4:36" ht="60" customHeight="1">
      <c r="D105" s="286"/>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c r="AH105" s="287"/>
      <c r="AI105" s="167" t="str">
        <f t="shared" si="1"/>
        <v/>
      </c>
      <c r="AJ105" s="97"/>
    </row>
    <row r="106" spans="4:36" ht="60" customHeight="1">
      <c r="D106" s="286"/>
      <c r="E106" s="287"/>
      <c r="F106" s="287"/>
      <c r="G106" s="287"/>
      <c r="H106" s="287"/>
      <c r="I106" s="287"/>
      <c r="J106" s="287"/>
      <c r="K106" s="287"/>
      <c r="L106" s="287"/>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167" t="str">
        <f t="shared" si="1"/>
        <v/>
      </c>
      <c r="AJ106" s="97"/>
    </row>
    <row r="107" spans="4:36" ht="60" customHeight="1">
      <c r="D107" s="286"/>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287"/>
      <c r="AC107" s="287"/>
      <c r="AD107" s="287"/>
      <c r="AE107" s="287"/>
      <c r="AF107" s="287"/>
      <c r="AG107" s="287"/>
      <c r="AH107" s="287"/>
      <c r="AI107" s="167" t="str">
        <f t="shared" si="1"/>
        <v/>
      </c>
      <c r="AJ107" s="97"/>
    </row>
    <row r="108" spans="4:36" ht="60" customHeight="1">
      <c r="D108" s="286"/>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167" t="str">
        <f t="shared" si="1"/>
        <v/>
      </c>
      <c r="AJ108" s="97"/>
    </row>
    <row r="109" spans="4:36" ht="60" customHeight="1">
      <c r="D109" s="286"/>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167" t="str">
        <f t="shared" si="1"/>
        <v/>
      </c>
      <c r="AJ109" s="97"/>
    </row>
    <row r="110" spans="4:36" ht="60" customHeight="1">
      <c r="D110" s="286"/>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167" t="str">
        <f t="shared" si="1"/>
        <v/>
      </c>
      <c r="AJ110" s="97"/>
    </row>
    <row r="111" spans="4:36" ht="60" customHeight="1">
      <c r="D111" s="286"/>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167" t="str">
        <f t="shared" si="1"/>
        <v/>
      </c>
      <c r="AJ111" s="97"/>
    </row>
    <row r="112" spans="4:36" ht="60" customHeight="1">
      <c r="D112" s="286"/>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167" t="str">
        <f t="shared" si="1"/>
        <v/>
      </c>
      <c r="AJ112" s="97"/>
    </row>
    <row r="113" spans="4:36" ht="60" customHeight="1">
      <c r="D113" s="286"/>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167" t="str">
        <f t="shared" si="1"/>
        <v/>
      </c>
      <c r="AJ113" s="97"/>
    </row>
    <row r="114" spans="4:36" ht="60" customHeight="1">
      <c r="D114" s="286"/>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167" t="str">
        <f t="shared" si="1"/>
        <v/>
      </c>
      <c r="AJ114" s="97"/>
    </row>
    <row r="115" spans="4:36" ht="60" customHeight="1">
      <c r="D115" s="286"/>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167" t="str">
        <f t="shared" si="1"/>
        <v/>
      </c>
      <c r="AJ115" s="97"/>
    </row>
    <row r="116" spans="4:36" ht="60" customHeight="1">
      <c r="D116" s="286"/>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167" t="str">
        <f t="shared" si="1"/>
        <v/>
      </c>
      <c r="AJ116" s="97"/>
    </row>
    <row r="117" spans="4:36" ht="60" customHeight="1">
      <c r="D117" s="286"/>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167" t="str">
        <f t="shared" si="1"/>
        <v/>
      </c>
      <c r="AJ117" s="97"/>
    </row>
    <row r="118" spans="4:36" ht="60" customHeight="1">
      <c r="D118" s="286"/>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167" t="str">
        <f t="shared" si="1"/>
        <v/>
      </c>
      <c r="AJ118" s="97"/>
    </row>
    <row r="119" spans="4:36" ht="60" customHeight="1">
      <c r="D119" s="286"/>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167" t="str">
        <f t="shared" si="1"/>
        <v/>
      </c>
      <c r="AJ119" s="97"/>
    </row>
    <row r="120" spans="4:36" ht="60" customHeight="1">
      <c r="D120" s="286"/>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167" t="str">
        <f t="shared" si="1"/>
        <v/>
      </c>
      <c r="AJ120" s="97"/>
    </row>
    <row r="121" spans="4:36" ht="60" customHeight="1">
      <c r="D121" s="286"/>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167" t="str">
        <f t="shared" si="1"/>
        <v/>
      </c>
      <c r="AJ121" s="97"/>
    </row>
    <row r="122" spans="4:36" ht="60" customHeight="1">
      <c r="D122" s="286"/>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167" t="str">
        <f t="shared" si="1"/>
        <v/>
      </c>
      <c r="AJ122" s="97"/>
    </row>
    <row r="123" spans="4:36" ht="60" customHeight="1">
      <c r="D123" s="286"/>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167" t="str">
        <f t="shared" si="1"/>
        <v/>
      </c>
      <c r="AJ123" s="97"/>
    </row>
    <row r="124" spans="4:36" ht="60" customHeight="1">
      <c r="D124" s="286"/>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167" t="str">
        <f t="shared" si="1"/>
        <v/>
      </c>
      <c r="AJ124" s="97"/>
    </row>
    <row r="125" spans="4:36" ht="60" customHeight="1">
      <c r="D125" s="286"/>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167" t="str">
        <f t="shared" si="1"/>
        <v/>
      </c>
      <c r="AJ125" s="97"/>
    </row>
    <row r="126" spans="4:36" ht="60" customHeight="1">
      <c r="D126" s="286"/>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167" t="str">
        <f t="shared" si="1"/>
        <v/>
      </c>
      <c r="AJ126" s="97"/>
    </row>
    <row r="127" spans="4:36" ht="60" customHeight="1">
      <c r="D127" s="286"/>
      <c r="E127" s="287"/>
      <c r="F127" s="287"/>
      <c r="G127" s="287"/>
      <c r="H127" s="287"/>
      <c r="I127" s="287"/>
      <c r="J127" s="287"/>
      <c r="K127" s="287"/>
      <c r="L127" s="287"/>
      <c r="M127" s="287"/>
      <c r="N127" s="287"/>
      <c r="O127" s="287"/>
      <c r="P127" s="287"/>
      <c r="Q127" s="287"/>
      <c r="R127" s="287"/>
      <c r="S127" s="287"/>
      <c r="T127" s="287"/>
      <c r="U127" s="287"/>
      <c r="V127" s="287"/>
      <c r="W127" s="287"/>
      <c r="X127" s="287"/>
      <c r="Y127" s="287"/>
      <c r="Z127" s="287"/>
      <c r="AA127" s="287"/>
      <c r="AB127" s="287"/>
      <c r="AC127" s="287"/>
      <c r="AD127" s="287"/>
      <c r="AE127" s="287"/>
      <c r="AF127" s="287"/>
      <c r="AG127" s="287"/>
      <c r="AH127" s="287"/>
      <c r="AI127" s="167" t="str">
        <f t="shared" si="1"/>
        <v/>
      </c>
      <c r="AJ127" s="97"/>
    </row>
    <row r="128" spans="4:36" ht="60" customHeight="1">
      <c r="D128" s="286"/>
      <c r="E128" s="287"/>
      <c r="F128" s="287"/>
      <c r="G128" s="287"/>
      <c r="H128" s="287"/>
      <c r="I128" s="287"/>
      <c r="J128" s="287"/>
      <c r="K128" s="287"/>
      <c r="L128" s="287"/>
      <c r="M128" s="287"/>
      <c r="N128" s="287"/>
      <c r="O128" s="287"/>
      <c r="P128" s="287"/>
      <c r="Q128" s="287"/>
      <c r="R128" s="287"/>
      <c r="S128" s="287"/>
      <c r="T128" s="287"/>
      <c r="U128" s="287"/>
      <c r="V128" s="287"/>
      <c r="W128" s="287"/>
      <c r="X128" s="287"/>
      <c r="Y128" s="287"/>
      <c r="Z128" s="287"/>
      <c r="AA128" s="287"/>
      <c r="AB128" s="287"/>
      <c r="AC128" s="287"/>
      <c r="AD128" s="287"/>
      <c r="AE128" s="287"/>
      <c r="AF128" s="287"/>
      <c r="AG128" s="287"/>
      <c r="AH128" s="287"/>
      <c r="AI128" s="167" t="str">
        <f t="shared" si="1"/>
        <v/>
      </c>
      <c r="AJ128" s="97"/>
    </row>
    <row r="129" spans="4:36" ht="60" customHeight="1">
      <c r="D129" s="286"/>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167" t="str">
        <f t="shared" si="1"/>
        <v/>
      </c>
      <c r="AJ129" s="97"/>
    </row>
    <row r="130" spans="4:36" ht="60" customHeight="1">
      <c r="D130" s="286"/>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167" t="str">
        <f t="shared" si="1"/>
        <v/>
      </c>
      <c r="AJ130" s="97"/>
    </row>
    <row r="131" spans="4:36" ht="60" customHeight="1">
      <c r="D131" s="286"/>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7"/>
      <c r="AC131" s="287"/>
      <c r="AD131" s="287"/>
      <c r="AE131" s="287"/>
      <c r="AF131" s="287"/>
      <c r="AG131" s="287"/>
      <c r="AH131" s="287"/>
      <c r="AI131" s="167" t="str">
        <f t="shared" si="1"/>
        <v/>
      </c>
      <c r="AJ131" s="97"/>
    </row>
    <row r="132" spans="4:36" ht="60" customHeight="1">
      <c r="D132" s="286"/>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167" t="str">
        <f t="shared" si="1"/>
        <v/>
      </c>
      <c r="AJ132" s="97"/>
    </row>
    <row r="133" spans="4:36" ht="60" customHeight="1">
      <c r="D133" s="286"/>
      <c r="E133" s="287"/>
      <c r="F133" s="287"/>
      <c r="G133" s="287"/>
      <c r="H133" s="287"/>
      <c r="I133" s="287"/>
      <c r="J133" s="287"/>
      <c r="K133" s="287"/>
      <c r="L133" s="287"/>
      <c r="M133" s="287"/>
      <c r="N133" s="287"/>
      <c r="O133" s="287"/>
      <c r="P133" s="287"/>
      <c r="Q133" s="287"/>
      <c r="R133" s="287"/>
      <c r="S133" s="287"/>
      <c r="T133" s="287"/>
      <c r="U133" s="287"/>
      <c r="V133" s="287"/>
      <c r="W133" s="287"/>
      <c r="X133" s="287"/>
      <c r="Y133" s="287"/>
      <c r="Z133" s="287"/>
      <c r="AA133" s="287"/>
      <c r="AB133" s="287"/>
      <c r="AC133" s="287"/>
      <c r="AD133" s="287"/>
      <c r="AE133" s="287"/>
      <c r="AF133" s="287"/>
      <c r="AG133" s="287"/>
      <c r="AH133" s="287"/>
      <c r="AI133" s="167" t="str">
        <f t="shared" si="1"/>
        <v/>
      </c>
      <c r="AJ133" s="97"/>
    </row>
    <row r="134" spans="4:36" ht="60" customHeight="1">
      <c r="D134" s="286"/>
      <c r="E134" s="287"/>
      <c r="F134" s="287"/>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167" t="str">
        <f t="shared" ref="AI134:AI197" si="2">IF(A134="","",SUM(D134:AH134))</f>
        <v/>
      </c>
      <c r="AJ134" s="97"/>
    </row>
    <row r="135" spans="4:36" ht="60" customHeight="1">
      <c r="D135" s="286"/>
      <c r="E135" s="287"/>
      <c r="F135" s="287"/>
      <c r="G135" s="287"/>
      <c r="H135" s="287"/>
      <c r="I135" s="287"/>
      <c r="J135" s="287"/>
      <c r="K135" s="287"/>
      <c r="L135" s="287"/>
      <c r="M135" s="287"/>
      <c r="N135" s="287"/>
      <c r="O135" s="287"/>
      <c r="P135" s="287"/>
      <c r="Q135" s="287"/>
      <c r="R135" s="287"/>
      <c r="S135" s="287"/>
      <c r="T135" s="287"/>
      <c r="U135" s="287"/>
      <c r="V135" s="287"/>
      <c r="W135" s="287"/>
      <c r="X135" s="287"/>
      <c r="Y135" s="287"/>
      <c r="Z135" s="287"/>
      <c r="AA135" s="287"/>
      <c r="AB135" s="287"/>
      <c r="AC135" s="287"/>
      <c r="AD135" s="287"/>
      <c r="AE135" s="287"/>
      <c r="AF135" s="287"/>
      <c r="AG135" s="287"/>
      <c r="AH135" s="287"/>
      <c r="AI135" s="167" t="str">
        <f t="shared" si="2"/>
        <v/>
      </c>
      <c r="AJ135" s="97"/>
    </row>
    <row r="136" spans="4:36" ht="60" customHeight="1">
      <c r="D136" s="286"/>
      <c r="E136" s="287"/>
      <c r="F136" s="287"/>
      <c r="G136" s="287"/>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287"/>
      <c r="AE136" s="287"/>
      <c r="AF136" s="287"/>
      <c r="AG136" s="287"/>
      <c r="AH136" s="287"/>
      <c r="AI136" s="167" t="str">
        <f t="shared" si="2"/>
        <v/>
      </c>
      <c r="AJ136" s="97"/>
    </row>
    <row r="137" spans="4:36" ht="60" customHeight="1">
      <c r="D137" s="286"/>
      <c r="E137" s="287"/>
      <c r="F137" s="287"/>
      <c r="G137" s="287"/>
      <c r="H137" s="287"/>
      <c r="I137" s="287"/>
      <c r="J137" s="287"/>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7"/>
      <c r="AG137" s="287"/>
      <c r="AH137" s="287"/>
      <c r="AI137" s="167" t="str">
        <f t="shared" si="2"/>
        <v/>
      </c>
      <c r="AJ137" s="97"/>
    </row>
    <row r="138" spans="4:36" ht="60" customHeight="1">
      <c r="D138" s="286"/>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167" t="str">
        <f t="shared" si="2"/>
        <v/>
      </c>
      <c r="AJ138" s="97"/>
    </row>
    <row r="139" spans="4:36" ht="60" customHeight="1">
      <c r="D139" s="286"/>
      <c r="E139" s="287"/>
      <c r="F139" s="287"/>
      <c r="G139" s="287"/>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287"/>
      <c r="AE139" s="287"/>
      <c r="AF139" s="287"/>
      <c r="AG139" s="287"/>
      <c r="AH139" s="287"/>
      <c r="AI139" s="167" t="str">
        <f t="shared" si="2"/>
        <v/>
      </c>
      <c r="AJ139" s="97"/>
    </row>
    <row r="140" spans="4:36" ht="60" customHeight="1">
      <c r="D140" s="286"/>
      <c r="E140" s="287"/>
      <c r="F140" s="287"/>
      <c r="G140" s="287"/>
      <c r="H140" s="287"/>
      <c r="I140" s="287"/>
      <c r="J140" s="287"/>
      <c r="K140" s="287"/>
      <c r="L140" s="287"/>
      <c r="M140" s="287"/>
      <c r="N140" s="287"/>
      <c r="O140" s="287"/>
      <c r="P140" s="287"/>
      <c r="Q140" s="287"/>
      <c r="R140" s="287"/>
      <c r="S140" s="287"/>
      <c r="T140" s="287"/>
      <c r="U140" s="287"/>
      <c r="V140" s="287"/>
      <c r="W140" s="287"/>
      <c r="X140" s="287"/>
      <c r="Y140" s="287"/>
      <c r="Z140" s="287"/>
      <c r="AA140" s="287"/>
      <c r="AB140" s="287"/>
      <c r="AC140" s="287"/>
      <c r="AD140" s="287"/>
      <c r="AE140" s="287"/>
      <c r="AF140" s="287"/>
      <c r="AG140" s="287"/>
      <c r="AH140" s="287"/>
      <c r="AI140" s="167" t="str">
        <f t="shared" si="2"/>
        <v/>
      </c>
      <c r="AJ140" s="97"/>
    </row>
    <row r="141" spans="4:36" ht="60" customHeight="1">
      <c r="D141" s="286"/>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167" t="str">
        <f t="shared" si="2"/>
        <v/>
      </c>
      <c r="AJ141" s="97"/>
    </row>
    <row r="142" spans="4:36" ht="60" customHeight="1">
      <c r="D142" s="286"/>
      <c r="E142" s="287"/>
      <c r="F142" s="287"/>
      <c r="G142" s="287"/>
      <c r="H142" s="287"/>
      <c r="I142" s="287"/>
      <c r="J142" s="287"/>
      <c r="K142" s="287"/>
      <c r="L142" s="287"/>
      <c r="M142" s="287"/>
      <c r="N142" s="287"/>
      <c r="O142" s="287"/>
      <c r="P142" s="287"/>
      <c r="Q142" s="287"/>
      <c r="R142" s="287"/>
      <c r="S142" s="287"/>
      <c r="T142" s="287"/>
      <c r="U142" s="287"/>
      <c r="V142" s="287"/>
      <c r="W142" s="287"/>
      <c r="X142" s="287"/>
      <c r="Y142" s="287"/>
      <c r="Z142" s="287"/>
      <c r="AA142" s="287"/>
      <c r="AB142" s="287"/>
      <c r="AC142" s="287"/>
      <c r="AD142" s="287"/>
      <c r="AE142" s="287"/>
      <c r="AF142" s="287"/>
      <c r="AG142" s="287"/>
      <c r="AH142" s="287"/>
      <c r="AI142" s="167" t="str">
        <f t="shared" si="2"/>
        <v/>
      </c>
      <c r="AJ142" s="97"/>
    </row>
    <row r="143" spans="4:36" ht="60" customHeight="1">
      <c r="D143" s="286"/>
      <c r="E143" s="287"/>
      <c r="F143" s="287"/>
      <c r="G143" s="287"/>
      <c r="H143" s="287"/>
      <c r="I143" s="287"/>
      <c r="J143" s="287"/>
      <c r="K143" s="287"/>
      <c r="L143" s="287"/>
      <c r="M143" s="287"/>
      <c r="N143" s="287"/>
      <c r="O143" s="287"/>
      <c r="P143" s="287"/>
      <c r="Q143" s="287"/>
      <c r="R143" s="287"/>
      <c r="S143" s="287"/>
      <c r="T143" s="287"/>
      <c r="U143" s="287"/>
      <c r="V143" s="287"/>
      <c r="W143" s="287"/>
      <c r="X143" s="287"/>
      <c r="Y143" s="287"/>
      <c r="Z143" s="287"/>
      <c r="AA143" s="287"/>
      <c r="AB143" s="287"/>
      <c r="AC143" s="287"/>
      <c r="AD143" s="287"/>
      <c r="AE143" s="287"/>
      <c r="AF143" s="287"/>
      <c r="AG143" s="287"/>
      <c r="AH143" s="287"/>
      <c r="AI143" s="167" t="str">
        <f t="shared" si="2"/>
        <v/>
      </c>
      <c r="AJ143" s="97"/>
    </row>
    <row r="144" spans="4:36" ht="60" customHeight="1">
      <c r="D144" s="286"/>
      <c r="E144" s="287"/>
      <c r="F144" s="287"/>
      <c r="G144" s="287"/>
      <c r="H144" s="287"/>
      <c r="I144" s="287"/>
      <c r="J144" s="287"/>
      <c r="K144" s="287"/>
      <c r="L144" s="287"/>
      <c r="M144" s="287"/>
      <c r="N144" s="287"/>
      <c r="O144" s="287"/>
      <c r="P144" s="287"/>
      <c r="Q144" s="287"/>
      <c r="R144" s="287"/>
      <c r="S144" s="287"/>
      <c r="T144" s="287"/>
      <c r="U144" s="287"/>
      <c r="V144" s="287"/>
      <c r="W144" s="287"/>
      <c r="X144" s="287"/>
      <c r="Y144" s="287"/>
      <c r="Z144" s="287"/>
      <c r="AA144" s="287"/>
      <c r="AB144" s="287"/>
      <c r="AC144" s="287"/>
      <c r="AD144" s="287"/>
      <c r="AE144" s="287"/>
      <c r="AF144" s="287"/>
      <c r="AG144" s="287"/>
      <c r="AH144" s="287"/>
      <c r="AI144" s="167" t="str">
        <f t="shared" si="2"/>
        <v/>
      </c>
      <c r="AJ144" s="97"/>
    </row>
    <row r="145" spans="4:36" ht="60" customHeight="1">
      <c r="D145" s="286"/>
      <c r="E145" s="287"/>
      <c r="F145" s="287"/>
      <c r="G145" s="287"/>
      <c r="H145" s="287"/>
      <c r="I145" s="287"/>
      <c r="J145" s="287"/>
      <c r="K145" s="287"/>
      <c r="L145" s="287"/>
      <c r="M145" s="287"/>
      <c r="N145" s="287"/>
      <c r="O145" s="287"/>
      <c r="P145" s="287"/>
      <c r="Q145" s="287"/>
      <c r="R145" s="287"/>
      <c r="S145" s="287"/>
      <c r="T145" s="287"/>
      <c r="U145" s="287"/>
      <c r="V145" s="287"/>
      <c r="W145" s="287"/>
      <c r="X145" s="287"/>
      <c r="Y145" s="287"/>
      <c r="Z145" s="287"/>
      <c r="AA145" s="287"/>
      <c r="AB145" s="287"/>
      <c r="AC145" s="287"/>
      <c r="AD145" s="287"/>
      <c r="AE145" s="287"/>
      <c r="AF145" s="287"/>
      <c r="AG145" s="287"/>
      <c r="AH145" s="287"/>
      <c r="AI145" s="167" t="str">
        <f t="shared" si="2"/>
        <v/>
      </c>
      <c r="AJ145" s="97"/>
    </row>
    <row r="146" spans="4:36" ht="60" customHeight="1">
      <c r="D146" s="286"/>
      <c r="E146" s="287"/>
      <c r="F146" s="287"/>
      <c r="G146" s="287"/>
      <c r="H146" s="287"/>
      <c r="I146" s="287"/>
      <c r="J146" s="287"/>
      <c r="K146" s="287"/>
      <c r="L146" s="287"/>
      <c r="M146" s="287"/>
      <c r="N146" s="287"/>
      <c r="O146" s="287"/>
      <c r="P146" s="287"/>
      <c r="Q146" s="287"/>
      <c r="R146" s="287"/>
      <c r="S146" s="287"/>
      <c r="T146" s="287"/>
      <c r="U146" s="287"/>
      <c r="V146" s="287"/>
      <c r="W146" s="287"/>
      <c r="X146" s="287"/>
      <c r="Y146" s="287"/>
      <c r="Z146" s="287"/>
      <c r="AA146" s="287"/>
      <c r="AB146" s="287"/>
      <c r="AC146" s="287"/>
      <c r="AD146" s="287"/>
      <c r="AE146" s="287"/>
      <c r="AF146" s="287"/>
      <c r="AG146" s="287"/>
      <c r="AH146" s="287"/>
      <c r="AI146" s="167" t="str">
        <f t="shared" si="2"/>
        <v/>
      </c>
      <c r="AJ146" s="97"/>
    </row>
    <row r="147" spans="4:36" ht="60" customHeight="1">
      <c r="D147" s="286"/>
      <c r="E147" s="287"/>
      <c r="F147" s="287"/>
      <c r="G147" s="287"/>
      <c r="H147" s="287"/>
      <c r="I147" s="287"/>
      <c r="J147" s="287"/>
      <c r="K147" s="287"/>
      <c r="L147" s="287"/>
      <c r="M147" s="287"/>
      <c r="N147" s="287"/>
      <c r="O147" s="287"/>
      <c r="P147" s="287"/>
      <c r="Q147" s="287"/>
      <c r="R147" s="287"/>
      <c r="S147" s="287"/>
      <c r="T147" s="287"/>
      <c r="U147" s="287"/>
      <c r="V147" s="287"/>
      <c r="W147" s="287"/>
      <c r="X147" s="287"/>
      <c r="Y147" s="287"/>
      <c r="Z147" s="287"/>
      <c r="AA147" s="287"/>
      <c r="AB147" s="287"/>
      <c r="AC147" s="287"/>
      <c r="AD147" s="287"/>
      <c r="AE147" s="287"/>
      <c r="AF147" s="287"/>
      <c r="AG147" s="287"/>
      <c r="AH147" s="287"/>
      <c r="AI147" s="167" t="str">
        <f t="shared" si="2"/>
        <v/>
      </c>
      <c r="AJ147" s="97"/>
    </row>
    <row r="148" spans="4:36" ht="60" customHeight="1">
      <c r="D148" s="286"/>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167" t="str">
        <f t="shared" si="2"/>
        <v/>
      </c>
      <c r="AJ148" s="97"/>
    </row>
    <row r="149" spans="4:36" ht="60" customHeight="1">
      <c r="D149" s="286"/>
      <c r="E149" s="287"/>
      <c r="F149" s="287"/>
      <c r="G149" s="287"/>
      <c r="H149" s="287"/>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287"/>
      <c r="AE149" s="287"/>
      <c r="AF149" s="287"/>
      <c r="AG149" s="287"/>
      <c r="AH149" s="287"/>
      <c r="AI149" s="167" t="str">
        <f t="shared" si="2"/>
        <v/>
      </c>
      <c r="AJ149" s="97"/>
    </row>
    <row r="150" spans="4:36" ht="60" customHeight="1">
      <c r="D150" s="286"/>
      <c r="E150" s="287"/>
      <c r="F150" s="287"/>
      <c r="G150" s="287"/>
      <c r="H150" s="287"/>
      <c r="I150" s="287"/>
      <c r="J150" s="287"/>
      <c r="K150" s="287"/>
      <c r="L150" s="287"/>
      <c r="M150" s="287"/>
      <c r="N150" s="287"/>
      <c r="O150" s="287"/>
      <c r="P150" s="287"/>
      <c r="Q150" s="287"/>
      <c r="R150" s="287"/>
      <c r="S150" s="287"/>
      <c r="T150" s="287"/>
      <c r="U150" s="287"/>
      <c r="V150" s="287"/>
      <c r="W150" s="287"/>
      <c r="X150" s="287"/>
      <c r="Y150" s="287"/>
      <c r="Z150" s="287"/>
      <c r="AA150" s="287"/>
      <c r="AB150" s="287"/>
      <c r="AC150" s="287"/>
      <c r="AD150" s="287"/>
      <c r="AE150" s="287"/>
      <c r="AF150" s="287"/>
      <c r="AG150" s="287"/>
      <c r="AH150" s="287"/>
      <c r="AI150" s="167" t="str">
        <f t="shared" si="2"/>
        <v/>
      </c>
      <c r="AJ150" s="97"/>
    </row>
    <row r="151" spans="4:36" ht="60" customHeight="1">
      <c r="D151" s="286"/>
      <c r="E151" s="287"/>
      <c r="F151" s="287"/>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167" t="str">
        <f t="shared" si="2"/>
        <v/>
      </c>
      <c r="AJ151" s="97"/>
    </row>
    <row r="152" spans="4:36" ht="60" customHeight="1">
      <c r="D152" s="286"/>
      <c r="E152" s="287"/>
      <c r="F152" s="287"/>
      <c r="G152" s="287"/>
      <c r="H152" s="287"/>
      <c r="I152" s="287"/>
      <c r="J152" s="287"/>
      <c r="K152" s="287"/>
      <c r="L152" s="287"/>
      <c r="M152" s="287"/>
      <c r="N152" s="287"/>
      <c r="O152" s="287"/>
      <c r="P152" s="287"/>
      <c r="Q152" s="287"/>
      <c r="R152" s="287"/>
      <c r="S152" s="287"/>
      <c r="T152" s="287"/>
      <c r="U152" s="287"/>
      <c r="V152" s="287"/>
      <c r="W152" s="287"/>
      <c r="X152" s="287"/>
      <c r="Y152" s="287"/>
      <c r="Z152" s="287"/>
      <c r="AA152" s="287"/>
      <c r="AB152" s="287"/>
      <c r="AC152" s="287"/>
      <c r="AD152" s="287"/>
      <c r="AE152" s="287"/>
      <c r="AF152" s="287"/>
      <c r="AG152" s="287"/>
      <c r="AH152" s="287"/>
      <c r="AI152" s="167" t="str">
        <f t="shared" si="2"/>
        <v/>
      </c>
      <c r="AJ152" s="97"/>
    </row>
    <row r="153" spans="4:36" ht="60" customHeight="1">
      <c r="D153" s="286"/>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7"/>
      <c r="AA153" s="287"/>
      <c r="AB153" s="287"/>
      <c r="AC153" s="287"/>
      <c r="AD153" s="287"/>
      <c r="AE153" s="287"/>
      <c r="AF153" s="287"/>
      <c r="AG153" s="287"/>
      <c r="AH153" s="287"/>
      <c r="AI153" s="167" t="str">
        <f t="shared" si="2"/>
        <v/>
      </c>
      <c r="AJ153" s="97"/>
    </row>
    <row r="154" spans="4:36" ht="60" customHeight="1">
      <c r="D154" s="286"/>
      <c r="E154" s="287"/>
      <c r="F154" s="287"/>
      <c r="G154" s="287"/>
      <c r="H154" s="287"/>
      <c r="I154" s="287"/>
      <c r="J154" s="287"/>
      <c r="K154" s="287"/>
      <c r="L154" s="287"/>
      <c r="M154" s="287"/>
      <c r="N154" s="287"/>
      <c r="O154" s="287"/>
      <c r="P154" s="287"/>
      <c r="Q154" s="287"/>
      <c r="R154" s="287"/>
      <c r="S154" s="287"/>
      <c r="T154" s="287"/>
      <c r="U154" s="287"/>
      <c r="V154" s="287"/>
      <c r="W154" s="287"/>
      <c r="X154" s="287"/>
      <c r="Y154" s="287"/>
      <c r="Z154" s="287"/>
      <c r="AA154" s="287"/>
      <c r="AB154" s="287"/>
      <c r="AC154" s="287"/>
      <c r="AD154" s="287"/>
      <c r="AE154" s="287"/>
      <c r="AF154" s="287"/>
      <c r="AG154" s="287"/>
      <c r="AH154" s="287"/>
      <c r="AI154" s="167" t="str">
        <f t="shared" si="2"/>
        <v/>
      </c>
      <c r="AJ154" s="97"/>
    </row>
    <row r="155" spans="4:36" ht="60" customHeight="1">
      <c r="D155" s="286"/>
      <c r="E155" s="287"/>
      <c r="F155" s="287"/>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167" t="str">
        <f t="shared" si="2"/>
        <v/>
      </c>
      <c r="AJ155" s="97"/>
    </row>
    <row r="156" spans="4:36" ht="60" customHeight="1">
      <c r="D156" s="286"/>
      <c r="E156" s="287"/>
      <c r="F156" s="287"/>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287"/>
      <c r="AE156" s="287"/>
      <c r="AF156" s="287"/>
      <c r="AG156" s="287"/>
      <c r="AH156" s="287"/>
      <c r="AI156" s="167" t="str">
        <f t="shared" si="2"/>
        <v/>
      </c>
      <c r="AJ156" s="97"/>
    </row>
    <row r="157" spans="4:36" ht="60" customHeight="1">
      <c r="D157" s="286"/>
      <c r="E157" s="287"/>
      <c r="F157" s="287"/>
      <c r="G157" s="287"/>
      <c r="H157" s="287"/>
      <c r="I157" s="287"/>
      <c r="J157" s="287"/>
      <c r="K157" s="287"/>
      <c r="L157" s="287"/>
      <c r="M157" s="287"/>
      <c r="N157" s="287"/>
      <c r="O157" s="287"/>
      <c r="P157" s="287"/>
      <c r="Q157" s="287"/>
      <c r="R157" s="287"/>
      <c r="S157" s="287"/>
      <c r="T157" s="287"/>
      <c r="U157" s="287"/>
      <c r="V157" s="287"/>
      <c r="W157" s="287"/>
      <c r="X157" s="287"/>
      <c r="Y157" s="287"/>
      <c r="Z157" s="287"/>
      <c r="AA157" s="287"/>
      <c r="AB157" s="287"/>
      <c r="AC157" s="287"/>
      <c r="AD157" s="287"/>
      <c r="AE157" s="287"/>
      <c r="AF157" s="287"/>
      <c r="AG157" s="287"/>
      <c r="AH157" s="287"/>
      <c r="AI157" s="167" t="str">
        <f t="shared" si="2"/>
        <v/>
      </c>
      <c r="AJ157" s="97"/>
    </row>
    <row r="158" spans="4:36" ht="60" customHeight="1">
      <c r="D158" s="286"/>
      <c r="E158" s="287"/>
      <c r="F158" s="287"/>
      <c r="G158" s="287"/>
      <c r="H158" s="287"/>
      <c r="I158" s="287"/>
      <c r="J158" s="287"/>
      <c r="K158" s="287"/>
      <c r="L158" s="287"/>
      <c r="M158" s="287"/>
      <c r="N158" s="287"/>
      <c r="O158" s="287"/>
      <c r="P158" s="287"/>
      <c r="Q158" s="287"/>
      <c r="R158" s="287"/>
      <c r="S158" s="287"/>
      <c r="T158" s="287"/>
      <c r="U158" s="287"/>
      <c r="V158" s="287"/>
      <c r="W158" s="287"/>
      <c r="X158" s="287"/>
      <c r="Y158" s="287"/>
      <c r="Z158" s="287"/>
      <c r="AA158" s="287"/>
      <c r="AB158" s="287"/>
      <c r="AC158" s="287"/>
      <c r="AD158" s="287"/>
      <c r="AE158" s="287"/>
      <c r="AF158" s="287"/>
      <c r="AG158" s="287"/>
      <c r="AH158" s="287"/>
      <c r="AI158" s="167" t="str">
        <f t="shared" si="2"/>
        <v/>
      </c>
      <c r="AJ158" s="97"/>
    </row>
    <row r="159" spans="4:36" ht="60" customHeight="1">
      <c r="D159" s="286"/>
      <c r="E159" s="287"/>
      <c r="F159" s="287"/>
      <c r="G159" s="287"/>
      <c r="H159" s="287"/>
      <c r="I159" s="287"/>
      <c r="J159" s="287"/>
      <c r="K159" s="287"/>
      <c r="L159" s="287"/>
      <c r="M159" s="287"/>
      <c r="N159" s="287"/>
      <c r="O159" s="287"/>
      <c r="P159" s="287"/>
      <c r="Q159" s="287"/>
      <c r="R159" s="287"/>
      <c r="S159" s="287"/>
      <c r="T159" s="287"/>
      <c r="U159" s="287"/>
      <c r="V159" s="287"/>
      <c r="W159" s="287"/>
      <c r="X159" s="287"/>
      <c r="Y159" s="287"/>
      <c r="Z159" s="287"/>
      <c r="AA159" s="287"/>
      <c r="AB159" s="287"/>
      <c r="AC159" s="287"/>
      <c r="AD159" s="287"/>
      <c r="AE159" s="287"/>
      <c r="AF159" s="287"/>
      <c r="AG159" s="287"/>
      <c r="AH159" s="287"/>
      <c r="AI159" s="167" t="str">
        <f t="shared" si="2"/>
        <v/>
      </c>
      <c r="AJ159" s="97"/>
    </row>
    <row r="160" spans="4:36" ht="60" customHeight="1">
      <c r="D160" s="286"/>
      <c r="E160" s="287"/>
      <c r="F160" s="287"/>
      <c r="G160" s="287"/>
      <c r="H160" s="287"/>
      <c r="I160" s="287"/>
      <c r="J160" s="287"/>
      <c r="K160" s="287"/>
      <c r="L160" s="287"/>
      <c r="M160" s="287"/>
      <c r="N160" s="287"/>
      <c r="O160" s="287"/>
      <c r="P160" s="287"/>
      <c r="Q160" s="287"/>
      <c r="R160" s="287"/>
      <c r="S160" s="287"/>
      <c r="T160" s="287"/>
      <c r="U160" s="287"/>
      <c r="V160" s="287"/>
      <c r="W160" s="287"/>
      <c r="X160" s="287"/>
      <c r="Y160" s="287"/>
      <c r="Z160" s="287"/>
      <c r="AA160" s="287"/>
      <c r="AB160" s="287"/>
      <c r="AC160" s="287"/>
      <c r="AD160" s="287"/>
      <c r="AE160" s="287"/>
      <c r="AF160" s="287"/>
      <c r="AG160" s="287"/>
      <c r="AH160" s="287"/>
      <c r="AI160" s="167" t="str">
        <f t="shared" si="2"/>
        <v/>
      </c>
      <c r="AJ160" s="97"/>
    </row>
    <row r="161" spans="4:36" ht="60" customHeight="1">
      <c r="D161" s="286"/>
      <c r="E161" s="287"/>
      <c r="F161" s="287"/>
      <c r="G161" s="287"/>
      <c r="H161" s="287"/>
      <c r="I161" s="287"/>
      <c r="J161" s="287"/>
      <c r="K161" s="287"/>
      <c r="L161" s="287"/>
      <c r="M161" s="287"/>
      <c r="N161" s="287"/>
      <c r="O161" s="287"/>
      <c r="P161" s="287"/>
      <c r="Q161" s="287"/>
      <c r="R161" s="287"/>
      <c r="S161" s="287"/>
      <c r="T161" s="287"/>
      <c r="U161" s="287"/>
      <c r="V161" s="287"/>
      <c r="W161" s="287"/>
      <c r="X161" s="287"/>
      <c r="Y161" s="287"/>
      <c r="Z161" s="287"/>
      <c r="AA161" s="287"/>
      <c r="AB161" s="287"/>
      <c r="AC161" s="287"/>
      <c r="AD161" s="287"/>
      <c r="AE161" s="287"/>
      <c r="AF161" s="287"/>
      <c r="AG161" s="287"/>
      <c r="AH161" s="287"/>
      <c r="AI161" s="167" t="str">
        <f t="shared" si="2"/>
        <v/>
      </c>
      <c r="AJ161" s="97"/>
    </row>
    <row r="162" spans="4:36" ht="60" customHeight="1">
      <c r="D162" s="286"/>
      <c r="E162" s="287"/>
      <c r="F162" s="287"/>
      <c r="G162" s="287"/>
      <c r="H162" s="287"/>
      <c r="I162" s="287"/>
      <c r="J162" s="287"/>
      <c r="K162" s="287"/>
      <c r="L162" s="287"/>
      <c r="M162" s="287"/>
      <c r="N162" s="287"/>
      <c r="O162" s="287"/>
      <c r="P162" s="287"/>
      <c r="Q162" s="287"/>
      <c r="R162" s="287"/>
      <c r="S162" s="287"/>
      <c r="T162" s="287"/>
      <c r="U162" s="287"/>
      <c r="V162" s="287"/>
      <c r="W162" s="287"/>
      <c r="X162" s="287"/>
      <c r="Y162" s="287"/>
      <c r="Z162" s="287"/>
      <c r="AA162" s="287"/>
      <c r="AB162" s="287"/>
      <c r="AC162" s="287"/>
      <c r="AD162" s="287"/>
      <c r="AE162" s="287"/>
      <c r="AF162" s="287"/>
      <c r="AG162" s="287"/>
      <c r="AH162" s="287"/>
      <c r="AI162" s="167" t="str">
        <f t="shared" si="2"/>
        <v/>
      </c>
      <c r="AJ162" s="97"/>
    </row>
    <row r="163" spans="4:36" ht="60" customHeight="1">
      <c r="D163" s="286"/>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167" t="str">
        <f t="shared" si="2"/>
        <v/>
      </c>
      <c r="AJ163" s="97"/>
    </row>
    <row r="164" spans="4:36" ht="60" customHeight="1">
      <c r="D164" s="286"/>
      <c r="E164" s="287"/>
      <c r="F164" s="287"/>
      <c r="G164" s="287"/>
      <c r="H164" s="287"/>
      <c r="I164" s="287"/>
      <c r="J164" s="287"/>
      <c r="K164" s="287"/>
      <c r="L164" s="287"/>
      <c r="M164" s="287"/>
      <c r="N164" s="287"/>
      <c r="O164" s="287"/>
      <c r="P164" s="287"/>
      <c r="Q164" s="287"/>
      <c r="R164" s="287"/>
      <c r="S164" s="287"/>
      <c r="T164" s="287"/>
      <c r="U164" s="287"/>
      <c r="V164" s="287"/>
      <c r="W164" s="287"/>
      <c r="X164" s="287"/>
      <c r="Y164" s="287"/>
      <c r="Z164" s="287"/>
      <c r="AA164" s="287"/>
      <c r="AB164" s="287"/>
      <c r="AC164" s="287"/>
      <c r="AD164" s="287"/>
      <c r="AE164" s="287"/>
      <c r="AF164" s="287"/>
      <c r="AG164" s="287"/>
      <c r="AH164" s="287"/>
      <c r="AI164" s="167" t="str">
        <f t="shared" si="2"/>
        <v/>
      </c>
      <c r="AJ164" s="97"/>
    </row>
    <row r="165" spans="4:36" ht="60" customHeight="1">
      <c r="D165" s="286"/>
      <c r="E165" s="287"/>
      <c r="F165" s="287"/>
      <c r="G165" s="287"/>
      <c r="H165" s="287"/>
      <c r="I165" s="287"/>
      <c r="J165" s="287"/>
      <c r="K165" s="287"/>
      <c r="L165" s="287"/>
      <c r="M165" s="287"/>
      <c r="N165" s="287"/>
      <c r="O165" s="287"/>
      <c r="P165" s="287"/>
      <c r="Q165" s="287"/>
      <c r="R165" s="287"/>
      <c r="S165" s="287"/>
      <c r="T165" s="287"/>
      <c r="U165" s="287"/>
      <c r="V165" s="287"/>
      <c r="W165" s="287"/>
      <c r="X165" s="287"/>
      <c r="Y165" s="287"/>
      <c r="Z165" s="287"/>
      <c r="AA165" s="287"/>
      <c r="AB165" s="287"/>
      <c r="AC165" s="287"/>
      <c r="AD165" s="287"/>
      <c r="AE165" s="287"/>
      <c r="AF165" s="287"/>
      <c r="AG165" s="287"/>
      <c r="AH165" s="287"/>
      <c r="AI165" s="167" t="str">
        <f t="shared" si="2"/>
        <v/>
      </c>
      <c r="AJ165" s="97"/>
    </row>
    <row r="166" spans="4:36" ht="60" customHeight="1">
      <c r="D166" s="286"/>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7"/>
      <c r="AA166" s="287"/>
      <c r="AB166" s="287"/>
      <c r="AC166" s="287"/>
      <c r="AD166" s="287"/>
      <c r="AE166" s="287"/>
      <c r="AF166" s="287"/>
      <c r="AG166" s="287"/>
      <c r="AH166" s="287"/>
      <c r="AI166" s="167" t="str">
        <f t="shared" si="2"/>
        <v/>
      </c>
      <c r="AJ166" s="97"/>
    </row>
    <row r="167" spans="4:36" ht="60" customHeight="1">
      <c r="D167" s="286"/>
      <c r="E167" s="287"/>
      <c r="F167" s="287"/>
      <c r="G167" s="287"/>
      <c r="H167" s="287"/>
      <c r="I167" s="287"/>
      <c r="J167" s="287"/>
      <c r="K167" s="287"/>
      <c r="L167" s="287"/>
      <c r="M167" s="287"/>
      <c r="N167" s="287"/>
      <c r="O167" s="287"/>
      <c r="P167" s="287"/>
      <c r="Q167" s="287"/>
      <c r="R167" s="287"/>
      <c r="S167" s="287"/>
      <c r="T167" s="287"/>
      <c r="U167" s="287"/>
      <c r="V167" s="287"/>
      <c r="W167" s="287"/>
      <c r="X167" s="287"/>
      <c r="Y167" s="287"/>
      <c r="Z167" s="287"/>
      <c r="AA167" s="287"/>
      <c r="AB167" s="287"/>
      <c r="AC167" s="287"/>
      <c r="AD167" s="287"/>
      <c r="AE167" s="287"/>
      <c r="AF167" s="287"/>
      <c r="AG167" s="287"/>
      <c r="AH167" s="287"/>
      <c r="AI167" s="167" t="str">
        <f t="shared" si="2"/>
        <v/>
      </c>
      <c r="AJ167" s="97"/>
    </row>
    <row r="168" spans="4:36" ht="60" customHeight="1">
      <c r="D168" s="286"/>
      <c r="E168" s="287"/>
      <c r="F168" s="287"/>
      <c r="G168" s="287"/>
      <c r="H168" s="287"/>
      <c r="I168" s="287"/>
      <c r="J168" s="287"/>
      <c r="K168" s="287"/>
      <c r="L168" s="287"/>
      <c r="M168" s="287"/>
      <c r="N168" s="287"/>
      <c r="O168" s="287"/>
      <c r="P168" s="287"/>
      <c r="Q168" s="287"/>
      <c r="R168" s="287"/>
      <c r="S168" s="287"/>
      <c r="T168" s="287"/>
      <c r="U168" s="287"/>
      <c r="V168" s="287"/>
      <c r="W168" s="287"/>
      <c r="X168" s="287"/>
      <c r="Y168" s="287"/>
      <c r="Z168" s="287"/>
      <c r="AA168" s="287"/>
      <c r="AB168" s="287"/>
      <c r="AC168" s="287"/>
      <c r="AD168" s="287"/>
      <c r="AE168" s="287"/>
      <c r="AF168" s="287"/>
      <c r="AG168" s="287"/>
      <c r="AH168" s="287"/>
      <c r="AI168" s="167" t="str">
        <f t="shared" si="2"/>
        <v/>
      </c>
      <c r="AJ168" s="97"/>
    </row>
    <row r="169" spans="4:36" ht="60" customHeight="1">
      <c r="D169" s="286"/>
      <c r="E169" s="287"/>
      <c r="F169" s="287"/>
      <c r="G169" s="287"/>
      <c r="H169" s="287"/>
      <c r="I169" s="287"/>
      <c r="J169" s="287"/>
      <c r="K169" s="287"/>
      <c r="L169" s="287"/>
      <c r="M169" s="287"/>
      <c r="N169" s="287"/>
      <c r="O169" s="287"/>
      <c r="P169" s="287"/>
      <c r="Q169" s="287"/>
      <c r="R169" s="287"/>
      <c r="S169" s="287"/>
      <c r="T169" s="287"/>
      <c r="U169" s="287"/>
      <c r="V169" s="287"/>
      <c r="W169" s="287"/>
      <c r="X169" s="287"/>
      <c r="Y169" s="287"/>
      <c r="Z169" s="287"/>
      <c r="AA169" s="287"/>
      <c r="AB169" s="287"/>
      <c r="AC169" s="287"/>
      <c r="AD169" s="287"/>
      <c r="AE169" s="287"/>
      <c r="AF169" s="287"/>
      <c r="AG169" s="287"/>
      <c r="AH169" s="287"/>
      <c r="AI169" s="167" t="str">
        <f t="shared" si="2"/>
        <v/>
      </c>
      <c r="AJ169" s="97"/>
    </row>
    <row r="170" spans="4:36" ht="60" customHeight="1">
      <c r="D170" s="286"/>
      <c r="E170" s="287"/>
      <c r="F170" s="287"/>
      <c r="G170" s="287"/>
      <c r="H170" s="287"/>
      <c r="I170" s="287"/>
      <c r="J170" s="287"/>
      <c r="K170" s="287"/>
      <c r="L170" s="287"/>
      <c r="M170" s="287"/>
      <c r="N170" s="287"/>
      <c r="O170" s="287"/>
      <c r="P170" s="287"/>
      <c r="Q170" s="287"/>
      <c r="R170" s="287"/>
      <c r="S170" s="287"/>
      <c r="T170" s="287"/>
      <c r="U170" s="287"/>
      <c r="V170" s="287"/>
      <c r="W170" s="287"/>
      <c r="X170" s="287"/>
      <c r="Y170" s="287"/>
      <c r="Z170" s="287"/>
      <c r="AA170" s="287"/>
      <c r="AB170" s="287"/>
      <c r="AC170" s="287"/>
      <c r="AD170" s="287"/>
      <c r="AE170" s="287"/>
      <c r="AF170" s="287"/>
      <c r="AG170" s="287"/>
      <c r="AH170" s="287"/>
      <c r="AI170" s="167" t="str">
        <f t="shared" si="2"/>
        <v/>
      </c>
      <c r="AJ170" s="97"/>
    </row>
    <row r="171" spans="4:36" ht="60" customHeight="1">
      <c r="D171" s="286"/>
      <c r="E171" s="287"/>
      <c r="F171" s="287"/>
      <c r="G171" s="287"/>
      <c r="H171" s="287"/>
      <c r="I171" s="287"/>
      <c r="J171" s="287"/>
      <c r="K171" s="287"/>
      <c r="L171" s="287"/>
      <c r="M171" s="287"/>
      <c r="N171" s="287"/>
      <c r="O171" s="287"/>
      <c r="P171" s="287"/>
      <c r="Q171" s="287"/>
      <c r="R171" s="287"/>
      <c r="S171" s="287"/>
      <c r="T171" s="287"/>
      <c r="U171" s="287"/>
      <c r="V171" s="287"/>
      <c r="W171" s="287"/>
      <c r="X171" s="287"/>
      <c r="Y171" s="287"/>
      <c r="Z171" s="287"/>
      <c r="AA171" s="287"/>
      <c r="AB171" s="287"/>
      <c r="AC171" s="287"/>
      <c r="AD171" s="287"/>
      <c r="AE171" s="287"/>
      <c r="AF171" s="287"/>
      <c r="AG171" s="287"/>
      <c r="AH171" s="287"/>
      <c r="AI171" s="167" t="str">
        <f t="shared" si="2"/>
        <v/>
      </c>
      <c r="AJ171" s="97"/>
    </row>
    <row r="172" spans="4:36" ht="60" customHeight="1">
      <c r="D172" s="286"/>
      <c r="E172" s="287"/>
      <c r="F172" s="287"/>
      <c r="G172" s="287"/>
      <c r="H172" s="287"/>
      <c r="I172" s="287"/>
      <c r="J172" s="287"/>
      <c r="K172" s="287"/>
      <c r="L172" s="287"/>
      <c r="M172" s="287"/>
      <c r="N172" s="287"/>
      <c r="O172" s="287"/>
      <c r="P172" s="287"/>
      <c r="Q172" s="287"/>
      <c r="R172" s="287"/>
      <c r="S172" s="287"/>
      <c r="T172" s="287"/>
      <c r="U172" s="287"/>
      <c r="V172" s="287"/>
      <c r="W172" s="287"/>
      <c r="X172" s="287"/>
      <c r="Y172" s="287"/>
      <c r="Z172" s="287"/>
      <c r="AA172" s="287"/>
      <c r="AB172" s="287"/>
      <c r="AC172" s="287"/>
      <c r="AD172" s="287"/>
      <c r="AE172" s="287"/>
      <c r="AF172" s="287"/>
      <c r="AG172" s="287"/>
      <c r="AH172" s="287"/>
      <c r="AI172" s="167" t="str">
        <f t="shared" si="2"/>
        <v/>
      </c>
      <c r="AJ172" s="97"/>
    </row>
    <row r="173" spans="4:36" ht="60" customHeight="1">
      <c r="D173" s="286"/>
      <c r="E173" s="287"/>
      <c r="F173" s="287"/>
      <c r="G173" s="287"/>
      <c r="H173" s="287"/>
      <c r="I173" s="287"/>
      <c r="J173" s="287"/>
      <c r="K173" s="287"/>
      <c r="L173" s="287"/>
      <c r="M173" s="287"/>
      <c r="N173" s="287"/>
      <c r="O173" s="287"/>
      <c r="P173" s="287"/>
      <c r="Q173" s="287"/>
      <c r="R173" s="287"/>
      <c r="S173" s="287"/>
      <c r="T173" s="287"/>
      <c r="U173" s="287"/>
      <c r="V173" s="287"/>
      <c r="W173" s="287"/>
      <c r="X173" s="287"/>
      <c r="Y173" s="287"/>
      <c r="Z173" s="287"/>
      <c r="AA173" s="287"/>
      <c r="AB173" s="287"/>
      <c r="AC173" s="287"/>
      <c r="AD173" s="287"/>
      <c r="AE173" s="287"/>
      <c r="AF173" s="287"/>
      <c r="AG173" s="287"/>
      <c r="AH173" s="287"/>
      <c r="AI173" s="167" t="str">
        <f t="shared" si="2"/>
        <v/>
      </c>
      <c r="AJ173" s="97"/>
    </row>
    <row r="174" spans="4:36" ht="60" customHeight="1">
      <c r="D174" s="286"/>
      <c r="E174" s="287"/>
      <c r="F174" s="287"/>
      <c r="G174" s="287"/>
      <c r="H174" s="287"/>
      <c r="I174" s="287"/>
      <c r="J174" s="287"/>
      <c r="K174" s="287"/>
      <c r="L174" s="287"/>
      <c r="M174" s="287"/>
      <c r="N174" s="287"/>
      <c r="O174" s="287"/>
      <c r="P174" s="287"/>
      <c r="Q174" s="287"/>
      <c r="R174" s="287"/>
      <c r="S174" s="287"/>
      <c r="T174" s="287"/>
      <c r="U174" s="287"/>
      <c r="V174" s="287"/>
      <c r="W174" s="287"/>
      <c r="X174" s="287"/>
      <c r="Y174" s="287"/>
      <c r="Z174" s="287"/>
      <c r="AA174" s="287"/>
      <c r="AB174" s="287"/>
      <c r="AC174" s="287"/>
      <c r="AD174" s="287"/>
      <c r="AE174" s="287"/>
      <c r="AF174" s="287"/>
      <c r="AG174" s="287"/>
      <c r="AH174" s="287"/>
      <c r="AI174" s="167" t="str">
        <f t="shared" si="2"/>
        <v/>
      </c>
      <c r="AJ174" s="97"/>
    </row>
    <row r="175" spans="4:36" ht="60" customHeight="1">
      <c r="D175" s="286"/>
      <c r="E175" s="287"/>
      <c r="F175" s="287"/>
      <c r="G175" s="287"/>
      <c r="H175" s="287"/>
      <c r="I175" s="287"/>
      <c r="J175" s="287"/>
      <c r="K175" s="287"/>
      <c r="L175" s="287"/>
      <c r="M175" s="287"/>
      <c r="N175" s="287"/>
      <c r="O175" s="287"/>
      <c r="P175" s="287"/>
      <c r="Q175" s="287"/>
      <c r="R175" s="287"/>
      <c r="S175" s="287"/>
      <c r="T175" s="287"/>
      <c r="U175" s="287"/>
      <c r="V175" s="287"/>
      <c r="W175" s="287"/>
      <c r="X175" s="287"/>
      <c r="Y175" s="287"/>
      <c r="Z175" s="287"/>
      <c r="AA175" s="287"/>
      <c r="AB175" s="287"/>
      <c r="AC175" s="287"/>
      <c r="AD175" s="287"/>
      <c r="AE175" s="287"/>
      <c r="AF175" s="287"/>
      <c r="AG175" s="287"/>
      <c r="AH175" s="287"/>
      <c r="AI175" s="167" t="str">
        <f t="shared" si="2"/>
        <v/>
      </c>
      <c r="AJ175" s="97"/>
    </row>
    <row r="176" spans="4:36" ht="60" customHeight="1">
      <c r="D176" s="286"/>
      <c r="E176" s="287"/>
      <c r="F176" s="287"/>
      <c r="G176" s="287"/>
      <c r="H176" s="287"/>
      <c r="I176" s="287"/>
      <c r="J176" s="287"/>
      <c r="K176" s="287"/>
      <c r="L176" s="287"/>
      <c r="M176" s="287"/>
      <c r="N176" s="287"/>
      <c r="O176" s="287"/>
      <c r="P176" s="287"/>
      <c r="Q176" s="287"/>
      <c r="R176" s="287"/>
      <c r="S176" s="287"/>
      <c r="T176" s="287"/>
      <c r="U176" s="287"/>
      <c r="V176" s="287"/>
      <c r="W176" s="287"/>
      <c r="X176" s="287"/>
      <c r="Y176" s="287"/>
      <c r="Z176" s="287"/>
      <c r="AA176" s="287"/>
      <c r="AB176" s="287"/>
      <c r="AC176" s="287"/>
      <c r="AD176" s="287"/>
      <c r="AE176" s="287"/>
      <c r="AF176" s="287"/>
      <c r="AG176" s="287"/>
      <c r="AH176" s="287"/>
      <c r="AI176" s="167" t="str">
        <f t="shared" si="2"/>
        <v/>
      </c>
      <c r="AJ176" s="97"/>
    </row>
    <row r="177" spans="4:36" ht="60" customHeight="1">
      <c r="D177" s="286"/>
      <c r="E177" s="287"/>
      <c r="F177" s="287"/>
      <c r="G177" s="287"/>
      <c r="H177" s="287"/>
      <c r="I177" s="287"/>
      <c r="J177" s="287"/>
      <c r="K177" s="287"/>
      <c r="L177" s="287"/>
      <c r="M177" s="287"/>
      <c r="N177" s="287"/>
      <c r="O177" s="287"/>
      <c r="P177" s="287"/>
      <c r="Q177" s="287"/>
      <c r="R177" s="287"/>
      <c r="S177" s="287"/>
      <c r="T177" s="287"/>
      <c r="U177" s="287"/>
      <c r="V177" s="287"/>
      <c r="W177" s="287"/>
      <c r="X177" s="287"/>
      <c r="Y177" s="287"/>
      <c r="Z177" s="287"/>
      <c r="AA177" s="287"/>
      <c r="AB177" s="287"/>
      <c r="AC177" s="287"/>
      <c r="AD177" s="287"/>
      <c r="AE177" s="287"/>
      <c r="AF177" s="287"/>
      <c r="AG177" s="287"/>
      <c r="AH177" s="287"/>
      <c r="AI177" s="167" t="str">
        <f t="shared" si="2"/>
        <v/>
      </c>
      <c r="AJ177" s="97"/>
    </row>
    <row r="178" spans="4:36" ht="60" customHeight="1">
      <c r="D178" s="286"/>
      <c r="E178" s="287"/>
      <c r="F178" s="287"/>
      <c r="G178" s="287"/>
      <c r="H178" s="287"/>
      <c r="I178" s="287"/>
      <c r="J178" s="287"/>
      <c r="K178" s="287"/>
      <c r="L178" s="287"/>
      <c r="M178" s="287"/>
      <c r="N178" s="287"/>
      <c r="O178" s="287"/>
      <c r="P178" s="287"/>
      <c r="Q178" s="287"/>
      <c r="R178" s="287"/>
      <c r="S178" s="287"/>
      <c r="T178" s="287"/>
      <c r="U178" s="287"/>
      <c r="V178" s="287"/>
      <c r="W178" s="287"/>
      <c r="X178" s="287"/>
      <c r="Y178" s="287"/>
      <c r="Z178" s="287"/>
      <c r="AA178" s="287"/>
      <c r="AB178" s="287"/>
      <c r="AC178" s="287"/>
      <c r="AD178" s="287"/>
      <c r="AE178" s="287"/>
      <c r="AF178" s="287"/>
      <c r="AG178" s="287"/>
      <c r="AH178" s="287"/>
      <c r="AI178" s="167" t="str">
        <f t="shared" si="2"/>
        <v/>
      </c>
      <c r="AJ178" s="97"/>
    </row>
    <row r="179" spans="4:36" ht="60" customHeight="1">
      <c r="D179" s="286"/>
      <c r="E179" s="287"/>
      <c r="F179" s="287"/>
      <c r="G179" s="287"/>
      <c r="H179" s="287"/>
      <c r="I179" s="287"/>
      <c r="J179" s="287"/>
      <c r="K179" s="287"/>
      <c r="L179" s="287"/>
      <c r="M179" s="287"/>
      <c r="N179" s="287"/>
      <c r="O179" s="287"/>
      <c r="P179" s="287"/>
      <c r="Q179" s="287"/>
      <c r="R179" s="287"/>
      <c r="S179" s="287"/>
      <c r="T179" s="287"/>
      <c r="U179" s="287"/>
      <c r="V179" s="287"/>
      <c r="W179" s="287"/>
      <c r="X179" s="287"/>
      <c r="Y179" s="287"/>
      <c r="Z179" s="287"/>
      <c r="AA179" s="287"/>
      <c r="AB179" s="287"/>
      <c r="AC179" s="287"/>
      <c r="AD179" s="287"/>
      <c r="AE179" s="287"/>
      <c r="AF179" s="287"/>
      <c r="AG179" s="287"/>
      <c r="AH179" s="287"/>
      <c r="AI179" s="167" t="str">
        <f t="shared" si="2"/>
        <v/>
      </c>
      <c r="AJ179" s="97"/>
    </row>
    <row r="180" spans="4:36" ht="60" customHeight="1">
      <c r="D180" s="286"/>
      <c r="E180" s="287"/>
      <c r="F180" s="287"/>
      <c r="G180" s="287"/>
      <c r="H180" s="287"/>
      <c r="I180" s="287"/>
      <c r="J180" s="287"/>
      <c r="K180" s="287"/>
      <c r="L180" s="287"/>
      <c r="M180" s="287"/>
      <c r="N180" s="287"/>
      <c r="O180" s="287"/>
      <c r="P180" s="287"/>
      <c r="Q180" s="287"/>
      <c r="R180" s="287"/>
      <c r="S180" s="287"/>
      <c r="T180" s="287"/>
      <c r="U180" s="287"/>
      <c r="V180" s="287"/>
      <c r="W180" s="287"/>
      <c r="X180" s="287"/>
      <c r="Y180" s="287"/>
      <c r="Z180" s="287"/>
      <c r="AA180" s="287"/>
      <c r="AB180" s="287"/>
      <c r="AC180" s="287"/>
      <c r="AD180" s="287"/>
      <c r="AE180" s="287"/>
      <c r="AF180" s="287"/>
      <c r="AG180" s="287"/>
      <c r="AH180" s="287"/>
      <c r="AI180" s="167" t="str">
        <f t="shared" si="2"/>
        <v/>
      </c>
      <c r="AJ180" s="97"/>
    </row>
    <row r="181" spans="4:36" ht="60" customHeight="1">
      <c r="D181" s="286"/>
      <c r="E181" s="287"/>
      <c r="F181" s="287"/>
      <c r="G181" s="287"/>
      <c r="H181" s="287"/>
      <c r="I181" s="287"/>
      <c r="J181" s="287"/>
      <c r="K181" s="287"/>
      <c r="L181" s="287"/>
      <c r="M181" s="287"/>
      <c r="N181" s="287"/>
      <c r="O181" s="287"/>
      <c r="P181" s="287"/>
      <c r="Q181" s="287"/>
      <c r="R181" s="287"/>
      <c r="S181" s="287"/>
      <c r="T181" s="287"/>
      <c r="U181" s="287"/>
      <c r="V181" s="287"/>
      <c r="W181" s="287"/>
      <c r="X181" s="287"/>
      <c r="Y181" s="287"/>
      <c r="Z181" s="287"/>
      <c r="AA181" s="287"/>
      <c r="AB181" s="287"/>
      <c r="AC181" s="287"/>
      <c r="AD181" s="287"/>
      <c r="AE181" s="287"/>
      <c r="AF181" s="287"/>
      <c r="AG181" s="287"/>
      <c r="AH181" s="287"/>
      <c r="AI181" s="167" t="str">
        <f t="shared" si="2"/>
        <v/>
      </c>
      <c r="AJ181" s="97"/>
    </row>
    <row r="182" spans="4:36" ht="60" customHeight="1">
      <c r="D182" s="286"/>
      <c r="E182" s="287"/>
      <c r="F182" s="287"/>
      <c r="G182" s="287"/>
      <c r="H182" s="287"/>
      <c r="I182" s="287"/>
      <c r="J182" s="287"/>
      <c r="K182" s="287"/>
      <c r="L182" s="287"/>
      <c r="M182" s="287"/>
      <c r="N182" s="287"/>
      <c r="O182" s="287"/>
      <c r="P182" s="287"/>
      <c r="Q182" s="287"/>
      <c r="R182" s="287"/>
      <c r="S182" s="287"/>
      <c r="T182" s="287"/>
      <c r="U182" s="287"/>
      <c r="V182" s="287"/>
      <c r="W182" s="287"/>
      <c r="X182" s="287"/>
      <c r="Y182" s="287"/>
      <c r="Z182" s="287"/>
      <c r="AA182" s="287"/>
      <c r="AB182" s="287"/>
      <c r="AC182" s="287"/>
      <c r="AD182" s="287"/>
      <c r="AE182" s="287"/>
      <c r="AF182" s="287"/>
      <c r="AG182" s="287"/>
      <c r="AH182" s="287"/>
      <c r="AI182" s="167" t="str">
        <f t="shared" si="2"/>
        <v/>
      </c>
      <c r="AJ182" s="97"/>
    </row>
    <row r="183" spans="4:36" ht="60" customHeight="1">
      <c r="D183" s="286"/>
      <c r="E183" s="287"/>
      <c r="F183" s="287"/>
      <c r="G183" s="287"/>
      <c r="H183" s="287"/>
      <c r="I183" s="287"/>
      <c r="J183" s="287"/>
      <c r="K183" s="287"/>
      <c r="L183" s="287"/>
      <c r="M183" s="287"/>
      <c r="N183" s="287"/>
      <c r="O183" s="287"/>
      <c r="P183" s="287"/>
      <c r="Q183" s="287"/>
      <c r="R183" s="287"/>
      <c r="S183" s="287"/>
      <c r="T183" s="287"/>
      <c r="U183" s="287"/>
      <c r="V183" s="287"/>
      <c r="W183" s="287"/>
      <c r="X183" s="287"/>
      <c r="Y183" s="287"/>
      <c r="Z183" s="287"/>
      <c r="AA183" s="287"/>
      <c r="AB183" s="287"/>
      <c r="AC183" s="287"/>
      <c r="AD183" s="287"/>
      <c r="AE183" s="287"/>
      <c r="AF183" s="287"/>
      <c r="AG183" s="287"/>
      <c r="AH183" s="287"/>
      <c r="AI183" s="167" t="str">
        <f t="shared" si="2"/>
        <v/>
      </c>
      <c r="AJ183" s="97"/>
    </row>
    <row r="184" spans="4:36" ht="60" customHeight="1">
      <c r="D184" s="286"/>
      <c r="E184" s="287"/>
      <c r="F184" s="287"/>
      <c r="G184" s="287"/>
      <c r="H184" s="287"/>
      <c r="I184" s="287"/>
      <c r="J184" s="287"/>
      <c r="K184" s="287"/>
      <c r="L184" s="287"/>
      <c r="M184" s="287"/>
      <c r="N184" s="287"/>
      <c r="O184" s="287"/>
      <c r="P184" s="287"/>
      <c r="Q184" s="287"/>
      <c r="R184" s="287"/>
      <c r="S184" s="287"/>
      <c r="T184" s="287"/>
      <c r="U184" s="287"/>
      <c r="V184" s="287"/>
      <c r="W184" s="287"/>
      <c r="X184" s="287"/>
      <c r="Y184" s="287"/>
      <c r="Z184" s="287"/>
      <c r="AA184" s="287"/>
      <c r="AB184" s="287"/>
      <c r="AC184" s="287"/>
      <c r="AD184" s="287"/>
      <c r="AE184" s="287"/>
      <c r="AF184" s="287"/>
      <c r="AG184" s="287"/>
      <c r="AH184" s="287"/>
      <c r="AI184" s="167" t="str">
        <f t="shared" si="2"/>
        <v/>
      </c>
      <c r="AJ184" s="97"/>
    </row>
    <row r="185" spans="4:36" ht="60" customHeight="1">
      <c r="D185" s="286"/>
      <c r="E185" s="287"/>
      <c r="F185" s="287"/>
      <c r="G185" s="287"/>
      <c r="H185" s="287"/>
      <c r="I185" s="287"/>
      <c r="J185" s="287"/>
      <c r="K185" s="287"/>
      <c r="L185" s="287"/>
      <c r="M185" s="287"/>
      <c r="N185" s="287"/>
      <c r="O185" s="287"/>
      <c r="P185" s="287"/>
      <c r="Q185" s="287"/>
      <c r="R185" s="287"/>
      <c r="S185" s="287"/>
      <c r="T185" s="287"/>
      <c r="U185" s="287"/>
      <c r="V185" s="287"/>
      <c r="W185" s="287"/>
      <c r="X185" s="287"/>
      <c r="Y185" s="287"/>
      <c r="Z185" s="287"/>
      <c r="AA185" s="287"/>
      <c r="AB185" s="287"/>
      <c r="AC185" s="287"/>
      <c r="AD185" s="287"/>
      <c r="AE185" s="287"/>
      <c r="AF185" s="287"/>
      <c r="AG185" s="287"/>
      <c r="AH185" s="287"/>
      <c r="AI185" s="167" t="str">
        <f t="shared" si="2"/>
        <v/>
      </c>
      <c r="AJ185" s="97"/>
    </row>
    <row r="186" spans="4:36" ht="60" customHeight="1">
      <c r="D186" s="286"/>
      <c r="E186" s="287"/>
      <c r="F186" s="287"/>
      <c r="G186" s="287"/>
      <c r="H186" s="287"/>
      <c r="I186" s="287"/>
      <c r="J186" s="287"/>
      <c r="K186" s="287"/>
      <c r="L186" s="287"/>
      <c r="M186" s="287"/>
      <c r="N186" s="287"/>
      <c r="O186" s="287"/>
      <c r="P186" s="287"/>
      <c r="Q186" s="287"/>
      <c r="R186" s="287"/>
      <c r="S186" s="287"/>
      <c r="T186" s="287"/>
      <c r="U186" s="287"/>
      <c r="V186" s="287"/>
      <c r="W186" s="287"/>
      <c r="X186" s="287"/>
      <c r="Y186" s="287"/>
      <c r="Z186" s="287"/>
      <c r="AA186" s="287"/>
      <c r="AB186" s="287"/>
      <c r="AC186" s="287"/>
      <c r="AD186" s="287"/>
      <c r="AE186" s="287"/>
      <c r="AF186" s="287"/>
      <c r="AG186" s="287"/>
      <c r="AH186" s="287"/>
      <c r="AI186" s="167" t="str">
        <f t="shared" si="2"/>
        <v/>
      </c>
      <c r="AJ186" s="97"/>
    </row>
    <row r="187" spans="4:36" ht="60" customHeight="1">
      <c r="D187" s="286"/>
      <c r="E187" s="287"/>
      <c r="F187" s="287"/>
      <c r="G187" s="287"/>
      <c r="H187" s="287"/>
      <c r="I187" s="287"/>
      <c r="J187" s="287"/>
      <c r="K187" s="287"/>
      <c r="L187" s="287"/>
      <c r="M187" s="287"/>
      <c r="N187" s="287"/>
      <c r="O187" s="287"/>
      <c r="P187" s="287"/>
      <c r="Q187" s="287"/>
      <c r="R187" s="287"/>
      <c r="S187" s="287"/>
      <c r="T187" s="287"/>
      <c r="U187" s="287"/>
      <c r="V187" s="287"/>
      <c r="W187" s="287"/>
      <c r="X187" s="287"/>
      <c r="Y187" s="287"/>
      <c r="Z187" s="287"/>
      <c r="AA187" s="287"/>
      <c r="AB187" s="287"/>
      <c r="AC187" s="287"/>
      <c r="AD187" s="287"/>
      <c r="AE187" s="287"/>
      <c r="AF187" s="287"/>
      <c r="AG187" s="287"/>
      <c r="AH187" s="287"/>
      <c r="AI187" s="167" t="str">
        <f t="shared" si="2"/>
        <v/>
      </c>
      <c r="AJ187" s="97"/>
    </row>
    <row r="188" spans="4:36" ht="60" customHeight="1">
      <c r="D188" s="286"/>
      <c r="E188" s="287"/>
      <c r="F188" s="287"/>
      <c r="G188" s="287"/>
      <c r="H188" s="287"/>
      <c r="I188" s="287"/>
      <c r="J188" s="287"/>
      <c r="K188" s="287"/>
      <c r="L188" s="287"/>
      <c r="M188" s="287"/>
      <c r="N188" s="287"/>
      <c r="O188" s="287"/>
      <c r="P188" s="287"/>
      <c r="Q188" s="287"/>
      <c r="R188" s="287"/>
      <c r="S188" s="287"/>
      <c r="T188" s="287"/>
      <c r="U188" s="287"/>
      <c r="V188" s="287"/>
      <c r="W188" s="287"/>
      <c r="X188" s="287"/>
      <c r="Y188" s="287"/>
      <c r="Z188" s="287"/>
      <c r="AA188" s="287"/>
      <c r="AB188" s="287"/>
      <c r="AC188" s="287"/>
      <c r="AD188" s="287"/>
      <c r="AE188" s="287"/>
      <c r="AF188" s="287"/>
      <c r="AG188" s="287"/>
      <c r="AH188" s="287"/>
      <c r="AI188" s="167" t="str">
        <f t="shared" si="2"/>
        <v/>
      </c>
      <c r="AJ188" s="97"/>
    </row>
    <row r="189" spans="4:36" ht="60" customHeight="1">
      <c r="D189" s="286"/>
      <c r="E189" s="287"/>
      <c r="F189" s="287"/>
      <c r="G189" s="287"/>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287"/>
      <c r="AF189" s="287"/>
      <c r="AG189" s="287"/>
      <c r="AH189" s="287"/>
      <c r="AI189" s="167" t="str">
        <f t="shared" si="2"/>
        <v/>
      </c>
      <c r="AJ189" s="97"/>
    </row>
    <row r="190" spans="4:36" ht="60" customHeight="1">
      <c r="D190" s="286"/>
      <c r="E190" s="287"/>
      <c r="F190" s="287"/>
      <c r="G190" s="287"/>
      <c r="H190" s="287"/>
      <c r="I190" s="287"/>
      <c r="J190" s="287"/>
      <c r="K190" s="287"/>
      <c r="L190" s="287"/>
      <c r="M190" s="287"/>
      <c r="N190" s="287"/>
      <c r="O190" s="287"/>
      <c r="P190" s="287"/>
      <c r="Q190" s="287"/>
      <c r="R190" s="287"/>
      <c r="S190" s="287"/>
      <c r="T190" s="287"/>
      <c r="U190" s="287"/>
      <c r="V190" s="287"/>
      <c r="W190" s="287"/>
      <c r="X190" s="287"/>
      <c r="Y190" s="287"/>
      <c r="Z190" s="287"/>
      <c r="AA190" s="287"/>
      <c r="AB190" s="287"/>
      <c r="AC190" s="287"/>
      <c r="AD190" s="287"/>
      <c r="AE190" s="287"/>
      <c r="AF190" s="287"/>
      <c r="AG190" s="287"/>
      <c r="AH190" s="287"/>
      <c r="AI190" s="167" t="str">
        <f t="shared" si="2"/>
        <v/>
      </c>
      <c r="AJ190" s="97"/>
    </row>
    <row r="191" spans="4:36" ht="60" customHeight="1">
      <c r="D191" s="286"/>
      <c r="E191" s="287"/>
      <c r="F191" s="287"/>
      <c r="G191" s="287"/>
      <c r="H191" s="287"/>
      <c r="I191" s="287"/>
      <c r="J191" s="287"/>
      <c r="K191" s="287"/>
      <c r="L191" s="287"/>
      <c r="M191" s="287"/>
      <c r="N191" s="287"/>
      <c r="O191" s="287"/>
      <c r="P191" s="287"/>
      <c r="Q191" s="287"/>
      <c r="R191" s="287"/>
      <c r="S191" s="287"/>
      <c r="T191" s="287"/>
      <c r="U191" s="287"/>
      <c r="V191" s="287"/>
      <c r="W191" s="287"/>
      <c r="X191" s="287"/>
      <c r="Y191" s="287"/>
      <c r="Z191" s="287"/>
      <c r="AA191" s="287"/>
      <c r="AB191" s="287"/>
      <c r="AC191" s="287"/>
      <c r="AD191" s="287"/>
      <c r="AE191" s="287"/>
      <c r="AF191" s="287"/>
      <c r="AG191" s="287"/>
      <c r="AH191" s="287"/>
      <c r="AI191" s="167" t="str">
        <f t="shared" si="2"/>
        <v/>
      </c>
      <c r="AJ191" s="97"/>
    </row>
    <row r="192" spans="4:36" ht="60" customHeight="1">
      <c r="D192" s="286"/>
      <c r="E192" s="287"/>
      <c r="F192" s="287"/>
      <c r="G192" s="287"/>
      <c r="H192" s="287"/>
      <c r="I192" s="287"/>
      <c r="J192" s="287"/>
      <c r="K192" s="287"/>
      <c r="L192" s="287"/>
      <c r="M192" s="287"/>
      <c r="N192" s="287"/>
      <c r="O192" s="287"/>
      <c r="P192" s="287"/>
      <c r="Q192" s="287"/>
      <c r="R192" s="287"/>
      <c r="S192" s="287"/>
      <c r="T192" s="287"/>
      <c r="U192" s="287"/>
      <c r="V192" s="287"/>
      <c r="W192" s="287"/>
      <c r="X192" s="287"/>
      <c r="Y192" s="287"/>
      <c r="Z192" s="287"/>
      <c r="AA192" s="287"/>
      <c r="AB192" s="287"/>
      <c r="AC192" s="287"/>
      <c r="AD192" s="287"/>
      <c r="AE192" s="287"/>
      <c r="AF192" s="287"/>
      <c r="AG192" s="287"/>
      <c r="AH192" s="287"/>
      <c r="AI192" s="167" t="str">
        <f t="shared" si="2"/>
        <v/>
      </c>
      <c r="AJ192" s="97"/>
    </row>
    <row r="193" spans="4:36" ht="60" customHeight="1">
      <c r="D193" s="286"/>
      <c r="E193" s="287"/>
      <c r="F193" s="287"/>
      <c r="G193" s="287"/>
      <c r="H193" s="287"/>
      <c r="I193" s="287"/>
      <c r="J193" s="287"/>
      <c r="K193" s="287"/>
      <c r="L193" s="287"/>
      <c r="M193" s="287"/>
      <c r="N193" s="287"/>
      <c r="O193" s="287"/>
      <c r="P193" s="287"/>
      <c r="Q193" s="287"/>
      <c r="R193" s="287"/>
      <c r="S193" s="287"/>
      <c r="T193" s="287"/>
      <c r="U193" s="287"/>
      <c r="V193" s="287"/>
      <c r="W193" s="287"/>
      <c r="X193" s="287"/>
      <c r="Y193" s="287"/>
      <c r="Z193" s="287"/>
      <c r="AA193" s="287"/>
      <c r="AB193" s="287"/>
      <c r="AC193" s="287"/>
      <c r="AD193" s="287"/>
      <c r="AE193" s="287"/>
      <c r="AF193" s="287"/>
      <c r="AG193" s="287"/>
      <c r="AH193" s="287"/>
      <c r="AI193" s="167" t="str">
        <f t="shared" si="2"/>
        <v/>
      </c>
      <c r="AJ193" s="97"/>
    </row>
    <row r="194" spans="4:36" ht="60" customHeight="1">
      <c r="D194" s="286"/>
      <c r="E194" s="287"/>
      <c r="F194" s="287"/>
      <c r="G194" s="287"/>
      <c r="H194" s="287"/>
      <c r="I194" s="287"/>
      <c r="J194" s="287"/>
      <c r="K194" s="287"/>
      <c r="L194" s="287"/>
      <c r="M194" s="287"/>
      <c r="N194" s="287"/>
      <c r="O194" s="287"/>
      <c r="P194" s="287"/>
      <c r="Q194" s="287"/>
      <c r="R194" s="287"/>
      <c r="S194" s="287"/>
      <c r="T194" s="287"/>
      <c r="U194" s="287"/>
      <c r="V194" s="287"/>
      <c r="W194" s="287"/>
      <c r="X194" s="287"/>
      <c r="Y194" s="287"/>
      <c r="Z194" s="287"/>
      <c r="AA194" s="287"/>
      <c r="AB194" s="287"/>
      <c r="AC194" s="287"/>
      <c r="AD194" s="287"/>
      <c r="AE194" s="287"/>
      <c r="AF194" s="287"/>
      <c r="AG194" s="287"/>
      <c r="AH194" s="287"/>
      <c r="AI194" s="167" t="str">
        <f t="shared" si="2"/>
        <v/>
      </c>
      <c r="AJ194" s="97"/>
    </row>
    <row r="195" spans="4:36" ht="60" customHeight="1">
      <c r="D195" s="286"/>
      <c r="E195" s="287"/>
      <c r="F195" s="287"/>
      <c r="G195" s="287"/>
      <c r="H195" s="287"/>
      <c r="I195" s="287"/>
      <c r="J195" s="287"/>
      <c r="K195" s="287"/>
      <c r="L195" s="287"/>
      <c r="M195" s="287"/>
      <c r="N195" s="287"/>
      <c r="O195" s="287"/>
      <c r="P195" s="287"/>
      <c r="Q195" s="287"/>
      <c r="R195" s="287"/>
      <c r="S195" s="287"/>
      <c r="T195" s="287"/>
      <c r="U195" s="287"/>
      <c r="V195" s="287"/>
      <c r="W195" s="287"/>
      <c r="X195" s="287"/>
      <c r="Y195" s="287"/>
      <c r="Z195" s="287"/>
      <c r="AA195" s="287"/>
      <c r="AB195" s="287"/>
      <c r="AC195" s="287"/>
      <c r="AD195" s="287"/>
      <c r="AE195" s="287"/>
      <c r="AF195" s="287"/>
      <c r="AG195" s="287"/>
      <c r="AH195" s="287"/>
      <c r="AI195" s="167" t="str">
        <f t="shared" si="2"/>
        <v/>
      </c>
      <c r="AJ195" s="97"/>
    </row>
    <row r="196" spans="4:36" ht="60" customHeight="1">
      <c r="D196" s="286"/>
      <c r="E196" s="287"/>
      <c r="F196" s="287"/>
      <c r="G196" s="287"/>
      <c r="H196" s="287"/>
      <c r="I196" s="287"/>
      <c r="J196" s="287"/>
      <c r="K196" s="287"/>
      <c r="L196" s="287"/>
      <c r="M196" s="287"/>
      <c r="N196" s="287"/>
      <c r="O196" s="287"/>
      <c r="P196" s="287"/>
      <c r="Q196" s="287"/>
      <c r="R196" s="287"/>
      <c r="S196" s="287"/>
      <c r="T196" s="287"/>
      <c r="U196" s="287"/>
      <c r="V196" s="287"/>
      <c r="W196" s="287"/>
      <c r="X196" s="287"/>
      <c r="Y196" s="287"/>
      <c r="Z196" s="287"/>
      <c r="AA196" s="287"/>
      <c r="AB196" s="287"/>
      <c r="AC196" s="287"/>
      <c r="AD196" s="287"/>
      <c r="AE196" s="287"/>
      <c r="AF196" s="287"/>
      <c r="AG196" s="287"/>
      <c r="AH196" s="287"/>
      <c r="AI196" s="167" t="str">
        <f t="shared" si="2"/>
        <v/>
      </c>
      <c r="AJ196" s="97"/>
    </row>
    <row r="197" spans="4:36" ht="60" customHeight="1">
      <c r="D197" s="286"/>
      <c r="E197" s="287"/>
      <c r="F197" s="287"/>
      <c r="G197" s="287"/>
      <c r="H197" s="287"/>
      <c r="I197" s="287"/>
      <c r="J197" s="287"/>
      <c r="K197" s="287"/>
      <c r="L197" s="287"/>
      <c r="M197" s="287"/>
      <c r="N197" s="287"/>
      <c r="O197" s="287"/>
      <c r="P197" s="287"/>
      <c r="Q197" s="287"/>
      <c r="R197" s="287"/>
      <c r="S197" s="287"/>
      <c r="T197" s="287"/>
      <c r="U197" s="287"/>
      <c r="V197" s="287"/>
      <c r="W197" s="287"/>
      <c r="X197" s="287"/>
      <c r="Y197" s="287"/>
      <c r="Z197" s="287"/>
      <c r="AA197" s="287"/>
      <c r="AB197" s="287"/>
      <c r="AC197" s="287"/>
      <c r="AD197" s="287"/>
      <c r="AE197" s="287"/>
      <c r="AF197" s="287"/>
      <c r="AG197" s="287"/>
      <c r="AH197" s="287"/>
      <c r="AI197" s="167" t="str">
        <f t="shared" si="2"/>
        <v/>
      </c>
      <c r="AJ197" s="97"/>
    </row>
    <row r="198" spans="4:36" ht="60" customHeight="1">
      <c r="D198" s="286"/>
      <c r="E198" s="287"/>
      <c r="F198" s="287"/>
      <c r="G198" s="287"/>
      <c r="H198" s="287"/>
      <c r="I198" s="287"/>
      <c r="J198" s="287"/>
      <c r="K198" s="287"/>
      <c r="L198" s="287"/>
      <c r="M198" s="287"/>
      <c r="N198" s="287"/>
      <c r="O198" s="287"/>
      <c r="P198" s="287"/>
      <c r="Q198" s="287"/>
      <c r="R198" s="287"/>
      <c r="S198" s="287"/>
      <c r="T198" s="287"/>
      <c r="U198" s="287"/>
      <c r="V198" s="287"/>
      <c r="W198" s="287"/>
      <c r="X198" s="287"/>
      <c r="Y198" s="287"/>
      <c r="Z198" s="287"/>
      <c r="AA198" s="287"/>
      <c r="AB198" s="287"/>
      <c r="AC198" s="287"/>
      <c r="AD198" s="287"/>
      <c r="AE198" s="287"/>
      <c r="AF198" s="287"/>
      <c r="AG198" s="287"/>
      <c r="AH198" s="287"/>
      <c r="AI198" s="167" t="str">
        <f t="shared" ref="AI198:AI206" si="3">IF(A198="","",SUM(D198:AH198))</f>
        <v/>
      </c>
      <c r="AJ198" s="97"/>
    </row>
    <row r="199" spans="4:36" ht="60" customHeight="1">
      <c r="D199" s="286"/>
      <c r="E199" s="287"/>
      <c r="F199" s="287"/>
      <c r="G199" s="287"/>
      <c r="H199" s="287"/>
      <c r="I199" s="287"/>
      <c r="J199" s="287"/>
      <c r="K199" s="287"/>
      <c r="L199" s="287"/>
      <c r="M199" s="287"/>
      <c r="N199" s="287"/>
      <c r="O199" s="287"/>
      <c r="P199" s="287"/>
      <c r="Q199" s="287"/>
      <c r="R199" s="287"/>
      <c r="S199" s="287"/>
      <c r="T199" s="287"/>
      <c r="U199" s="287"/>
      <c r="V199" s="287"/>
      <c r="W199" s="287"/>
      <c r="X199" s="287"/>
      <c r="Y199" s="287"/>
      <c r="Z199" s="287"/>
      <c r="AA199" s="287"/>
      <c r="AB199" s="287"/>
      <c r="AC199" s="287"/>
      <c r="AD199" s="287"/>
      <c r="AE199" s="287"/>
      <c r="AF199" s="287"/>
      <c r="AG199" s="287"/>
      <c r="AH199" s="287"/>
      <c r="AI199" s="167" t="str">
        <f t="shared" si="3"/>
        <v/>
      </c>
      <c r="AJ199" s="97"/>
    </row>
    <row r="200" spans="4:36" ht="60" customHeight="1">
      <c r="D200" s="286"/>
      <c r="E200" s="287"/>
      <c r="F200" s="287"/>
      <c r="G200" s="287"/>
      <c r="H200" s="287"/>
      <c r="I200" s="287"/>
      <c r="J200" s="287"/>
      <c r="K200" s="287"/>
      <c r="L200" s="287"/>
      <c r="M200" s="287"/>
      <c r="N200" s="287"/>
      <c r="O200" s="287"/>
      <c r="P200" s="287"/>
      <c r="Q200" s="287"/>
      <c r="R200" s="287"/>
      <c r="S200" s="287"/>
      <c r="T200" s="287"/>
      <c r="U200" s="287"/>
      <c r="V200" s="287"/>
      <c r="W200" s="287"/>
      <c r="X200" s="287"/>
      <c r="Y200" s="287"/>
      <c r="Z200" s="287"/>
      <c r="AA200" s="287"/>
      <c r="AB200" s="287"/>
      <c r="AC200" s="287"/>
      <c r="AD200" s="287"/>
      <c r="AE200" s="287"/>
      <c r="AF200" s="287"/>
      <c r="AG200" s="287"/>
      <c r="AH200" s="287"/>
      <c r="AI200" s="167" t="str">
        <f t="shared" si="3"/>
        <v/>
      </c>
      <c r="AJ200" s="97"/>
    </row>
    <row r="201" spans="4:36" ht="60" customHeight="1">
      <c r="D201" s="286"/>
      <c r="E201" s="287"/>
      <c r="F201" s="287"/>
      <c r="G201" s="287"/>
      <c r="H201" s="287"/>
      <c r="I201" s="287"/>
      <c r="J201" s="287"/>
      <c r="K201" s="287"/>
      <c r="L201" s="287"/>
      <c r="M201" s="287"/>
      <c r="N201" s="287"/>
      <c r="O201" s="287"/>
      <c r="P201" s="287"/>
      <c r="Q201" s="287"/>
      <c r="R201" s="287"/>
      <c r="S201" s="287"/>
      <c r="T201" s="287"/>
      <c r="U201" s="287"/>
      <c r="V201" s="287"/>
      <c r="W201" s="287"/>
      <c r="X201" s="287"/>
      <c r="Y201" s="287"/>
      <c r="Z201" s="287"/>
      <c r="AA201" s="287"/>
      <c r="AB201" s="287"/>
      <c r="AC201" s="287"/>
      <c r="AD201" s="287"/>
      <c r="AE201" s="287"/>
      <c r="AF201" s="287"/>
      <c r="AG201" s="287"/>
      <c r="AH201" s="287"/>
      <c r="AI201" s="167" t="str">
        <f t="shared" si="3"/>
        <v/>
      </c>
      <c r="AJ201" s="97"/>
    </row>
    <row r="202" spans="4:36" ht="60" customHeight="1">
      <c r="D202" s="286"/>
      <c r="E202" s="287"/>
      <c r="F202" s="287"/>
      <c r="G202" s="287"/>
      <c r="H202" s="287"/>
      <c r="I202" s="287"/>
      <c r="J202" s="287"/>
      <c r="K202" s="287"/>
      <c r="L202" s="287"/>
      <c r="M202" s="287"/>
      <c r="N202" s="287"/>
      <c r="O202" s="287"/>
      <c r="P202" s="287"/>
      <c r="Q202" s="287"/>
      <c r="R202" s="287"/>
      <c r="S202" s="287"/>
      <c r="T202" s="287"/>
      <c r="U202" s="287"/>
      <c r="V202" s="287"/>
      <c r="W202" s="287"/>
      <c r="X202" s="287"/>
      <c r="Y202" s="287"/>
      <c r="Z202" s="287"/>
      <c r="AA202" s="287"/>
      <c r="AB202" s="287"/>
      <c r="AC202" s="287"/>
      <c r="AD202" s="287"/>
      <c r="AE202" s="287"/>
      <c r="AF202" s="287"/>
      <c r="AG202" s="287"/>
      <c r="AH202" s="287"/>
      <c r="AI202" s="167" t="str">
        <f t="shared" si="3"/>
        <v/>
      </c>
      <c r="AJ202" s="97"/>
    </row>
    <row r="203" spans="4:36" ht="60" customHeight="1">
      <c r="D203" s="286"/>
      <c r="E203" s="287"/>
      <c r="F203" s="287"/>
      <c r="G203" s="287"/>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287"/>
      <c r="AE203" s="287"/>
      <c r="AF203" s="287"/>
      <c r="AG203" s="287"/>
      <c r="AH203" s="287"/>
      <c r="AI203" s="167" t="str">
        <f t="shared" si="3"/>
        <v/>
      </c>
      <c r="AJ203" s="97"/>
    </row>
    <row r="204" spans="4:36" ht="60" customHeight="1">
      <c r="D204" s="286"/>
      <c r="E204" s="287"/>
      <c r="F204" s="287"/>
      <c r="G204" s="287"/>
      <c r="H204" s="287"/>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167" t="str">
        <f t="shared" si="3"/>
        <v/>
      </c>
      <c r="AJ204" s="97"/>
    </row>
    <row r="205" spans="4:36" ht="60" customHeight="1">
      <c r="D205" s="286"/>
      <c r="E205" s="287"/>
      <c r="F205" s="287"/>
      <c r="G205" s="287"/>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167" t="str">
        <f t="shared" si="3"/>
        <v/>
      </c>
      <c r="AJ205" s="97"/>
    </row>
    <row r="206" spans="4:36" ht="60" customHeight="1" thickBot="1">
      <c r="D206" s="416"/>
      <c r="E206" s="417"/>
      <c r="F206" s="417"/>
      <c r="G206" s="417"/>
      <c r="H206" s="417"/>
      <c r="I206" s="417"/>
      <c r="J206" s="417"/>
      <c r="K206" s="417"/>
      <c r="L206" s="417"/>
      <c r="M206" s="417"/>
      <c r="N206" s="417"/>
      <c r="O206" s="417"/>
      <c r="P206" s="417"/>
      <c r="Q206" s="417"/>
      <c r="R206" s="417"/>
      <c r="S206" s="417"/>
      <c r="T206" s="417"/>
      <c r="U206" s="417"/>
      <c r="V206" s="417"/>
      <c r="W206" s="417"/>
      <c r="X206" s="417"/>
      <c r="Y206" s="417"/>
      <c r="Z206" s="417"/>
      <c r="AA206" s="417"/>
      <c r="AB206" s="417"/>
      <c r="AC206" s="417"/>
      <c r="AD206" s="417"/>
      <c r="AE206" s="417"/>
      <c r="AF206" s="417"/>
      <c r="AG206" s="417"/>
      <c r="AH206" s="417"/>
      <c r="AI206" s="168" t="str">
        <f t="shared" si="3"/>
        <v/>
      </c>
      <c r="AJ206" s="98"/>
    </row>
  </sheetData>
  <sheetProtection algorithmName="SHA-512" hashValue="T9nbn/q2YZ8Ebx5QsBnQ3T2bnxMoTDFh1iOwg660jKudrNz+r5Mx1PG33eZ045y/Pqx4OFJLEveNomwoSJpmzQ==" saltValue="WkKVyYQl0soCu+EN/VFeuA==" spinCount="100000" sheet="1" selectLockedCells="1"/>
  <conditionalFormatting sqref="D6:H6 K6:O6 R6:V6 Y6:AC6 AF6:AH6">
    <cfRule type="expression" dxfId="25" priority="22" stopIfTrue="1">
      <formula>OR(D6="")</formula>
    </cfRule>
    <cfRule type="cellIs" dxfId="24" priority="23" operator="notBetween">
      <formula>0</formula>
      <formula>24</formula>
    </cfRule>
  </conditionalFormatting>
  <conditionalFormatting sqref="A6">
    <cfRule type="cellIs" dxfId="23" priority="26" operator="between">
      <formula>7560000000000</formula>
      <formula>7569999999999</formula>
    </cfRule>
    <cfRule type="cellIs" dxfId="22" priority="27" operator="lessThanOrEqual">
      <formula>9999999999</formula>
    </cfRule>
  </conditionalFormatting>
  <conditionalFormatting sqref="D7:AH206">
    <cfRule type="expression" dxfId="21" priority="24" stopIfTrue="1">
      <formula>OR(D7="")</formula>
    </cfRule>
    <cfRule type="cellIs" dxfId="20" priority="25" operator="notBetween">
      <formula>0</formula>
      <formula>24</formula>
    </cfRule>
  </conditionalFormatting>
  <conditionalFormatting sqref="A7">
    <cfRule type="cellIs" dxfId="19" priority="20" operator="between">
      <formula>7560000000000</formula>
      <formula>7569999999999</formula>
    </cfRule>
    <cfRule type="cellIs" dxfId="18" priority="21" operator="between">
      <formula>0</formula>
      <formula>9999999999</formula>
    </cfRule>
  </conditionalFormatting>
  <conditionalFormatting sqref="A7">
    <cfRule type="expression" dxfId="17" priority="19">
      <formula>A7=""</formula>
    </cfRule>
  </conditionalFormatting>
  <conditionalFormatting sqref="B7">
    <cfRule type="expression" dxfId="16" priority="14" stopIfTrue="1">
      <formula>OR(B7="")</formula>
    </cfRule>
  </conditionalFormatting>
  <conditionalFormatting sqref="C7">
    <cfRule type="expression" dxfId="15" priority="12" stopIfTrue="1">
      <formula>OR(C7="")</formula>
    </cfRule>
  </conditionalFormatting>
  <conditionalFormatting sqref="B8:B1048576">
    <cfRule type="expression" dxfId="14" priority="7" stopIfTrue="1">
      <formula>OR(B8="")</formula>
    </cfRule>
  </conditionalFormatting>
  <conditionalFormatting sqref="C8:C1048576">
    <cfRule type="expression" dxfId="13" priority="6" stopIfTrue="1">
      <formula>OR(C8="")</formula>
    </cfRule>
  </conditionalFormatting>
  <conditionalFormatting sqref="A8">
    <cfRule type="expression" dxfId="12" priority="2" stopIfTrue="1">
      <formula>OR(A8="")</formula>
    </cfRule>
  </conditionalFormatting>
  <conditionalFormatting sqref="A9:A1048576">
    <cfRule type="expression" dxfId="11" priority="1" stopIfTrue="1">
      <formula>OR(A9="")</formula>
    </cfRule>
  </conditionalFormatting>
  <dataValidations count="1">
    <dataValidation allowBlank="1" showInputMessage="1" showErrorMessage="1" prompt="Inserire il numero AVS senza punti. Il codice Paese (prime tre cifre = 756) non è obbligatorio. Il numero AVS viene formattato automaticamente." sqref="A7:A206" xr:uid="{85F76866-3C9E-4EE8-B1C2-4EA523657437}"/>
  </dataValidations>
  <pageMargins left="0.51181102362204722" right="0.31496062992125984" top="0.78740157480314965" bottom="0.78740157480314965" header="0.31496062992125984" footer="0.31496062992125984"/>
  <pageSetup paperSize="9" scale="39" fitToHeight="0" orientation="landscape" r:id="rId1"/>
  <headerFooter>
    <oddHeader>&amp;C&amp;"Arial,Fett"&amp;28Rapporto per formatori</oddHeader>
    <oddFooter>&amp;L&amp;F / 1042Fi Rapporto per formatori  / 06.2024
&amp;RPagina &amp;P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B212"/>
  <sheetViews>
    <sheetView showGridLines="0" zoomScale="85" zoomScaleNormal="85" zoomScalePageLayoutView="85" workbookViewId="0">
      <pane ySplit="11" topLeftCell="A12" activePane="bottomLeft" state="frozen"/>
      <selection pane="bottomLeft" activeCell="B3" sqref="B3"/>
    </sheetView>
  </sheetViews>
  <sheetFormatPr baseColWidth="10" defaultColWidth="0" defaultRowHeight="15" zeroHeight="1"/>
  <cols>
    <col min="1" max="1" width="16.7109375" style="7" customWidth="1"/>
    <col min="2" max="2" width="20.7109375" style="7" customWidth="1"/>
    <col min="3" max="3" width="20.7109375" style="74" customWidth="1"/>
    <col min="4" max="4" width="11.7109375" style="27" customWidth="1"/>
    <col min="5" max="5" width="12.7109375" style="24" customWidth="1"/>
    <col min="6" max="7" width="12.7109375" style="25" customWidth="1"/>
    <col min="8" max="10" width="11.7109375" style="25" customWidth="1"/>
    <col min="11" max="13" width="11.7109375" customWidth="1"/>
    <col min="14" max="15" width="11.7109375" style="24" customWidth="1"/>
    <col min="16" max="21" width="11.7109375" style="25" customWidth="1"/>
    <col min="22" max="22" width="5.7109375" style="25" customWidth="1"/>
    <col min="23" max="23" width="10.28515625" style="25" hidden="1" customWidth="1"/>
    <col min="24" max="24" width="12.7109375" style="25" hidden="1" customWidth="1"/>
    <col min="25" max="25" width="9.7109375" style="40" hidden="1" customWidth="1"/>
    <col min="26" max="26" width="7.7109375" style="84" hidden="1" customWidth="1"/>
    <col min="27" max="27" width="8.42578125" style="84" hidden="1" customWidth="1"/>
    <col min="28" max="28" width="10.42578125" style="62" hidden="1" customWidth="1"/>
    <col min="29" max="29" width="11.7109375" style="62" hidden="1" customWidth="1"/>
    <col min="30" max="30" width="8.85546875" style="62" hidden="1" customWidth="1"/>
    <col min="31" max="31" width="15.140625" style="62" hidden="1" customWidth="1"/>
    <col min="32" max="32" width="10.28515625" style="62" hidden="1" customWidth="1"/>
    <col min="33" max="33" width="9.28515625" style="62" hidden="1" customWidth="1"/>
    <col min="34" max="34" width="9.28515625" style="63" hidden="1" customWidth="1"/>
    <col min="35" max="35" width="10.28515625" style="63" hidden="1" customWidth="1"/>
    <col min="36" max="36" width="16.7109375" style="63" hidden="1" customWidth="1"/>
    <col min="37" max="37" width="12.28515625" style="63" hidden="1" customWidth="1"/>
    <col min="38" max="38" width="10.7109375" style="63" hidden="1" customWidth="1"/>
    <col min="39" max="39" width="22.7109375" style="61" hidden="1" customWidth="1"/>
    <col min="40" max="40" width="22.7109375" style="4" hidden="1" customWidth="1"/>
    <col min="41" max="41" width="10" style="61" hidden="1" customWidth="1"/>
    <col min="42" max="42" width="10" style="19" hidden="1" customWidth="1"/>
    <col min="43" max="43" width="13.28515625" style="19" hidden="1" customWidth="1"/>
    <col min="44" max="44" width="13.28515625" style="4" hidden="1" customWidth="1"/>
    <col min="45" max="45" width="9" style="4" hidden="1" customWidth="1"/>
    <col min="46" max="46" width="10.28515625" style="62" hidden="1" customWidth="1"/>
    <col min="47" max="47" width="12.5703125" style="61" hidden="1" customWidth="1"/>
    <col min="48" max="49" width="8.5703125" style="61" hidden="1" customWidth="1"/>
    <col min="50" max="50" width="10.7109375" style="63" hidden="1" customWidth="1"/>
    <col min="51" max="51" width="8.28515625" style="61" hidden="1" customWidth="1"/>
    <col min="52" max="262" width="8.5703125" style="61" hidden="1" customWidth="1"/>
    <col min="263" max="16384" width="11.42578125" style="61" hidden="1"/>
  </cols>
  <sheetData>
    <row r="1" spans="1:50" s="108" customFormat="1" ht="16.899999999999999" customHeight="1">
      <c r="B1" s="150" t="s">
        <v>106</v>
      </c>
      <c r="C1" s="572" t="str">
        <f>'1042Ai Domanda'!$D$6</f>
        <v xml:space="preserve"> / </v>
      </c>
      <c r="D1" s="573"/>
      <c r="E1" s="111"/>
      <c r="G1" s="112"/>
      <c r="H1" s="112"/>
      <c r="I1" s="112"/>
      <c r="J1" s="112"/>
      <c r="M1" s="112"/>
      <c r="P1" s="114"/>
      <c r="Q1" s="165"/>
      <c r="X1" s="111"/>
    </row>
    <row r="2" spans="1:50" s="108" customFormat="1" ht="16.899999999999999" customHeight="1" thickBot="1">
      <c r="B2" s="151" t="s">
        <v>107</v>
      </c>
      <c r="C2" s="574" t="str">
        <f>'1042Ai Domanda'!$D$24</f>
        <v/>
      </c>
      <c r="D2" s="575"/>
      <c r="E2" s="111"/>
      <c r="H2" s="116"/>
      <c r="I2" s="116"/>
      <c r="J2" s="116"/>
      <c r="P2" s="117"/>
      <c r="Q2" s="171"/>
      <c r="X2" s="111"/>
    </row>
    <row r="3" spans="1:50" s="21" customFormat="1" ht="50.45" customHeight="1" thickBot="1">
      <c r="D3" s="118"/>
      <c r="E3" s="118"/>
      <c r="F3" s="108"/>
      <c r="G3" s="116"/>
      <c r="H3" s="116"/>
      <c r="I3" s="116"/>
      <c r="J3" s="116"/>
      <c r="M3" s="108"/>
      <c r="N3" s="119"/>
      <c r="P3" s="117"/>
      <c r="Q3" s="171"/>
      <c r="X3" s="118"/>
    </row>
    <row r="4" spans="1:50" s="206" customFormat="1" ht="16.899999999999999" customHeight="1">
      <c r="A4" s="429" t="s">
        <v>192</v>
      </c>
      <c r="B4" s="254"/>
      <c r="C4" s="254"/>
      <c r="D4" s="254"/>
      <c r="E4" s="254"/>
      <c r="F4" s="254"/>
      <c r="G4" s="254"/>
      <c r="H4" s="254"/>
      <c r="I4" s="254"/>
      <c r="J4" s="254"/>
      <c r="K4" s="254"/>
      <c r="L4" s="254"/>
      <c r="M4" s="254"/>
      <c r="N4" s="254"/>
      <c r="O4" s="254"/>
      <c r="P4" s="254"/>
      <c r="Q4" s="255"/>
      <c r="R4" s="254"/>
      <c r="S4" s="254"/>
      <c r="T4" s="254"/>
      <c r="U4" s="256" t="s">
        <v>193</v>
      </c>
      <c r="V4" s="257"/>
      <c r="W4" s="257"/>
      <c r="X4" s="257"/>
      <c r="Y4" s="258"/>
      <c r="Z4" s="244"/>
      <c r="AA4" s="244"/>
      <c r="AB4" s="45"/>
      <c r="AC4" s="45"/>
      <c r="AD4" s="45">
        <f>SUM(AB12:AB211)</f>
        <v>0</v>
      </c>
      <c r="AE4" s="45">
        <f>SUM(AB12:AB211)</f>
        <v>0</v>
      </c>
      <c r="AF4" s="45"/>
      <c r="AG4" s="45"/>
      <c r="AH4" s="210"/>
      <c r="AI4" s="210"/>
      <c r="AJ4" s="45">
        <f>SUM(AG12:AG211)</f>
        <v>0</v>
      </c>
      <c r="AK4" s="210"/>
      <c r="AN4" s="45">
        <f t="shared" ref="AN4:AX4" si="0">SUM(AK12:AK211)</f>
        <v>0</v>
      </c>
      <c r="AO4" s="45">
        <f t="shared" si="0"/>
        <v>0</v>
      </c>
      <c r="AP4" s="45">
        <f t="shared" si="0"/>
        <v>0</v>
      </c>
      <c r="AQ4" s="45">
        <f t="shared" si="0"/>
        <v>0</v>
      </c>
      <c r="AR4" s="45">
        <f t="shared" si="0"/>
        <v>0</v>
      </c>
      <c r="AS4" s="45">
        <f t="shared" si="0"/>
        <v>0</v>
      </c>
      <c r="AT4" s="45">
        <f t="shared" si="0"/>
        <v>0</v>
      </c>
      <c r="AU4" s="45">
        <f t="shared" si="0"/>
        <v>0</v>
      </c>
      <c r="AV4" s="45">
        <f t="shared" si="0"/>
        <v>0</v>
      </c>
      <c r="AW4" s="45">
        <f t="shared" si="0"/>
        <v>0</v>
      </c>
      <c r="AX4" s="45">
        <f t="shared" si="0"/>
        <v>0</v>
      </c>
    </row>
    <row r="5" spans="1:50" s="206" customFormat="1" ht="16.899999999999999" customHeight="1">
      <c r="A5" s="430"/>
      <c r="B5" s="238" t="s">
        <v>194</v>
      </c>
      <c r="C5" s="237">
        <f>AP4</f>
        <v>0</v>
      </c>
      <c r="D5" s="236"/>
      <c r="E5" s="236"/>
      <c r="F5" s="236"/>
      <c r="G5" s="238" t="s">
        <v>195</v>
      </c>
      <c r="H5" s="308" t="str">
        <f>'1042Ai Domanda'!B31</f>
        <v/>
      </c>
      <c r="I5" s="236"/>
      <c r="J5" s="236"/>
      <c r="K5" s="236"/>
      <c r="L5" s="238" t="s">
        <v>600</v>
      </c>
      <c r="M5" s="239">
        <f>AD6</f>
        <v>0</v>
      </c>
      <c r="N5" s="240" t="str">
        <f>IF($AC$8&gt;=10,"","Perdita minima del 10%")</f>
        <v>Perdita minima del 10%</v>
      </c>
      <c r="O5" s="241"/>
      <c r="P5" s="241"/>
      <c r="Q5" s="242"/>
      <c r="R5" s="241"/>
      <c r="S5" s="241"/>
      <c r="T5" s="242" t="s">
        <v>196</v>
      </c>
      <c r="U5" s="311" t="str">
        <f>AO5</f>
        <v/>
      </c>
      <c r="Y5" s="243"/>
      <c r="Z5" s="244"/>
      <c r="AA5" s="244"/>
      <c r="AB5" s="45"/>
      <c r="AC5" s="45"/>
      <c r="AD5" s="45"/>
      <c r="AE5" s="45"/>
      <c r="AF5" s="45"/>
      <c r="AG5" s="45"/>
      <c r="AH5" s="210"/>
      <c r="AI5" s="210"/>
      <c r="AJ5" s="210" t="str">
        <f>Übersetzungstexte!A$311</f>
        <v>Mindestausfall 10%</v>
      </c>
      <c r="AK5" s="210"/>
      <c r="AL5" s="210"/>
      <c r="AM5" s="134" t="str">
        <f>CONCATENATE(TEXT(AX4,"#'##0.00")," * ",TEXT('1042Ai Domanda'!B31,"0.000%")," =")</f>
        <v>0.00 *  =</v>
      </c>
      <c r="AN5" s="206" t="str">
        <f>IF(AC$8&lt;10,AJ5,AM5)</f>
        <v>Mindestausfall 10%</v>
      </c>
      <c r="AO5" s="210" t="str">
        <f>IF(AC$8&lt;10,"",IF(AO4=0,0,MAX((AX4)*'1042Ai Domanda'!B31,0)))</f>
        <v/>
      </c>
      <c r="AP5" s="243">
        <f>IF(OR(AO4=0,AC$8&lt;10),0,MAX((AT4-AU4)*'1042Ai Domanda'!B31,0))</f>
        <v>0</v>
      </c>
      <c r="AQ5" s="243"/>
      <c r="AT5" s="45"/>
      <c r="AU5" s="205"/>
      <c r="AV5" s="210"/>
      <c r="AW5" s="210"/>
      <c r="AX5" s="210"/>
    </row>
    <row r="6" spans="1:50" s="206" customFormat="1" ht="16.899999999999999" customHeight="1" thickBot="1">
      <c r="A6" s="431"/>
      <c r="B6" s="425" t="s">
        <v>197</v>
      </c>
      <c r="C6" s="247">
        <f>AQ4</f>
        <v>0</v>
      </c>
      <c r="D6" s="245"/>
      <c r="E6" s="245"/>
      <c r="F6" s="245"/>
      <c r="G6" s="246" t="s">
        <v>566</v>
      </c>
      <c r="H6" s="309" t="str">
        <f>IF(NOT('1042Ai Domanda'!$B$24=""),VLOOKUP('1042Ai Domanda'!$B$24,Hilfsdaten!$A$3:'Hilfsdaten'!$D$40,3,TRUE),"")</f>
        <v/>
      </c>
      <c r="I6" s="245"/>
      <c r="J6" s="245"/>
      <c r="K6" s="245"/>
      <c r="L6" s="246" t="s">
        <v>601</v>
      </c>
      <c r="M6" s="247">
        <f>'1042Ai Domanda'!B30</f>
        <v>0</v>
      </c>
      <c r="N6" s="248" t="str">
        <f>IF($AC$8&gt;=10,"","non raggiunta")</f>
        <v>non raggiunta</v>
      </c>
      <c r="O6" s="249"/>
      <c r="P6" s="250"/>
      <c r="Q6" s="251"/>
      <c r="R6" s="249"/>
      <c r="S6" s="249"/>
      <c r="T6" s="251" t="s">
        <v>198</v>
      </c>
      <c r="U6" s="310">
        <f>AO6</f>
        <v>0</v>
      </c>
      <c r="Y6" s="243"/>
      <c r="Z6" s="244"/>
      <c r="AA6" s="244"/>
      <c r="AB6" s="45"/>
      <c r="AC6" s="45"/>
      <c r="AD6" s="252">
        <f>IF(AR4=AS4,0,MIN(MAX(ROUND(AE4/(AR4-AS4),4),0),1))</f>
        <v>0</v>
      </c>
      <c r="AE6" s="252"/>
      <c r="AF6" s="252"/>
      <c r="AG6" s="45"/>
      <c r="AH6" s="45" t="s">
        <v>199</v>
      </c>
      <c r="AI6" s="253">
        <f>'1042Ai Domanda'!$B$30</f>
        <v>0</v>
      </c>
      <c r="AJ6" s="210" t="str">
        <f>Übersetzungstexte!A$312</f>
        <v>nicht erreicht</v>
      </c>
      <c r="AK6" s="210"/>
      <c r="AL6" s="210"/>
      <c r="AM6" s="134" t="str">
        <f>Übersetzungstexte!A$310</f>
        <v>Kurzarbeitsentschädigung:</v>
      </c>
      <c r="AN6" s="206" t="str">
        <f>IF(AC$8&lt;10,AJ6,AM6)</f>
        <v>nicht erreicht</v>
      </c>
      <c r="AO6" s="210">
        <f>IF(AC$8&gt;=10,AO4+AO5,0)</f>
        <v>0</v>
      </c>
      <c r="AP6" s="243"/>
      <c r="AQ6" s="243"/>
      <c r="AT6" s="45"/>
      <c r="AX6" s="210"/>
    </row>
    <row r="7" spans="1:50" ht="15.75" thickBot="1">
      <c r="H7" s="36"/>
      <c r="I7" s="36"/>
      <c r="J7" s="36"/>
    </row>
    <row r="8" spans="1:50" s="7" customFormat="1" ht="13.5" thickBot="1">
      <c r="A8" s="145" t="s">
        <v>602</v>
      </c>
      <c r="B8" s="102"/>
      <c r="C8" s="103"/>
      <c r="D8" s="107" t="s">
        <v>603</v>
      </c>
      <c r="E8" s="105">
        <f>AV4</f>
        <v>0</v>
      </c>
      <c r="F8" s="105">
        <f>SUM(F12:F211)</f>
        <v>0</v>
      </c>
      <c r="G8" s="105">
        <f>SUM(G12:G211)</f>
        <v>0</v>
      </c>
      <c r="H8" s="104"/>
      <c r="I8" s="104"/>
      <c r="J8" s="104"/>
      <c r="K8" s="105">
        <f>SUMIF(K12:K211,"&gt;0",K12:K211)</f>
        <v>0</v>
      </c>
      <c r="L8" s="105"/>
      <c r="M8" s="105">
        <f>SUM(M12:M211)</f>
        <v>0</v>
      </c>
      <c r="N8" s="105">
        <f>SUMIF(N12:N211,"&gt;0",N12:N211)</f>
        <v>0</v>
      </c>
      <c r="O8" s="105">
        <f>SUM(O12:O211)</f>
        <v>0</v>
      </c>
      <c r="P8" s="105">
        <f>SUM(P12:P211)</f>
        <v>0</v>
      </c>
      <c r="Q8" s="105"/>
      <c r="R8" s="105">
        <f>SUM(R12:R211)</f>
        <v>0</v>
      </c>
      <c r="S8" s="105">
        <f>AO4</f>
        <v>0</v>
      </c>
      <c r="T8" s="105"/>
      <c r="U8" s="106"/>
      <c r="V8" s="25"/>
      <c r="W8" s="25"/>
      <c r="X8" s="163"/>
      <c r="Y8" s="40"/>
      <c r="Z8" s="40"/>
      <c r="AA8" s="40"/>
      <c r="AB8" s="25"/>
      <c r="AC8" s="25">
        <f>M5*100</f>
        <v>0</v>
      </c>
      <c r="AD8" s="46">
        <f>IF(AC8=0,0,100*'1042Ai Domanda'!B$29/AC8)</f>
        <v>0</v>
      </c>
      <c r="AE8" s="27">
        <f>IF(AC8="","",MAX(AC8-'1042Ai Domanda'!B$29*100,0))</f>
        <v>0</v>
      </c>
      <c r="AF8" s="27">
        <f>IF(AC8=0,0,AE8/AC8)</f>
        <v>0</v>
      </c>
      <c r="AG8" s="27"/>
      <c r="AH8" s="27"/>
      <c r="AI8" s="27" t="str">
        <f>CONCATENATE(Übersetzungstexte!A288," ",TEXT(AI$6,"0"))</f>
        <v>Abzug 0</v>
      </c>
      <c r="AM8" s="29"/>
      <c r="AN8" s="29"/>
      <c r="AQ8" s="25"/>
      <c r="AU8" s="27"/>
    </row>
    <row r="9" spans="1:50" s="7" customFormat="1" ht="13.15" customHeight="1">
      <c r="A9" s="233"/>
      <c r="B9" s="234"/>
      <c r="C9" s="235"/>
      <c r="D9" s="626" t="s">
        <v>599</v>
      </c>
      <c r="E9" s="618" t="s">
        <v>604</v>
      </c>
      <c r="F9" s="592" t="s">
        <v>580</v>
      </c>
      <c r="G9" s="560" t="s">
        <v>579</v>
      </c>
      <c r="H9" s="629" t="s">
        <v>69</v>
      </c>
      <c r="I9" s="630"/>
      <c r="J9" s="631"/>
      <c r="K9" s="618" t="s">
        <v>190</v>
      </c>
      <c r="L9" s="618" t="s">
        <v>582</v>
      </c>
      <c r="M9" s="622" t="s">
        <v>592</v>
      </c>
      <c r="N9" s="624" t="s">
        <v>583</v>
      </c>
      <c r="O9" s="617" t="s">
        <v>200</v>
      </c>
      <c r="P9" s="577"/>
      <c r="Q9" s="564" t="s">
        <v>605</v>
      </c>
      <c r="R9" s="564" t="s">
        <v>606</v>
      </c>
      <c r="S9" s="620" t="s">
        <v>201</v>
      </c>
      <c r="T9" s="613" t="s">
        <v>202</v>
      </c>
      <c r="U9" s="615" t="s">
        <v>203</v>
      </c>
      <c r="V9" s="25"/>
      <c r="W9" s="25"/>
      <c r="X9" s="163"/>
      <c r="Y9" s="40"/>
      <c r="Z9" s="40"/>
      <c r="AA9" s="40"/>
      <c r="AB9" s="25"/>
      <c r="AC9" s="25"/>
      <c r="AD9" s="46"/>
      <c r="AE9" s="27"/>
      <c r="AF9" s="27"/>
      <c r="AG9" s="27"/>
      <c r="AH9" s="27"/>
      <c r="AI9" s="27"/>
      <c r="AM9" s="29"/>
      <c r="AN9" s="29"/>
      <c r="AQ9" s="25"/>
      <c r="AU9" s="27"/>
    </row>
    <row r="10" spans="1:50" s="64" customFormat="1" ht="40.15" customHeight="1">
      <c r="A10" s="100" t="s">
        <v>578</v>
      </c>
      <c r="B10" s="101" t="s">
        <v>112</v>
      </c>
      <c r="C10" s="162" t="s">
        <v>113</v>
      </c>
      <c r="D10" s="627"/>
      <c r="E10" s="619"/>
      <c r="F10" s="628"/>
      <c r="G10" s="561"/>
      <c r="H10" s="141" t="s">
        <v>593</v>
      </c>
      <c r="I10" s="383" t="s">
        <v>574</v>
      </c>
      <c r="J10" s="383" t="s">
        <v>204</v>
      </c>
      <c r="K10" s="619"/>
      <c r="L10" s="619"/>
      <c r="M10" s="623"/>
      <c r="N10" s="625"/>
      <c r="O10" s="169">
        <v>1</v>
      </c>
      <c r="P10" s="170">
        <v>0.8</v>
      </c>
      <c r="Q10" s="565"/>
      <c r="R10" s="565"/>
      <c r="S10" s="621"/>
      <c r="T10" s="614"/>
      <c r="U10" s="616"/>
      <c r="V10" s="59"/>
      <c r="W10" s="59"/>
      <c r="X10" s="82" t="s">
        <v>205</v>
      </c>
      <c r="Y10" s="85" t="s">
        <v>206</v>
      </c>
      <c r="Z10" s="85" t="s">
        <v>207</v>
      </c>
      <c r="AA10" s="86" t="s">
        <v>208</v>
      </c>
      <c r="AB10" s="28" t="s">
        <v>209</v>
      </c>
      <c r="AC10" s="87" t="s">
        <v>210</v>
      </c>
      <c r="AD10" s="87" t="s">
        <v>211</v>
      </c>
      <c r="AE10" s="87" t="s">
        <v>212</v>
      </c>
      <c r="AF10" s="87" t="s">
        <v>213</v>
      </c>
      <c r="AG10" s="88" t="s">
        <v>214</v>
      </c>
      <c r="AH10" s="88" t="s">
        <v>215</v>
      </c>
      <c r="AI10" s="88" t="s">
        <v>216</v>
      </c>
      <c r="AJ10" s="89" t="s">
        <v>217</v>
      </c>
      <c r="AK10" s="89" t="s">
        <v>218</v>
      </c>
      <c r="AL10" s="85" t="s">
        <v>219</v>
      </c>
      <c r="AM10" s="89" t="s">
        <v>622</v>
      </c>
      <c r="AN10" s="89" t="s">
        <v>621</v>
      </c>
      <c r="AO10" s="89" t="s">
        <v>220</v>
      </c>
      <c r="AP10" s="89" t="s">
        <v>221</v>
      </c>
      <c r="AQ10" s="88" t="s">
        <v>222</v>
      </c>
      <c r="AR10" s="89" t="s">
        <v>218</v>
      </c>
      <c r="AS10" s="86" t="s">
        <v>223</v>
      </c>
      <c r="AT10" s="85" t="s">
        <v>224</v>
      </c>
      <c r="AU10" s="87" t="s">
        <v>225</v>
      </c>
      <c r="AV10" s="60"/>
    </row>
    <row r="11" spans="1:50" s="307" customFormat="1" ht="16.899999999999999" customHeight="1">
      <c r="A11" s="293" t="s">
        <v>137</v>
      </c>
      <c r="B11" s="294" t="s">
        <v>156</v>
      </c>
      <c r="C11" s="295" t="s">
        <v>157</v>
      </c>
      <c r="D11" s="312">
        <v>28.85</v>
      </c>
      <c r="E11" s="313">
        <v>184</v>
      </c>
      <c r="F11" s="314">
        <v>123</v>
      </c>
      <c r="G11" s="315">
        <v>8</v>
      </c>
      <c r="H11" s="316">
        <v>-5</v>
      </c>
      <c r="I11" s="317">
        <v>6</v>
      </c>
      <c r="J11" s="318">
        <v>-11</v>
      </c>
      <c r="K11" s="319">
        <v>64</v>
      </c>
      <c r="L11" s="314">
        <v>15</v>
      </c>
      <c r="M11" s="320">
        <v>42.21</v>
      </c>
      <c r="N11" s="321">
        <v>21.79</v>
      </c>
      <c r="O11" s="322">
        <v>628.66999999999996</v>
      </c>
      <c r="P11" s="323">
        <v>502.94</v>
      </c>
      <c r="Q11" s="324">
        <v>0</v>
      </c>
      <c r="R11" s="325">
        <v>184.64</v>
      </c>
      <c r="S11" s="321">
        <v>318.3</v>
      </c>
      <c r="T11" s="314">
        <v>40.229999999999997</v>
      </c>
      <c r="U11" s="326">
        <v>358.53</v>
      </c>
      <c r="V11" s="296"/>
      <c r="W11" s="297"/>
      <c r="X11" s="298"/>
      <c r="Y11" s="299"/>
      <c r="Z11" s="300"/>
      <c r="AA11" s="300"/>
      <c r="AB11" s="301"/>
      <c r="AC11" s="301"/>
      <c r="AD11" s="301"/>
      <c r="AE11" s="302"/>
      <c r="AF11" s="302"/>
      <c r="AG11" s="302"/>
      <c r="AH11" s="302"/>
      <c r="AI11" s="302"/>
      <c r="AJ11" s="302"/>
      <c r="AK11" s="302"/>
      <c r="AL11" s="302"/>
      <c r="AM11" s="303"/>
      <c r="AN11" s="304"/>
      <c r="AO11" s="302"/>
      <c r="AP11" s="302"/>
      <c r="AQ11" s="305"/>
      <c r="AR11" s="306"/>
      <c r="AS11" s="302"/>
      <c r="AT11" s="302"/>
      <c r="AU11" s="302"/>
    </row>
    <row r="12" spans="1:50" s="57" customFormat="1" ht="16.899999999999999" customHeight="1">
      <c r="A12" s="211" t="str">
        <f>IF('1042Bi Dati di base lav.'!A8="","",'1042Bi Dati di base lav.'!A8)</f>
        <v/>
      </c>
      <c r="B12" s="212" t="str">
        <f>IF('1042Bi Dati di base lav.'!B8="","",'1042Bi Dati di base lav.'!B8)</f>
        <v/>
      </c>
      <c r="C12" s="213" t="str">
        <f>IF('1042Bi Dati di base lav.'!C8="","",'1042Bi Dati di base lav.'!C8)</f>
        <v/>
      </c>
      <c r="D12" s="335" t="str">
        <f>IF('1042Bi Dati di base lav.'!AJ8="","",'1042Bi Dati di base lav.'!AJ8)</f>
        <v/>
      </c>
      <c r="E12" s="327" t="str">
        <f>IF('1042Bi Dati di base lav.'!N8="","",'1042Bi Dati di base lav.'!N8)</f>
        <v/>
      </c>
      <c r="F12" s="328" t="str">
        <f>IF('1042Bi Dati di base lav.'!O8="","",'1042Bi Dati di base lav.'!O8)</f>
        <v/>
      </c>
      <c r="G12" s="329" t="str">
        <f>IF('1042Bi Dati di base lav.'!P8="","",'1042Bi Dati di base lav.'!P8)</f>
        <v/>
      </c>
      <c r="H12" s="330" t="str">
        <f>IF('1042Bi Dati di base lav.'!Q8="","",'1042Bi Dati di base lav.'!Q8)</f>
        <v/>
      </c>
      <c r="I12" s="331" t="str">
        <f>IF('1042Bi Dati di base lav.'!R8="","",'1042Bi Dati di base lav.'!R8)</f>
        <v/>
      </c>
      <c r="J12" s="332" t="str">
        <f>Z12</f>
        <v/>
      </c>
      <c r="K12" s="333" t="str">
        <f t="shared" ref="K12:K32" si="1">AA12</f>
        <v/>
      </c>
      <c r="L12" s="328" t="str">
        <f>IF('1042Bi Dati di base lav.'!S8="","",'1042Bi Dati di base lav.'!S8)</f>
        <v/>
      </c>
      <c r="M12" s="334" t="str">
        <f>AD12</f>
        <v/>
      </c>
      <c r="N12" s="335" t="str">
        <f t="shared" ref="N12:P15" si="2">AF12</f>
        <v/>
      </c>
      <c r="O12" s="336" t="str">
        <f t="shared" si="2"/>
        <v/>
      </c>
      <c r="P12" s="337" t="str">
        <f t="shared" si="2"/>
        <v/>
      </c>
      <c r="Q12" s="338" t="str">
        <f>AJ12</f>
        <v/>
      </c>
      <c r="R12" s="339" t="str">
        <f>AI12</f>
        <v/>
      </c>
      <c r="S12" s="335" t="str">
        <f>AL12</f>
        <v/>
      </c>
      <c r="T12" s="328" t="str">
        <f>IF(R12="","",MAX((O12-AR12)*'1042Ai Domanda'!$B$31,0))</f>
        <v/>
      </c>
      <c r="U12" s="340" t="str">
        <f>IF(T12="","",S12+T12)</f>
        <v/>
      </c>
      <c r="V12" s="214"/>
      <c r="W12" s="215"/>
      <c r="X12" s="164" t="str">
        <f>'1042Bi Dati di base lav.'!M8</f>
        <v/>
      </c>
      <c r="Y12" s="216" t="str">
        <f t="shared" ref="Y12:Y43" si="3">IF($A12="","",D12)</f>
        <v/>
      </c>
      <c r="Z12" s="217" t="str">
        <f>IF(A12="","",'1042Bi Dati di base lav.'!Q8-'1042Bi Dati di base lav.'!R8)</f>
        <v/>
      </c>
      <c r="AA12" s="217" t="str">
        <f>IF(OR($C12="",E12="",F12="",G12=""),"",E12-(F12+G12+Z12))</f>
        <v/>
      </c>
      <c r="AB12" s="218" t="str">
        <f>IF(AA12="","",MAX(AA12,0))</f>
        <v/>
      </c>
      <c r="AC12" s="218" t="str">
        <f t="shared" ref="AC12:AC43" si="4">IF(K12="","",AC$8)</f>
        <v/>
      </c>
      <c r="AD12" s="218" t="str">
        <f t="shared" ref="AD12:AD43" si="5">IF(K12="","",K12*AD$8)</f>
        <v/>
      </c>
      <c r="AE12" s="219">
        <f>IF(AC12="0","0",AE$8)</f>
        <v>0</v>
      </c>
      <c r="AF12" s="219" t="str">
        <f>IF(K12="","",K12*AF$8 - MAX('1042Bi Dati di base lav.'!S8-M12,0))</f>
        <v/>
      </c>
      <c r="AG12" s="219" t="str">
        <f t="shared" ref="AG12:AG43" si="6">IF(OR($C12="",K12="",D12="",N12&lt;0),"",MAX(N12*D12,0))</f>
        <v/>
      </c>
      <c r="AH12" s="219" t="str">
        <f>IF(OR($C12="",O12=""),"",O12*0.8)</f>
        <v/>
      </c>
      <c r="AI12" s="219" t="str">
        <f t="shared" ref="AI12:AI43" si="7">IF(OR($C12="",D12="",O12=""),"",AI$6/5*X12*D12*0.8)</f>
        <v/>
      </c>
      <c r="AJ12" s="219" t="str">
        <f>IF(OR($C12="",K12="",O12=""),"",MAX(P12+'1042Bi Dati di base lav.'!T8-O12,0))</f>
        <v/>
      </c>
      <c r="AK12" s="219" t="str">
        <f>IF('1042Bi Dati di base lav.'!T8="","",'1042Bi Dati di base lav.'!T8)</f>
        <v/>
      </c>
      <c r="AL12" s="219" t="str">
        <f>IF(OR($C12="",O12=""),"",MAX(P12-R12-AJ12,0))</f>
        <v/>
      </c>
      <c r="AM12" s="220" t="str">
        <f>IF(E12="","",1)</f>
        <v/>
      </c>
      <c r="AN12" s="221" t="str">
        <f>IF(E12="","",IF(ROUND(K12,2)&lt;=0,0,1))</f>
        <v/>
      </c>
      <c r="AO12" s="219" t="str">
        <f>IF(E12="","",E12)</f>
        <v/>
      </c>
      <c r="AP12" s="219" t="str">
        <f>IF(E12="","",'1042Bi Dati di base lav.'!P8)</f>
        <v/>
      </c>
      <c r="AQ12" s="222">
        <f>IF('1042Bi Dati di base lav.'!Y8&gt;0,AG12,0)</f>
        <v>0</v>
      </c>
      <c r="AR12" s="223">
        <f>IF('1042Bi Dati di base lav.'!Y8&gt;0,'1042Bi Dati di base lav.'!T8,0)</f>
        <v>0</v>
      </c>
      <c r="AS12" s="219" t="str">
        <f t="shared" ref="AS12:AS43" si="8">E12</f>
        <v/>
      </c>
      <c r="AT12" s="219">
        <f>'1042Bi Dati di base lav.'!P8</f>
        <v>0</v>
      </c>
      <c r="AU12" s="219">
        <f>IF(AQ12="",0,MAX(AQ12-AR12,0))</f>
        <v>0</v>
      </c>
      <c r="AV12" s="224"/>
    </row>
    <row r="13" spans="1:50" s="57" customFormat="1" ht="16.899999999999999" customHeight="1">
      <c r="A13" s="225" t="str">
        <f>IF('1042Bi Dati di base lav.'!A9="","",'1042Bi Dati di base lav.'!A9)</f>
        <v/>
      </c>
      <c r="B13" s="226" t="str">
        <f>IF('1042Bi Dati di base lav.'!B9="","",'1042Bi Dati di base lav.'!B9)</f>
        <v/>
      </c>
      <c r="C13" s="227" t="str">
        <f>IF('1042Bi Dati di base lav.'!C9="","",'1042Bi Dati di base lav.'!C9)</f>
        <v/>
      </c>
      <c r="D13" s="335" t="str">
        <f>IF('1042Bi Dati di base lav.'!AJ9="","",'1042Bi Dati di base lav.'!AJ9)</f>
        <v/>
      </c>
      <c r="E13" s="327" t="str">
        <f>IF('1042Bi Dati di base lav.'!N9="","",'1042Bi Dati di base lav.'!N9)</f>
        <v/>
      </c>
      <c r="F13" s="333" t="str">
        <f>IF('1042Bi Dati di base lav.'!O9="","",'1042Bi Dati di base lav.'!O9)</f>
        <v/>
      </c>
      <c r="G13" s="329" t="str">
        <f>IF('1042Bi Dati di base lav.'!P9="","",'1042Bi Dati di base lav.'!P9)</f>
        <v/>
      </c>
      <c r="H13" s="341" t="str">
        <f>IF('1042Bi Dati di base lav.'!Q9="","",'1042Bi Dati di base lav.'!Q9)</f>
        <v/>
      </c>
      <c r="I13" s="342" t="str">
        <f>IF('1042Bi Dati di base lav.'!R9="","",'1042Bi Dati di base lav.'!R9)</f>
        <v/>
      </c>
      <c r="J13" s="343" t="str">
        <f t="shared" ref="J13:J76" si="9">Z13</f>
        <v/>
      </c>
      <c r="K13" s="344" t="str">
        <f t="shared" si="1"/>
        <v/>
      </c>
      <c r="L13" s="345" t="str">
        <f>IF('1042Bi Dati di base lav.'!S9="","",'1042Bi Dati di base lav.'!S9)</f>
        <v/>
      </c>
      <c r="M13" s="346" t="str">
        <f>AD13</f>
        <v/>
      </c>
      <c r="N13" s="347" t="str">
        <f t="shared" si="2"/>
        <v/>
      </c>
      <c r="O13" s="348" t="str">
        <f t="shared" si="2"/>
        <v/>
      </c>
      <c r="P13" s="349" t="str">
        <f t="shared" si="2"/>
        <v/>
      </c>
      <c r="Q13" s="338" t="str">
        <f t="shared" ref="Q13:Q76" si="10">AJ13</f>
        <v/>
      </c>
      <c r="R13" s="350" t="str">
        <f>AI13</f>
        <v/>
      </c>
      <c r="S13" s="347" t="str">
        <f>AL13</f>
        <v/>
      </c>
      <c r="T13" s="345" t="str">
        <f>IF(R13="","",MAX((O13-AR13)*'1042Ai Domanda'!$B$31,0))</f>
        <v/>
      </c>
      <c r="U13" s="351" t="str">
        <f t="shared" ref="U13:U76" si="11">IF(T13="","",S13+T13)</f>
        <v/>
      </c>
      <c r="V13" s="214"/>
      <c r="W13" s="215"/>
      <c r="X13" s="164" t="str">
        <f>'1042Bi Dati di base lav.'!M9</f>
        <v/>
      </c>
      <c r="Y13" s="216" t="str">
        <f t="shared" si="3"/>
        <v/>
      </c>
      <c r="Z13" s="217" t="str">
        <f>IF(A13="","",'1042Bi Dati di base lav.'!Q9-'1042Bi Dati di base lav.'!R9)</f>
        <v/>
      </c>
      <c r="AA13" s="217" t="str">
        <f t="shared" ref="AA13:AA76" si="12">IF(OR($C13="",E13="",F13="",G13=""),"",E13-(F13+G13+Z13))</f>
        <v/>
      </c>
      <c r="AB13" s="218" t="str">
        <f t="shared" ref="AB13:AB32" si="13">IF(AA13="","",MAX(AA13,0))</f>
        <v/>
      </c>
      <c r="AC13" s="218" t="str">
        <f t="shared" si="4"/>
        <v/>
      </c>
      <c r="AD13" s="218" t="str">
        <f t="shared" si="5"/>
        <v/>
      </c>
      <c r="AE13" s="219" t="str">
        <f>IF(AC13="","",AE$8)</f>
        <v/>
      </c>
      <c r="AF13" s="219" t="str">
        <f>IF(K13="","",K13*AF$8 - MAX('1042Bi Dati di base lav.'!S9-M13,0))</f>
        <v/>
      </c>
      <c r="AG13" s="219" t="str">
        <f t="shared" si="6"/>
        <v/>
      </c>
      <c r="AH13" s="219" t="str">
        <f t="shared" ref="AH13:AH76" si="14">IF(OR($C13="",O13=""),"",O13*0.8)</f>
        <v/>
      </c>
      <c r="AI13" s="219" t="str">
        <f t="shared" si="7"/>
        <v/>
      </c>
      <c r="AJ13" s="219" t="str">
        <f>IF(OR($C13="",K13="",O13=""),"",MAX(P13+'1042Bi Dati di base lav.'!T9-O13,0))</f>
        <v/>
      </c>
      <c r="AK13" s="219" t="str">
        <f>IF('1042Bi Dati di base lav.'!T9="","",'1042Bi Dati di base lav.'!T9)</f>
        <v/>
      </c>
      <c r="AL13" s="219" t="str">
        <f t="shared" ref="AL13:AL76" si="15">IF(OR($C13="",O13=""),"",MAX(P13-R13-AJ13,0))</f>
        <v/>
      </c>
      <c r="AM13" s="220" t="str">
        <f t="shared" ref="AM13:AM76" si="16">IF(E13="","",1)</f>
        <v/>
      </c>
      <c r="AN13" s="221" t="str">
        <f t="shared" ref="AN13:AN76" si="17">IF(E13="","",IF(ROUND(K13,2)&lt;=0,0,1))</f>
        <v/>
      </c>
      <c r="AO13" s="219" t="str">
        <f t="shared" ref="AO13:AO76" si="18">IF(E13="","",E13)</f>
        <v/>
      </c>
      <c r="AP13" s="219" t="str">
        <f>IF(E13="","",'1042Bi Dati di base lav.'!P9)</f>
        <v/>
      </c>
      <c r="AQ13" s="222">
        <f>IF('1042Bi Dati di base lav.'!Y9&gt;0,AG13,0)</f>
        <v>0</v>
      </c>
      <c r="AR13" s="223">
        <f>IF('1042Bi Dati di base lav.'!Y9&gt;0,'1042Bi Dati di base lav.'!T9,0)</f>
        <v>0</v>
      </c>
      <c r="AS13" s="219" t="str">
        <f t="shared" si="8"/>
        <v/>
      </c>
      <c r="AT13" s="219">
        <f>'1042Bi Dati di base lav.'!P9</f>
        <v>0</v>
      </c>
      <c r="AU13" s="219">
        <f t="shared" ref="AU13:AU32" si="19">IF(AQ13="",0,MAX(AQ13-AR13,0))</f>
        <v>0</v>
      </c>
    </row>
    <row r="14" spans="1:50" s="57" customFormat="1" ht="16.899999999999999" customHeight="1">
      <c r="A14" s="225" t="str">
        <f>IF('1042Bi Dati di base lav.'!A10="","",'1042Bi Dati di base lav.'!A10)</f>
        <v/>
      </c>
      <c r="B14" s="226" t="str">
        <f>IF('1042Bi Dati di base lav.'!B10="","",'1042Bi Dati di base lav.'!B10)</f>
        <v/>
      </c>
      <c r="C14" s="227" t="str">
        <f>IF('1042Bi Dati di base lav.'!C10="","",'1042Bi Dati di base lav.'!C10)</f>
        <v/>
      </c>
      <c r="D14" s="335" t="str">
        <f>IF('1042Bi Dati di base lav.'!AJ10="","",'1042Bi Dati di base lav.'!AJ10)</f>
        <v/>
      </c>
      <c r="E14" s="327" t="str">
        <f>IF('1042Bi Dati di base lav.'!N10="","",'1042Bi Dati di base lav.'!N10)</f>
        <v/>
      </c>
      <c r="F14" s="333" t="str">
        <f>IF('1042Bi Dati di base lav.'!O10="","",'1042Bi Dati di base lav.'!O10)</f>
        <v/>
      </c>
      <c r="G14" s="329" t="str">
        <f>IF('1042Bi Dati di base lav.'!P10="","",'1042Bi Dati di base lav.'!P10)</f>
        <v/>
      </c>
      <c r="H14" s="341" t="str">
        <f>IF('1042Bi Dati di base lav.'!Q10="","",'1042Bi Dati di base lav.'!Q10)</f>
        <v/>
      </c>
      <c r="I14" s="342" t="str">
        <f>IF('1042Bi Dati di base lav.'!R10="","",'1042Bi Dati di base lav.'!R10)</f>
        <v/>
      </c>
      <c r="J14" s="343" t="str">
        <f t="shared" si="9"/>
        <v/>
      </c>
      <c r="K14" s="344" t="str">
        <f t="shared" si="1"/>
        <v/>
      </c>
      <c r="L14" s="345" t="str">
        <f>IF('1042Bi Dati di base lav.'!S10="","",'1042Bi Dati di base lav.'!S10)</f>
        <v/>
      </c>
      <c r="M14" s="346" t="str">
        <f>AD14</f>
        <v/>
      </c>
      <c r="N14" s="347" t="str">
        <f t="shared" si="2"/>
        <v/>
      </c>
      <c r="O14" s="348" t="str">
        <f t="shared" si="2"/>
        <v/>
      </c>
      <c r="P14" s="349" t="str">
        <f t="shared" si="2"/>
        <v/>
      </c>
      <c r="Q14" s="338" t="str">
        <f t="shared" si="10"/>
        <v/>
      </c>
      <c r="R14" s="350" t="str">
        <f>AI14</f>
        <v/>
      </c>
      <c r="S14" s="347" t="str">
        <f>AL14</f>
        <v/>
      </c>
      <c r="T14" s="345" t="str">
        <f>IF(R14="","",MAX((O14-AR14)*'1042Ai Domanda'!$B$31,0))</f>
        <v/>
      </c>
      <c r="U14" s="351" t="str">
        <f t="shared" si="11"/>
        <v/>
      </c>
      <c r="V14" s="214"/>
      <c r="W14" s="215"/>
      <c r="X14" s="164" t="str">
        <f>'1042Bi Dati di base lav.'!M10</f>
        <v/>
      </c>
      <c r="Y14" s="216" t="str">
        <f t="shared" si="3"/>
        <v/>
      </c>
      <c r="Z14" s="217" t="str">
        <f>IF(A14="","",'1042Bi Dati di base lav.'!Q10-'1042Bi Dati di base lav.'!R10)</f>
        <v/>
      </c>
      <c r="AA14" s="217" t="str">
        <f t="shared" si="12"/>
        <v/>
      </c>
      <c r="AB14" s="218" t="str">
        <f t="shared" si="13"/>
        <v/>
      </c>
      <c r="AC14" s="218" t="str">
        <f t="shared" si="4"/>
        <v/>
      </c>
      <c r="AD14" s="218" t="str">
        <f t="shared" si="5"/>
        <v/>
      </c>
      <c r="AE14" s="219" t="str">
        <f t="shared" ref="AE14:AE32" si="20">IF(AC14="","",AE$8)</f>
        <v/>
      </c>
      <c r="AF14" s="219" t="str">
        <f>IF(K14="","",K14*AF$8 - MAX('1042Bi Dati di base lav.'!S10-M14,0))</f>
        <v/>
      </c>
      <c r="AG14" s="219" t="str">
        <f t="shared" si="6"/>
        <v/>
      </c>
      <c r="AH14" s="219" t="str">
        <f t="shared" si="14"/>
        <v/>
      </c>
      <c r="AI14" s="219" t="str">
        <f t="shared" si="7"/>
        <v/>
      </c>
      <c r="AJ14" s="219" t="str">
        <f>IF(OR($C14="",K14="",O14=""),"",MAX(P14+'1042Bi Dati di base lav.'!T10-O14,0))</f>
        <v/>
      </c>
      <c r="AK14" s="219" t="str">
        <f>IF('1042Bi Dati di base lav.'!T10="","",'1042Bi Dati di base lav.'!T10)</f>
        <v/>
      </c>
      <c r="AL14" s="219" t="str">
        <f t="shared" si="15"/>
        <v/>
      </c>
      <c r="AM14" s="220" t="str">
        <f t="shared" si="16"/>
        <v/>
      </c>
      <c r="AN14" s="221" t="str">
        <f t="shared" si="17"/>
        <v/>
      </c>
      <c r="AO14" s="219" t="str">
        <f t="shared" si="18"/>
        <v/>
      </c>
      <c r="AP14" s="219" t="str">
        <f>IF(E14="","",'1042Bi Dati di base lav.'!P10)</f>
        <v/>
      </c>
      <c r="AQ14" s="222">
        <f>IF('1042Bi Dati di base lav.'!Y10&gt;0,AG14,0)</f>
        <v>0</v>
      </c>
      <c r="AR14" s="223">
        <f>IF('1042Bi Dati di base lav.'!Y10&gt;0,'1042Bi Dati di base lav.'!T10,0)</f>
        <v>0</v>
      </c>
      <c r="AS14" s="219" t="str">
        <f t="shared" si="8"/>
        <v/>
      </c>
      <c r="AT14" s="219">
        <f>'1042Bi Dati di base lav.'!P10</f>
        <v>0</v>
      </c>
      <c r="AU14" s="219">
        <f t="shared" si="19"/>
        <v>0</v>
      </c>
    </row>
    <row r="15" spans="1:50" s="57" customFormat="1" ht="16.899999999999999" customHeight="1">
      <c r="A15" s="225" t="str">
        <f>IF('1042Bi Dati di base lav.'!A11="","",'1042Bi Dati di base lav.'!A11)</f>
        <v/>
      </c>
      <c r="B15" s="226" t="str">
        <f>IF('1042Bi Dati di base lav.'!B11="","",'1042Bi Dati di base lav.'!B11)</f>
        <v/>
      </c>
      <c r="C15" s="227" t="str">
        <f>IF('1042Bi Dati di base lav.'!C11="","",'1042Bi Dati di base lav.'!C11)</f>
        <v/>
      </c>
      <c r="D15" s="335" t="str">
        <f>IF('1042Bi Dati di base lav.'!AJ11="","",'1042Bi Dati di base lav.'!AJ11)</f>
        <v/>
      </c>
      <c r="E15" s="327" t="str">
        <f>IF('1042Bi Dati di base lav.'!N11="","",'1042Bi Dati di base lav.'!N11)</f>
        <v/>
      </c>
      <c r="F15" s="333" t="str">
        <f>IF('1042Bi Dati di base lav.'!O11="","",'1042Bi Dati di base lav.'!O11)</f>
        <v/>
      </c>
      <c r="G15" s="329" t="str">
        <f>IF('1042Bi Dati di base lav.'!P11="","",'1042Bi Dati di base lav.'!P11)</f>
        <v/>
      </c>
      <c r="H15" s="341" t="str">
        <f>IF('1042Bi Dati di base lav.'!Q11="","",'1042Bi Dati di base lav.'!Q11)</f>
        <v/>
      </c>
      <c r="I15" s="342" t="str">
        <f>IF('1042Bi Dati di base lav.'!R11="","",'1042Bi Dati di base lav.'!R11)</f>
        <v/>
      </c>
      <c r="J15" s="343" t="str">
        <f t="shared" si="9"/>
        <v/>
      </c>
      <c r="K15" s="344" t="str">
        <f t="shared" si="1"/>
        <v/>
      </c>
      <c r="L15" s="345" t="str">
        <f>IF('1042Bi Dati di base lav.'!S11="","",'1042Bi Dati di base lav.'!S11)</f>
        <v/>
      </c>
      <c r="M15" s="346" t="str">
        <f>AD15</f>
        <v/>
      </c>
      <c r="N15" s="347" t="str">
        <f t="shared" si="2"/>
        <v/>
      </c>
      <c r="O15" s="348" t="str">
        <f t="shared" si="2"/>
        <v/>
      </c>
      <c r="P15" s="349" t="str">
        <f t="shared" si="2"/>
        <v/>
      </c>
      <c r="Q15" s="338" t="str">
        <f t="shared" si="10"/>
        <v/>
      </c>
      <c r="R15" s="350" t="str">
        <f>AI15</f>
        <v/>
      </c>
      <c r="S15" s="347" t="str">
        <f>AL15</f>
        <v/>
      </c>
      <c r="T15" s="345" t="str">
        <f>IF(R15="","",MAX((O15-AR15)*'1042Ai Domanda'!$B$31,0))</f>
        <v/>
      </c>
      <c r="U15" s="351" t="str">
        <f t="shared" si="11"/>
        <v/>
      </c>
      <c r="V15" s="214"/>
      <c r="W15" s="215"/>
      <c r="X15" s="164" t="str">
        <f>'1042Bi Dati di base lav.'!M11</f>
        <v/>
      </c>
      <c r="Y15" s="216" t="str">
        <f t="shared" si="3"/>
        <v/>
      </c>
      <c r="Z15" s="217" t="str">
        <f>IF(A15="","",'1042Bi Dati di base lav.'!Q11-'1042Bi Dati di base lav.'!R11)</f>
        <v/>
      </c>
      <c r="AA15" s="217" t="str">
        <f t="shared" si="12"/>
        <v/>
      </c>
      <c r="AB15" s="218" t="str">
        <f t="shared" si="13"/>
        <v/>
      </c>
      <c r="AC15" s="218" t="str">
        <f t="shared" si="4"/>
        <v/>
      </c>
      <c r="AD15" s="218" t="str">
        <f t="shared" si="5"/>
        <v/>
      </c>
      <c r="AE15" s="219" t="str">
        <f t="shared" si="20"/>
        <v/>
      </c>
      <c r="AF15" s="219" t="str">
        <f>IF(K15="","",K15*AF$8 - MAX('1042Bi Dati di base lav.'!S11-M15,0))</f>
        <v/>
      </c>
      <c r="AG15" s="219" t="str">
        <f t="shared" si="6"/>
        <v/>
      </c>
      <c r="AH15" s="219" t="str">
        <f t="shared" si="14"/>
        <v/>
      </c>
      <c r="AI15" s="219" t="str">
        <f t="shared" si="7"/>
        <v/>
      </c>
      <c r="AJ15" s="219" t="str">
        <f>IF(OR($C15="",K15="",O15=""),"",MAX(P15+'1042Bi Dati di base lav.'!T11-O15,0))</f>
        <v/>
      </c>
      <c r="AK15" s="219" t="str">
        <f>IF('1042Bi Dati di base lav.'!T11="","",'1042Bi Dati di base lav.'!T11)</f>
        <v/>
      </c>
      <c r="AL15" s="219" t="str">
        <f t="shared" si="15"/>
        <v/>
      </c>
      <c r="AM15" s="220" t="str">
        <f t="shared" si="16"/>
        <v/>
      </c>
      <c r="AN15" s="221" t="str">
        <f t="shared" si="17"/>
        <v/>
      </c>
      <c r="AO15" s="219" t="str">
        <f t="shared" si="18"/>
        <v/>
      </c>
      <c r="AP15" s="219" t="str">
        <f>IF(E15="","",'1042Bi Dati di base lav.'!P11)</f>
        <v/>
      </c>
      <c r="AQ15" s="222">
        <f>IF('1042Bi Dati di base lav.'!Y11&gt;0,AG15,0)</f>
        <v>0</v>
      </c>
      <c r="AR15" s="223">
        <f>IF('1042Bi Dati di base lav.'!Y11&gt;0,'1042Bi Dati di base lav.'!T11,0)</f>
        <v>0</v>
      </c>
      <c r="AS15" s="219" t="str">
        <f t="shared" si="8"/>
        <v/>
      </c>
      <c r="AT15" s="219">
        <f>'1042Bi Dati di base lav.'!P11</f>
        <v>0</v>
      </c>
      <c r="AU15" s="219">
        <f t="shared" si="19"/>
        <v>0</v>
      </c>
    </row>
    <row r="16" spans="1:50" s="57" customFormat="1" ht="16.899999999999999" customHeight="1">
      <c r="A16" s="225" t="str">
        <f>IF('1042Bi Dati di base lav.'!A12="","",'1042Bi Dati di base lav.'!A12)</f>
        <v/>
      </c>
      <c r="B16" s="226" t="str">
        <f>IF('1042Bi Dati di base lav.'!B12="","",'1042Bi Dati di base lav.'!B12)</f>
        <v/>
      </c>
      <c r="C16" s="227" t="str">
        <f>IF('1042Bi Dati di base lav.'!C12="","",'1042Bi Dati di base lav.'!C12)</f>
        <v/>
      </c>
      <c r="D16" s="335" t="str">
        <f>IF('1042Bi Dati di base lav.'!AJ12="","",'1042Bi Dati di base lav.'!AJ12)</f>
        <v/>
      </c>
      <c r="E16" s="327" t="str">
        <f>IF('1042Bi Dati di base lav.'!N12="","",'1042Bi Dati di base lav.'!N12)</f>
        <v/>
      </c>
      <c r="F16" s="333" t="str">
        <f>IF('1042Bi Dati di base lav.'!O12="","",'1042Bi Dati di base lav.'!O12)</f>
        <v/>
      </c>
      <c r="G16" s="329" t="str">
        <f>IF('1042Bi Dati di base lav.'!P12="","",'1042Bi Dati di base lav.'!P12)</f>
        <v/>
      </c>
      <c r="H16" s="341" t="str">
        <f>IF('1042Bi Dati di base lav.'!Q12="","",'1042Bi Dati di base lav.'!Q12)</f>
        <v/>
      </c>
      <c r="I16" s="342" t="str">
        <f>IF('1042Bi Dati di base lav.'!R12="","",'1042Bi Dati di base lav.'!R12)</f>
        <v/>
      </c>
      <c r="J16" s="343" t="str">
        <f t="shared" si="9"/>
        <v/>
      </c>
      <c r="K16" s="344" t="str">
        <f t="shared" si="1"/>
        <v/>
      </c>
      <c r="L16" s="345" t="str">
        <f>IF('1042Bi Dati di base lav.'!S12="","",'1042Bi Dati di base lav.'!S12)</f>
        <v/>
      </c>
      <c r="M16" s="346" t="str">
        <f>AD16</f>
        <v/>
      </c>
      <c r="N16" s="347" t="str">
        <f>AF16</f>
        <v/>
      </c>
      <c r="O16" s="348" t="str">
        <f>AG16</f>
        <v/>
      </c>
      <c r="P16" s="349" t="str">
        <f>AH16</f>
        <v/>
      </c>
      <c r="Q16" s="338" t="str">
        <f t="shared" si="10"/>
        <v/>
      </c>
      <c r="R16" s="350" t="str">
        <f>AI16</f>
        <v/>
      </c>
      <c r="S16" s="347" t="str">
        <f>AL16</f>
        <v/>
      </c>
      <c r="T16" s="345" t="str">
        <f>IF(R16="","",MAX((O16-AR16)*'1042Ai Domanda'!$B$31,0))</f>
        <v/>
      </c>
      <c r="U16" s="351" t="str">
        <f t="shared" si="11"/>
        <v/>
      </c>
      <c r="V16" s="214"/>
      <c r="W16" s="215"/>
      <c r="X16" s="164" t="str">
        <f>'1042Bi Dati di base lav.'!M12</f>
        <v/>
      </c>
      <c r="Y16" s="216" t="str">
        <f t="shared" si="3"/>
        <v/>
      </c>
      <c r="Z16" s="217" t="str">
        <f>IF(A16="","",'1042Bi Dati di base lav.'!Q12-'1042Bi Dati di base lav.'!R12)</f>
        <v/>
      </c>
      <c r="AA16" s="217" t="str">
        <f t="shared" si="12"/>
        <v/>
      </c>
      <c r="AB16" s="218" t="str">
        <f t="shared" si="13"/>
        <v/>
      </c>
      <c r="AC16" s="218" t="str">
        <f t="shared" si="4"/>
        <v/>
      </c>
      <c r="AD16" s="218" t="str">
        <f t="shared" si="5"/>
        <v/>
      </c>
      <c r="AE16" s="219" t="str">
        <f t="shared" si="20"/>
        <v/>
      </c>
      <c r="AF16" s="219" t="str">
        <f>IF(K16="","",K16*AF$8 - MAX('1042Bi Dati di base lav.'!S12-M16,0))</f>
        <v/>
      </c>
      <c r="AG16" s="219" t="str">
        <f t="shared" si="6"/>
        <v/>
      </c>
      <c r="AH16" s="219" t="str">
        <f t="shared" si="14"/>
        <v/>
      </c>
      <c r="AI16" s="219" t="str">
        <f t="shared" si="7"/>
        <v/>
      </c>
      <c r="AJ16" s="219" t="str">
        <f>IF(OR($C16="",K16="",O16=""),"",MAX(P16+'1042Bi Dati di base lav.'!T12-O16,0))</f>
        <v/>
      </c>
      <c r="AK16" s="219" t="str">
        <f>IF('1042Bi Dati di base lav.'!T12="","",'1042Bi Dati di base lav.'!T12)</f>
        <v/>
      </c>
      <c r="AL16" s="219" t="str">
        <f t="shared" si="15"/>
        <v/>
      </c>
      <c r="AM16" s="220" t="str">
        <f t="shared" si="16"/>
        <v/>
      </c>
      <c r="AN16" s="221" t="str">
        <f t="shared" si="17"/>
        <v/>
      </c>
      <c r="AO16" s="219" t="str">
        <f t="shared" si="18"/>
        <v/>
      </c>
      <c r="AP16" s="219" t="str">
        <f>IF(E16="","",'1042Bi Dati di base lav.'!P12)</f>
        <v/>
      </c>
      <c r="AQ16" s="222">
        <f>IF('1042Bi Dati di base lav.'!Y12&gt;0,AG16,0)</f>
        <v>0</v>
      </c>
      <c r="AR16" s="223">
        <f>IF('1042Bi Dati di base lav.'!Y12&gt;0,'1042Bi Dati di base lav.'!T12,0)</f>
        <v>0</v>
      </c>
      <c r="AS16" s="219" t="str">
        <f t="shared" si="8"/>
        <v/>
      </c>
      <c r="AT16" s="219">
        <f>'1042Bi Dati di base lav.'!P12</f>
        <v>0</v>
      </c>
      <c r="AU16" s="219">
        <f t="shared" si="19"/>
        <v>0</v>
      </c>
    </row>
    <row r="17" spans="1:47" s="57" customFormat="1" ht="16.899999999999999" customHeight="1">
      <c r="A17" s="225" t="str">
        <f>IF('1042Bi Dati di base lav.'!A13="","",'1042Bi Dati di base lav.'!A13)</f>
        <v/>
      </c>
      <c r="B17" s="226" t="str">
        <f>IF('1042Bi Dati di base lav.'!B13="","",'1042Bi Dati di base lav.'!B13)</f>
        <v/>
      </c>
      <c r="C17" s="227" t="str">
        <f>IF('1042Bi Dati di base lav.'!C13="","",'1042Bi Dati di base lav.'!C13)</f>
        <v/>
      </c>
      <c r="D17" s="335" t="str">
        <f>IF('1042Bi Dati di base lav.'!AJ13="","",'1042Bi Dati di base lav.'!AJ13)</f>
        <v/>
      </c>
      <c r="E17" s="327" t="str">
        <f>IF('1042Bi Dati di base lav.'!N13="","",'1042Bi Dati di base lav.'!N13)</f>
        <v/>
      </c>
      <c r="F17" s="333" t="str">
        <f>IF('1042Bi Dati di base lav.'!O13="","",'1042Bi Dati di base lav.'!O13)</f>
        <v/>
      </c>
      <c r="G17" s="329" t="str">
        <f>IF('1042Bi Dati di base lav.'!P13="","",'1042Bi Dati di base lav.'!P13)</f>
        <v/>
      </c>
      <c r="H17" s="341" t="str">
        <f>IF('1042Bi Dati di base lav.'!Q13="","",'1042Bi Dati di base lav.'!Q13)</f>
        <v/>
      </c>
      <c r="I17" s="342" t="str">
        <f>IF('1042Bi Dati di base lav.'!R13="","",'1042Bi Dati di base lav.'!R13)</f>
        <v/>
      </c>
      <c r="J17" s="343" t="str">
        <f t="shared" si="9"/>
        <v/>
      </c>
      <c r="K17" s="344" t="str">
        <f t="shared" si="1"/>
        <v/>
      </c>
      <c r="L17" s="345" t="str">
        <f>IF('1042Bi Dati di base lav.'!S13="","",'1042Bi Dati di base lav.'!S13)</f>
        <v/>
      </c>
      <c r="M17" s="346" t="str">
        <f t="shared" ref="M17:M32" si="21">AD17</f>
        <v/>
      </c>
      <c r="N17" s="347" t="str">
        <f t="shared" ref="N17:P32" si="22">AF17</f>
        <v/>
      </c>
      <c r="O17" s="348" t="str">
        <f t="shared" si="22"/>
        <v/>
      </c>
      <c r="P17" s="349" t="str">
        <f t="shared" si="22"/>
        <v/>
      </c>
      <c r="Q17" s="338" t="str">
        <f t="shared" si="10"/>
        <v/>
      </c>
      <c r="R17" s="350" t="str">
        <f t="shared" ref="R17:R32" si="23">AI17</f>
        <v/>
      </c>
      <c r="S17" s="347" t="str">
        <f t="shared" ref="S17:S32" si="24">AL17</f>
        <v/>
      </c>
      <c r="T17" s="345" t="str">
        <f>IF(R17="","",MAX((O17-AR17)*'1042Ai Domanda'!$B$31,0))</f>
        <v/>
      </c>
      <c r="U17" s="351" t="str">
        <f t="shared" si="11"/>
        <v/>
      </c>
      <c r="V17" s="214"/>
      <c r="W17" s="215"/>
      <c r="X17" s="164" t="str">
        <f>'1042Bi Dati di base lav.'!M13</f>
        <v/>
      </c>
      <c r="Y17" s="216" t="str">
        <f t="shared" si="3"/>
        <v/>
      </c>
      <c r="Z17" s="217" t="str">
        <f>IF(A17="","",'1042Bi Dati di base lav.'!Q13-'1042Bi Dati di base lav.'!R13)</f>
        <v/>
      </c>
      <c r="AA17" s="217" t="str">
        <f t="shared" si="12"/>
        <v/>
      </c>
      <c r="AB17" s="218" t="str">
        <f t="shared" si="13"/>
        <v/>
      </c>
      <c r="AC17" s="218" t="str">
        <f t="shared" si="4"/>
        <v/>
      </c>
      <c r="AD17" s="218" t="str">
        <f t="shared" si="5"/>
        <v/>
      </c>
      <c r="AE17" s="219" t="str">
        <f t="shared" si="20"/>
        <v/>
      </c>
      <c r="AF17" s="219" t="str">
        <f>IF(K17="","",K17*AF$8 - MAX('1042Bi Dati di base lav.'!S13-M17,0))</f>
        <v/>
      </c>
      <c r="AG17" s="219" t="str">
        <f t="shared" si="6"/>
        <v/>
      </c>
      <c r="AH17" s="219" t="str">
        <f t="shared" si="14"/>
        <v/>
      </c>
      <c r="AI17" s="219" t="str">
        <f t="shared" si="7"/>
        <v/>
      </c>
      <c r="AJ17" s="219" t="str">
        <f>IF(OR($C17="",K17="",O17=""),"",MAX(P17+'1042Bi Dati di base lav.'!T13-O17,0))</f>
        <v/>
      </c>
      <c r="AK17" s="219" t="str">
        <f>IF('1042Bi Dati di base lav.'!T13="","",'1042Bi Dati di base lav.'!T13)</f>
        <v/>
      </c>
      <c r="AL17" s="219" t="str">
        <f t="shared" si="15"/>
        <v/>
      </c>
      <c r="AM17" s="220" t="str">
        <f t="shared" si="16"/>
        <v/>
      </c>
      <c r="AN17" s="221" t="str">
        <f t="shared" si="17"/>
        <v/>
      </c>
      <c r="AO17" s="219" t="str">
        <f t="shared" si="18"/>
        <v/>
      </c>
      <c r="AP17" s="219" t="str">
        <f>IF(E17="","",'1042Bi Dati di base lav.'!P13)</f>
        <v/>
      </c>
      <c r="AQ17" s="222">
        <f>IF('1042Bi Dati di base lav.'!Y13&gt;0,AG17,0)</f>
        <v>0</v>
      </c>
      <c r="AR17" s="223">
        <f>IF('1042Bi Dati di base lav.'!Y13&gt;0,'1042Bi Dati di base lav.'!T13,0)</f>
        <v>0</v>
      </c>
      <c r="AS17" s="219" t="str">
        <f t="shared" si="8"/>
        <v/>
      </c>
      <c r="AT17" s="219">
        <f>'1042Bi Dati di base lav.'!P13</f>
        <v>0</v>
      </c>
      <c r="AU17" s="219">
        <f t="shared" si="19"/>
        <v>0</v>
      </c>
    </row>
    <row r="18" spans="1:47" s="57" customFormat="1" ht="16.899999999999999" customHeight="1">
      <c r="A18" s="225" t="str">
        <f>IF('1042Bi Dati di base lav.'!A14="","",'1042Bi Dati di base lav.'!A14)</f>
        <v/>
      </c>
      <c r="B18" s="226" t="str">
        <f>IF('1042Bi Dati di base lav.'!B14="","",'1042Bi Dati di base lav.'!B14)</f>
        <v/>
      </c>
      <c r="C18" s="227" t="str">
        <f>IF('1042Bi Dati di base lav.'!C14="","",'1042Bi Dati di base lav.'!C14)</f>
        <v/>
      </c>
      <c r="D18" s="335" t="str">
        <f>IF('1042Bi Dati di base lav.'!AJ14="","",'1042Bi Dati di base lav.'!AJ14)</f>
        <v/>
      </c>
      <c r="E18" s="327" t="str">
        <f>IF('1042Bi Dati di base lav.'!N14="","",'1042Bi Dati di base lav.'!N14)</f>
        <v/>
      </c>
      <c r="F18" s="333" t="str">
        <f>IF('1042Bi Dati di base lav.'!O14="","",'1042Bi Dati di base lav.'!O14)</f>
        <v/>
      </c>
      <c r="G18" s="329" t="str">
        <f>IF('1042Bi Dati di base lav.'!P14="","",'1042Bi Dati di base lav.'!P14)</f>
        <v/>
      </c>
      <c r="H18" s="341" t="str">
        <f>IF('1042Bi Dati di base lav.'!Q14="","",'1042Bi Dati di base lav.'!Q14)</f>
        <v/>
      </c>
      <c r="I18" s="342" t="str">
        <f>IF('1042Bi Dati di base lav.'!R14="","",'1042Bi Dati di base lav.'!R14)</f>
        <v/>
      </c>
      <c r="J18" s="343" t="str">
        <f t="shared" si="9"/>
        <v/>
      </c>
      <c r="K18" s="344" t="str">
        <f t="shared" si="1"/>
        <v/>
      </c>
      <c r="L18" s="345" t="str">
        <f>IF('1042Bi Dati di base lav.'!S14="","",'1042Bi Dati di base lav.'!S14)</f>
        <v/>
      </c>
      <c r="M18" s="346" t="str">
        <f t="shared" si="21"/>
        <v/>
      </c>
      <c r="N18" s="347" t="str">
        <f t="shared" si="22"/>
        <v/>
      </c>
      <c r="O18" s="348" t="str">
        <f t="shared" si="22"/>
        <v/>
      </c>
      <c r="P18" s="349" t="str">
        <f t="shared" si="22"/>
        <v/>
      </c>
      <c r="Q18" s="338" t="str">
        <f t="shared" si="10"/>
        <v/>
      </c>
      <c r="R18" s="350" t="str">
        <f t="shared" si="23"/>
        <v/>
      </c>
      <c r="S18" s="347" t="str">
        <f t="shared" si="24"/>
        <v/>
      </c>
      <c r="T18" s="345" t="str">
        <f>IF(R18="","",MAX((O18-AR18)*'1042Ai Domanda'!$B$31,0))</f>
        <v/>
      </c>
      <c r="U18" s="351" t="str">
        <f t="shared" si="11"/>
        <v/>
      </c>
      <c r="V18" s="214"/>
      <c r="W18" s="215"/>
      <c r="X18" s="164" t="str">
        <f>'1042Bi Dati di base lav.'!M14</f>
        <v/>
      </c>
      <c r="Y18" s="216" t="str">
        <f t="shared" si="3"/>
        <v/>
      </c>
      <c r="Z18" s="217" t="str">
        <f>IF(A18="","",'1042Bi Dati di base lav.'!Q14-'1042Bi Dati di base lav.'!R14)</f>
        <v/>
      </c>
      <c r="AA18" s="217" t="str">
        <f t="shared" si="12"/>
        <v/>
      </c>
      <c r="AB18" s="218" t="str">
        <f t="shared" si="13"/>
        <v/>
      </c>
      <c r="AC18" s="218" t="str">
        <f t="shared" si="4"/>
        <v/>
      </c>
      <c r="AD18" s="218" t="str">
        <f t="shared" si="5"/>
        <v/>
      </c>
      <c r="AE18" s="219" t="str">
        <f t="shared" si="20"/>
        <v/>
      </c>
      <c r="AF18" s="219" t="str">
        <f>IF(K18="","",K18*AF$8 - MAX('1042Bi Dati di base lav.'!S14-M18,0))</f>
        <v/>
      </c>
      <c r="AG18" s="219" t="str">
        <f t="shared" si="6"/>
        <v/>
      </c>
      <c r="AH18" s="219" t="str">
        <f t="shared" si="14"/>
        <v/>
      </c>
      <c r="AI18" s="219" t="str">
        <f t="shared" si="7"/>
        <v/>
      </c>
      <c r="AJ18" s="219" t="str">
        <f>IF(OR($C18="",K18="",O18=""),"",MAX(P18+'1042Bi Dati di base lav.'!T14-O18,0))</f>
        <v/>
      </c>
      <c r="AK18" s="219" t="str">
        <f>IF('1042Bi Dati di base lav.'!T14="","",'1042Bi Dati di base lav.'!T14)</f>
        <v/>
      </c>
      <c r="AL18" s="219" t="str">
        <f t="shared" si="15"/>
        <v/>
      </c>
      <c r="AM18" s="220" t="str">
        <f t="shared" si="16"/>
        <v/>
      </c>
      <c r="AN18" s="221" t="str">
        <f t="shared" si="17"/>
        <v/>
      </c>
      <c r="AO18" s="219" t="str">
        <f t="shared" si="18"/>
        <v/>
      </c>
      <c r="AP18" s="219" t="str">
        <f>IF(E18="","",'1042Bi Dati di base lav.'!P14)</f>
        <v/>
      </c>
      <c r="AQ18" s="222">
        <f>IF('1042Bi Dati di base lav.'!Y14&gt;0,AG18,0)</f>
        <v>0</v>
      </c>
      <c r="AR18" s="223">
        <f>IF('1042Bi Dati di base lav.'!Y14&gt;0,'1042Bi Dati di base lav.'!T14,0)</f>
        <v>0</v>
      </c>
      <c r="AS18" s="219" t="str">
        <f t="shared" si="8"/>
        <v/>
      </c>
      <c r="AT18" s="219">
        <f>'1042Bi Dati di base lav.'!P14</f>
        <v>0</v>
      </c>
      <c r="AU18" s="219">
        <f t="shared" si="19"/>
        <v>0</v>
      </c>
    </row>
    <row r="19" spans="1:47" s="57" customFormat="1" ht="16.899999999999999" customHeight="1">
      <c r="A19" s="225" t="str">
        <f>IF('1042Bi Dati di base lav.'!A15="","",'1042Bi Dati di base lav.'!A15)</f>
        <v/>
      </c>
      <c r="B19" s="226" t="str">
        <f>IF('1042Bi Dati di base lav.'!B15="","",'1042Bi Dati di base lav.'!B15)</f>
        <v/>
      </c>
      <c r="C19" s="227" t="str">
        <f>IF('1042Bi Dati di base lav.'!C15="","",'1042Bi Dati di base lav.'!C15)</f>
        <v/>
      </c>
      <c r="D19" s="335" t="str">
        <f>IF('1042Bi Dati di base lav.'!AJ15="","",'1042Bi Dati di base lav.'!AJ15)</f>
        <v/>
      </c>
      <c r="E19" s="327" t="str">
        <f>IF('1042Bi Dati di base lav.'!N15="","",'1042Bi Dati di base lav.'!N15)</f>
        <v/>
      </c>
      <c r="F19" s="333" t="str">
        <f>IF('1042Bi Dati di base lav.'!O15="","",'1042Bi Dati di base lav.'!O15)</f>
        <v/>
      </c>
      <c r="G19" s="329" t="str">
        <f>IF('1042Bi Dati di base lav.'!P15="","",'1042Bi Dati di base lav.'!P15)</f>
        <v/>
      </c>
      <c r="H19" s="341" t="str">
        <f>IF('1042Bi Dati di base lav.'!Q15="","",'1042Bi Dati di base lav.'!Q15)</f>
        <v/>
      </c>
      <c r="I19" s="342" t="str">
        <f>IF('1042Bi Dati di base lav.'!R15="","",'1042Bi Dati di base lav.'!R15)</f>
        <v/>
      </c>
      <c r="J19" s="343" t="str">
        <f t="shared" si="9"/>
        <v/>
      </c>
      <c r="K19" s="344" t="str">
        <f t="shared" si="1"/>
        <v/>
      </c>
      <c r="L19" s="345" t="str">
        <f>IF('1042Bi Dati di base lav.'!S15="","",'1042Bi Dati di base lav.'!S15)</f>
        <v/>
      </c>
      <c r="M19" s="346" t="str">
        <f t="shared" si="21"/>
        <v/>
      </c>
      <c r="N19" s="347" t="str">
        <f t="shared" si="22"/>
        <v/>
      </c>
      <c r="O19" s="348" t="str">
        <f t="shared" si="22"/>
        <v/>
      </c>
      <c r="P19" s="349" t="str">
        <f t="shared" si="22"/>
        <v/>
      </c>
      <c r="Q19" s="338" t="str">
        <f t="shared" si="10"/>
        <v/>
      </c>
      <c r="R19" s="350" t="str">
        <f t="shared" si="23"/>
        <v/>
      </c>
      <c r="S19" s="347" t="str">
        <f t="shared" si="24"/>
        <v/>
      </c>
      <c r="T19" s="345" t="str">
        <f>IF(R19="","",MAX((O19-AR19)*'1042Ai Domanda'!$B$31,0))</f>
        <v/>
      </c>
      <c r="U19" s="351" t="str">
        <f t="shared" si="11"/>
        <v/>
      </c>
      <c r="V19" s="214"/>
      <c r="W19" s="215"/>
      <c r="X19" s="164" t="str">
        <f>'1042Bi Dati di base lav.'!M15</f>
        <v/>
      </c>
      <c r="Y19" s="216" t="str">
        <f t="shared" si="3"/>
        <v/>
      </c>
      <c r="Z19" s="217" t="str">
        <f>IF(A19="","",'1042Bi Dati di base lav.'!Q15-'1042Bi Dati di base lav.'!R15)</f>
        <v/>
      </c>
      <c r="AA19" s="217" t="str">
        <f t="shared" si="12"/>
        <v/>
      </c>
      <c r="AB19" s="218" t="str">
        <f t="shared" si="13"/>
        <v/>
      </c>
      <c r="AC19" s="218" t="str">
        <f t="shared" si="4"/>
        <v/>
      </c>
      <c r="AD19" s="218" t="str">
        <f t="shared" si="5"/>
        <v/>
      </c>
      <c r="AE19" s="219" t="str">
        <f t="shared" si="20"/>
        <v/>
      </c>
      <c r="AF19" s="219" t="str">
        <f>IF(K19="","",K19*AF$8 - MAX('1042Bi Dati di base lav.'!S15-M19,0))</f>
        <v/>
      </c>
      <c r="AG19" s="219" t="str">
        <f t="shared" si="6"/>
        <v/>
      </c>
      <c r="AH19" s="219" t="str">
        <f t="shared" si="14"/>
        <v/>
      </c>
      <c r="AI19" s="219" t="str">
        <f t="shared" si="7"/>
        <v/>
      </c>
      <c r="AJ19" s="219" t="str">
        <f>IF(OR($C19="",K19="",O19=""),"",MAX(P19+'1042Bi Dati di base lav.'!T15-O19,0))</f>
        <v/>
      </c>
      <c r="AK19" s="219" t="str">
        <f>IF('1042Bi Dati di base lav.'!T15="","",'1042Bi Dati di base lav.'!T15)</f>
        <v/>
      </c>
      <c r="AL19" s="219" t="str">
        <f t="shared" si="15"/>
        <v/>
      </c>
      <c r="AM19" s="220" t="str">
        <f t="shared" si="16"/>
        <v/>
      </c>
      <c r="AN19" s="221" t="str">
        <f t="shared" si="17"/>
        <v/>
      </c>
      <c r="AO19" s="219" t="str">
        <f t="shared" si="18"/>
        <v/>
      </c>
      <c r="AP19" s="219" t="str">
        <f>IF(E19="","",'1042Bi Dati di base lav.'!P15)</f>
        <v/>
      </c>
      <c r="AQ19" s="222">
        <f>IF('1042Bi Dati di base lav.'!Y15&gt;0,AG19,0)</f>
        <v>0</v>
      </c>
      <c r="AR19" s="223">
        <f>IF('1042Bi Dati di base lav.'!Y15&gt;0,'1042Bi Dati di base lav.'!T15,0)</f>
        <v>0</v>
      </c>
      <c r="AS19" s="219" t="str">
        <f t="shared" si="8"/>
        <v/>
      </c>
      <c r="AT19" s="219">
        <f>'1042Bi Dati di base lav.'!P15</f>
        <v>0</v>
      </c>
      <c r="AU19" s="219">
        <f t="shared" si="19"/>
        <v>0</v>
      </c>
    </row>
    <row r="20" spans="1:47" s="57" customFormat="1" ht="16.899999999999999" customHeight="1">
      <c r="A20" s="225" t="str">
        <f>IF('1042Bi Dati di base lav.'!A16="","",'1042Bi Dati di base lav.'!A16)</f>
        <v/>
      </c>
      <c r="B20" s="226" t="str">
        <f>IF('1042Bi Dati di base lav.'!B16="","",'1042Bi Dati di base lav.'!B16)</f>
        <v/>
      </c>
      <c r="C20" s="227" t="str">
        <f>IF('1042Bi Dati di base lav.'!C16="","",'1042Bi Dati di base lav.'!C16)</f>
        <v/>
      </c>
      <c r="D20" s="335" t="str">
        <f>IF('1042Bi Dati di base lav.'!AJ16="","",'1042Bi Dati di base lav.'!AJ16)</f>
        <v/>
      </c>
      <c r="E20" s="327" t="str">
        <f>IF('1042Bi Dati di base lav.'!N16="","",'1042Bi Dati di base lav.'!N16)</f>
        <v/>
      </c>
      <c r="F20" s="333" t="str">
        <f>IF('1042Bi Dati di base lav.'!O16="","",'1042Bi Dati di base lav.'!O16)</f>
        <v/>
      </c>
      <c r="G20" s="329" t="str">
        <f>IF('1042Bi Dati di base lav.'!P16="","",'1042Bi Dati di base lav.'!P16)</f>
        <v/>
      </c>
      <c r="H20" s="341" t="str">
        <f>IF('1042Bi Dati di base lav.'!Q16="","",'1042Bi Dati di base lav.'!Q16)</f>
        <v/>
      </c>
      <c r="I20" s="342" t="str">
        <f>IF('1042Bi Dati di base lav.'!R16="","",'1042Bi Dati di base lav.'!R16)</f>
        <v/>
      </c>
      <c r="J20" s="343" t="str">
        <f t="shared" si="9"/>
        <v/>
      </c>
      <c r="K20" s="344" t="str">
        <f t="shared" si="1"/>
        <v/>
      </c>
      <c r="L20" s="345" t="str">
        <f>IF('1042Bi Dati di base lav.'!S16="","",'1042Bi Dati di base lav.'!S16)</f>
        <v/>
      </c>
      <c r="M20" s="346" t="str">
        <f t="shared" si="21"/>
        <v/>
      </c>
      <c r="N20" s="347" t="str">
        <f t="shared" si="22"/>
        <v/>
      </c>
      <c r="O20" s="348" t="str">
        <f t="shared" si="22"/>
        <v/>
      </c>
      <c r="P20" s="349" t="str">
        <f t="shared" si="22"/>
        <v/>
      </c>
      <c r="Q20" s="338" t="str">
        <f t="shared" si="10"/>
        <v/>
      </c>
      <c r="R20" s="350" t="str">
        <f t="shared" si="23"/>
        <v/>
      </c>
      <c r="S20" s="347" t="str">
        <f t="shared" si="24"/>
        <v/>
      </c>
      <c r="T20" s="345" t="str">
        <f>IF(R20="","",MAX((O20-AR20)*'1042Ai Domanda'!$B$31,0))</f>
        <v/>
      </c>
      <c r="U20" s="351" t="str">
        <f t="shared" si="11"/>
        <v/>
      </c>
      <c r="V20" s="214"/>
      <c r="W20" s="215"/>
      <c r="X20" s="164" t="str">
        <f>'1042Bi Dati di base lav.'!M16</f>
        <v/>
      </c>
      <c r="Y20" s="216" t="str">
        <f t="shared" si="3"/>
        <v/>
      </c>
      <c r="Z20" s="217" t="str">
        <f>IF(A20="","",'1042Bi Dati di base lav.'!Q16-'1042Bi Dati di base lav.'!R16)</f>
        <v/>
      </c>
      <c r="AA20" s="217" t="str">
        <f t="shared" si="12"/>
        <v/>
      </c>
      <c r="AB20" s="218" t="str">
        <f t="shared" si="13"/>
        <v/>
      </c>
      <c r="AC20" s="218" t="str">
        <f t="shared" si="4"/>
        <v/>
      </c>
      <c r="AD20" s="218" t="str">
        <f t="shared" si="5"/>
        <v/>
      </c>
      <c r="AE20" s="219" t="str">
        <f t="shared" si="20"/>
        <v/>
      </c>
      <c r="AF20" s="219" t="str">
        <f>IF(K20="","",K20*AF$8 - MAX('1042Bi Dati di base lav.'!S16-M20,0))</f>
        <v/>
      </c>
      <c r="AG20" s="219" t="str">
        <f t="shared" si="6"/>
        <v/>
      </c>
      <c r="AH20" s="219" t="str">
        <f t="shared" si="14"/>
        <v/>
      </c>
      <c r="AI20" s="219" t="str">
        <f t="shared" si="7"/>
        <v/>
      </c>
      <c r="AJ20" s="219" t="str">
        <f>IF(OR($C20="",K20="",O20=""),"",MAX(P20+'1042Bi Dati di base lav.'!T16-O20,0))</f>
        <v/>
      </c>
      <c r="AK20" s="219" t="str">
        <f>IF('1042Bi Dati di base lav.'!T16="","",'1042Bi Dati di base lav.'!T16)</f>
        <v/>
      </c>
      <c r="AL20" s="219" t="str">
        <f t="shared" si="15"/>
        <v/>
      </c>
      <c r="AM20" s="220" t="str">
        <f t="shared" si="16"/>
        <v/>
      </c>
      <c r="AN20" s="221" t="str">
        <f t="shared" si="17"/>
        <v/>
      </c>
      <c r="AO20" s="219" t="str">
        <f t="shared" si="18"/>
        <v/>
      </c>
      <c r="AP20" s="219" t="str">
        <f>IF(E20="","",'1042Bi Dati di base lav.'!P16)</f>
        <v/>
      </c>
      <c r="AQ20" s="222">
        <f>IF('1042Bi Dati di base lav.'!Y16&gt;0,AG20,0)</f>
        <v>0</v>
      </c>
      <c r="AR20" s="223">
        <f>IF('1042Bi Dati di base lav.'!Y16&gt;0,'1042Bi Dati di base lav.'!T16,0)</f>
        <v>0</v>
      </c>
      <c r="AS20" s="219" t="str">
        <f t="shared" si="8"/>
        <v/>
      </c>
      <c r="AT20" s="219">
        <f>'1042Bi Dati di base lav.'!P16</f>
        <v>0</v>
      </c>
      <c r="AU20" s="219">
        <f t="shared" si="19"/>
        <v>0</v>
      </c>
    </row>
    <row r="21" spans="1:47" s="57" customFormat="1" ht="16.899999999999999" customHeight="1">
      <c r="A21" s="225" t="str">
        <f>IF('1042Bi Dati di base lav.'!A17="","",'1042Bi Dati di base lav.'!A17)</f>
        <v/>
      </c>
      <c r="B21" s="226" t="str">
        <f>IF('1042Bi Dati di base lav.'!B17="","",'1042Bi Dati di base lav.'!B17)</f>
        <v/>
      </c>
      <c r="C21" s="227" t="str">
        <f>IF('1042Bi Dati di base lav.'!C17="","",'1042Bi Dati di base lav.'!C17)</f>
        <v/>
      </c>
      <c r="D21" s="335" t="str">
        <f>IF('1042Bi Dati di base lav.'!AJ17="","",'1042Bi Dati di base lav.'!AJ17)</f>
        <v/>
      </c>
      <c r="E21" s="327" t="str">
        <f>IF('1042Bi Dati di base lav.'!N17="","",'1042Bi Dati di base lav.'!N17)</f>
        <v/>
      </c>
      <c r="F21" s="333" t="str">
        <f>IF('1042Bi Dati di base lav.'!O17="","",'1042Bi Dati di base lav.'!O17)</f>
        <v/>
      </c>
      <c r="G21" s="329" t="str">
        <f>IF('1042Bi Dati di base lav.'!P17="","",'1042Bi Dati di base lav.'!P17)</f>
        <v/>
      </c>
      <c r="H21" s="341" t="str">
        <f>IF('1042Bi Dati di base lav.'!Q17="","",'1042Bi Dati di base lav.'!Q17)</f>
        <v/>
      </c>
      <c r="I21" s="342" t="str">
        <f>IF('1042Bi Dati di base lav.'!R17="","",'1042Bi Dati di base lav.'!R17)</f>
        <v/>
      </c>
      <c r="J21" s="343" t="str">
        <f t="shared" si="9"/>
        <v/>
      </c>
      <c r="K21" s="344" t="str">
        <f t="shared" si="1"/>
        <v/>
      </c>
      <c r="L21" s="345" t="str">
        <f>IF('1042Bi Dati di base lav.'!S17="","",'1042Bi Dati di base lav.'!S17)</f>
        <v/>
      </c>
      <c r="M21" s="346" t="str">
        <f t="shared" si="21"/>
        <v/>
      </c>
      <c r="N21" s="347" t="str">
        <f t="shared" si="22"/>
        <v/>
      </c>
      <c r="O21" s="348" t="str">
        <f t="shared" si="22"/>
        <v/>
      </c>
      <c r="P21" s="349" t="str">
        <f t="shared" si="22"/>
        <v/>
      </c>
      <c r="Q21" s="338" t="str">
        <f t="shared" si="10"/>
        <v/>
      </c>
      <c r="R21" s="350" t="str">
        <f t="shared" si="23"/>
        <v/>
      </c>
      <c r="S21" s="347" t="str">
        <f t="shared" si="24"/>
        <v/>
      </c>
      <c r="T21" s="345" t="str">
        <f>IF(R21="","",MAX((O21-AR21)*'1042Ai Domanda'!$B$31,0))</f>
        <v/>
      </c>
      <c r="U21" s="351" t="str">
        <f t="shared" si="11"/>
        <v/>
      </c>
      <c r="V21" s="214"/>
      <c r="W21" s="215"/>
      <c r="X21" s="164" t="str">
        <f>'1042Bi Dati di base lav.'!M17</f>
        <v/>
      </c>
      <c r="Y21" s="216" t="str">
        <f t="shared" si="3"/>
        <v/>
      </c>
      <c r="Z21" s="217" t="str">
        <f>IF(A21="","",'1042Bi Dati di base lav.'!Q17-'1042Bi Dati di base lav.'!R17)</f>
        <v/>
      </c>
      <c r="AA21" s="217" t="str">
        <f t="shared" si="12"/>
        <v/>
      </c>
      <c r="AB21" s="218" t="str">
        <f t="shared" si="13"/>
        <v/>
      </c>
      <c r="AC21" s="218" t="str">
        <f t="shared" si="4"/>
        <v/>
      </c>
      <c r="AD21" s="218" t="str">
        <f t="shared" si="5"/>
        <v/>
      </c>
      <c r="AE21" s="219" t="str">
        <f t="shared" si="20"/>
        <v/>
      </c>
      <c r="AF21" s="219" t="str">
        <f>IF(K21="","",K21*AF$8 - MAX('1042Bi Dati di base lav.'!S17-M21,0))</f>
        <v/>
      </c>
      <c r="AG21" s="219" t="str">
        <f t="shared" si="6"/>
        <v/>
      </c>
      <c r="AH21" s="219" t="str">
        <f t="shared" si="14"/>
        <v/>
      </c>
      <c r="AI21" s="219" t="str">
        <f t="shared" si="7"/>
        <v/>
      </c>
      <c r="AJ21" s="219" t="str">
        <f>IF(OR($C21="",K21="",O21=""),"",MAX(P21+'1042Bi Dati di base lav.'!T17-O21,0))</f>
        <v/>
      </c>
      <c r="AK21" s="219" t="str">
        <f>IF('1042Bi Dati di base lav.'!T17="","",'1042Bi Dati di base lav.'!T17)</f>
        <v/>
      </c>
      <c r="AL21" s="219" t="str">
        <f t="shared" si="15"/>
        <v/>
      </c>
      <c r="AM21" s="220" t="str">
        <f t="shared" si="16"/>
        <v/>
      </c>
      <c r="AN21" s="221" t="str">
        <f t="shared" si="17"/>
        <v/>
      </c>
      <c r="AO21" s="219" t="str">
        <f t="shared" si="18"/>
        <v/>
      </c>
      <c r="AP21" s="219" t="str">
        <f>IF(E21="","",'1042Bi Dati di base lav.'!P17)</f>
        <v/>
      </c>
      <c r="AQ21" s="222">
        <f>IF('1042Bi Dati di base lav.'!Y17&gt;0,AG21,0)</f>
        <v>0</v>
      </c>
      <c r="AR21" s="223">
        <f>IF('1042Bi Dati di base lav.'!Y17&gt;0,'1042Bi Dati di base lav.'!T17,0)</f>
        <v>0</v>
      </c>
      <c r="AS21" s="219" t="str">
        <f t="shared" si="8"/>
        <v/>
      </c>
      <c r="AT21" s="219">
        <f>'1042Bi Dati di base lav.'!P17</f>
        <v>0</v>
      </c>
      <c r="AU21" s="219">
        <f t="shared" si="19"/>
        <v>0</v>
      </c>
    </row>
    <row r="22" spans="1:47" s="57" customFormat="1" ht="16.899999999999999" customHeight="1">
      <c r="A22" s="225" t="str">
        <f>IF('1042Bi Dati di base lav.'!A18="","",'1042Bi Dati di base lav.'!A18)</f>
        <v/>
      </c>
      <c r="B22" s="226" t="str">
        <f>IF('1042Bi Dati di base lav.'!B18="","",'1042Bi Dati di base lav.'!B18)</f>
        <v/>
      </c>
      <c r="C22" s="227" t="str">
        <f>IF('1042Bi Dati di base lav.'!C18="","",'1042Bi Dati di base lav.'!C18)</f>
        <v/>
      </c>
      <c r="D22" s="335" t="str">
        <f>IF('1042Bi Dati di base lav.'!AJ18="","",'1042Bi Dati di base lav.'!AJ18)</f>
        <v/>
      </c>
      <c r="E22" s="327" t="str">
        <f>IF('1042Bi Dati di base lav.'!N18="","",'1042Bi Dati di base lav.'!N18)</f>
        <v/>
      </c>
      <c r="F22" s="333" t="str">
        <f>IF('1042Bi Dati di base lav.'!O18="","",'1042Bi Dati di base lav.'!O18)</f>
        <v/>
      </c>
      <c r="G22" s="329" t="str">
        <f>IF('1042Bi Dati di base lav.'!P18="","",'1042Bi Dati di base lav.'!P18)</f>
        <v/>
      </c>
      <c r="H22" s="341" t="str">
        <f>IF('1042Bi Dati di base lav.'!Q18="","",'1042Bi Dati di base lav.'!Q18)</f>
        <v/>
      </c>
      <c r="I22" s="342" t="str">
        <f>IF('1042Bi Dati di base lav.'!R18="","",'1042Bi Dati di base lav.'!R18)</f>
        <v/>
      </c>
      <c r="J22" s="343" t="str">
        <f t="shared" si="9"/>
        <v/>
      </c>
      <c r="K22" s="344" t="str">
        <f t="shared" si="1"/>
        <v/>
      </c>
      <c r="L22" s="345" t="str">
        <f>IF('1042Bi Dati di base lav.'!S18="","",'1042Bi Dati di base lav.'!S18)</f>
        <v/>
      </c>
      <c r="M22" s="346" t="str">
        <f t="shared" si="21"/>
        <v/>
      </c>
      <c r="N22" s="347" t="str">
        <f t="shared" si="22"/>
        <v/>
      </c>
      <c r="O22" s="348" t="str">
        <f t="shared" si="22"/>
        <v/>
      </c>
      <c r="P22" s="349" t="str">
        <f t="shared" si="22"/>
        <v/>
      </c>
      <c r="Q22" s="338" t="str">
        <f t="shared" si="10"/>
        <v/>
      </c>
      <c r="R22" s="350" t="str">
        <f t="shared" si="23"/>
        <v/>
      </c>
      <c r="S22" s="347" t="str">
        <f t="shared" si="24"/>
        <v/>
      </c>
      <c r="T22" s="345" t="str">
        <f>IF(R22="","",MAX((O22-AR22)*'1042Ai Domanda'!$B$31,0))</f>
        <v/>
      </c>
      <c r="U22" s="351" t="str">
        <f t="shared" si="11"/>
        <v/>
      </c>
      <c r="V22" s="214"/>
      <c r="W22" s="215"/>
      <c r="X22" s="164" t="str">
        <f>'1042Bi Dati di base lav.'!M18</f>
        <v/>
      </c>
      <c r="Y22" s="216" t="str">
        <f t="shared" si="3"/>
        <v/>
      </c>
      <c r="Z22" s="217" t="str">
        <f>IF(A22="","",'1042Bi Dati di base lav.'!Q18-'1042Bi Dati di base lav.'!R18)</f>
        <v/>
      </c>
      <c r="AA22" s="217" t="str">
        <f t="shared" si="12"/>
        <v/>
      </c>
      <c r="AB22" s="218" t="str">
        <f t="shared" si="13"/>
        <v/>
      </c>
      <c r="AC22" s="218" t="str">
        <f t="shared" si="4"/>
        <v/>
      </c>
      <c r="AD22" s="218" t="str">
        <f t="shared" si="5"/>
        <v/>
      </c>
      <c r="AE22" s="219" t="str">
        <f t="shared" si="20"/>
        <v/>
      </c>
      <c r="AF22" s="219" t="str">
        <f>IF(K22="","",K22*AF$8 - MAX('1042Bi Dati di base lav.'!S18-M22,0))</f>
        <v/>
      </c>
      <c r="AG22" s="219" t="str">
        <f t="shared" si="6"/>
        <v/>
      </c>
      <c r="AH22" s="219" t="str">
        <f t="shared" si="14"/>
        <v/>
      </c>
      <c r="AI22" s="219" t="str">
        <f t="shared" si="7"/>
        <v/>
      </c>
      <c r="AJ22" s="219" t="str">
        <f>IF(OR($C22="",K22="",O22=""),"",MAX(P22+'1042Bi Dati di base lav.'!T18-O22,0))</f>
        <v/>
      </c>
      <c r="AK22" s="219" t="str">
        <f>IF('1042Bi Dati di base lav.'!T18="","",'1042Bi Dati di base lav.'!T18)</f>
        <v/>
      </c>
      <c r="AL22" s="219" t="str">
        <f t="shared" si="15"/>
        <v/>
      </c>
      <c r="AM22" s="220" t="str">
        <f t="shared" si="16"/>
        <v/>
      </c>
      <c r="AN22" s="221" t="str">
        <f t="shared" si="17"/>
        <v/>
      </c>
      <c r="AO22" s="219" t="str">
        <f t="shared" si="18"/>
        <v/>
      </c>
      <c r="AP22" s="219" t="str">
        <f>IF(E22="","",'1042Bi Dati di base lav.'!P18)</f>
        <v/>
      </c>
      <c r="AQ22" s="222">
        <f>IF('1042Bi Dati di base lav.'!Y18&gt;0,AG22,0)</f>
        <v>0</v>
      </c>
      <c r="AR22" s="223">
        <f>IF('1042Bi Dati di base lav.'!Y18&gt;0,'1042Bi Dati di base lav.'!T18,0)</f>
        <v>0</v>
      </c>
      <c r="AS22" s="219" t="str">
        <f t="shared" si="8"/>
        <v/>
      </c>
      <c r="AT22" s="219">
        <f>'1042Bi Dati di base lav.'!P18</f>
        <v>0</v>
      </c>
      <c r="AU22" s="219">
        <f t="shared" si="19"/>
        <v>0</v>
      </c>
    </row>
    <row r="23" spans="1:47" s="57" customFormat="1" ht="16.899999999999999" customHeight="1">
      <c r="A23" s="225" t="str">
        <f>IF('1042Bi Dati di base lav.'!A19="","",'1042Bi Dati di base lav.'!A19)</f>
        <v/>
      </c>
      <c r="B23" s="226" t="str">
        <f>IF('1042Bi Dati di base lav.'!B19="","",'1042Bi Dati di base lav.'!B19)</f>
        <v/>
      </c>
      <c r="C23" s="227" t="str">
        <f>IF('1042Bi Dati di base lav.'!C19="","",'1042Bi Dati di base lav.'!C19)</f>
        <v/>
      </c>
      <c r="D23" s="335" t="str">
        <f>IF('1042Bi Dati di base lav.'!AJ19="","",'1042Bi Dati di base lav.'!AJ19)</f>
        <v/>
      </c>
      <c r="E23" s="327" t="str">
        <f>IF('1042Bi Dati di base lav.'!N19="","",'1042Bi Dati di base lav.'!N19)</f>
        <v/>
      </c>
      <c r="F23" s="333" t="str">
        <f>IF('1042Bi Dati di base lav.'!O19="","",'1042Bi Dati di base lav.'!O19)</f>
        <v/>
      </c>
      <c r="G23" s="329" t="str">
        <f>IF('1042Bi Dati di base lav.'!P19="","",'1042Bi Dati di base lav.'!P19)</f>
        <v/>
      </c>
      <c r="H23" s="341" t="str">
        <f>IF('1042Bi Dati di base lav.'!Q19="","",'1042Bi Dati di base lav.'!Q19)</f>
        <v/>
      </c>
      <c r="I23" s="342" t="str">
        <f>IF('1042Bi Dati di base lav.'!R19="","",'1042Bi Dati di base lav.'!R19)</f>
        <v/>
      </c>
      <c r="J23" s="343" t="str">
        <f t="shared" si="9"/>
        <v/>
      </c>
      <c r="K23" s="344" t="str">
        <f t="shared" si="1"/>
        <v/>
      </c>
      <c r="L23" s="345" t="str">
        <f>IF('1042Bi Dati di base lav.'!S19="","",'1042Bi Dati di base lav.'!S19)</f>
        <v/>
      </c>
      <c r="M23" s="346" t="str">
        <f t="shared" si="21"/>
        <v/>
      </c>
      <c r="N23" s="347" t="str">
        <f t="shared" si="22"/>
        <v/>
      </c>
      <c r="O23" s="348" t="str">
        <f t="shared" si="22"/>
        <v/>
      </c>
      <c r="P23" s="349" t="str">
        <f t="shared" si="22"/>
        <v/>
      </c>
      <c r="Q23" s="338" t="str">
        <f t="shared" si="10"/>
        <v/>
      </c>
      <c r="R23" s="350" t="str">
        <f t="shared" si="23"/>
        <v/>
      </c>
      <c r="S23" s="347" t="str">
        <f t="shared" si="24"/>
        <v/>
      </c>
      <c r="T23" s="345" t="str">
        <f>IF(R23="","",MAX((O23-AR23)*'1042Ai Domanda'!$B$31,0))</f>
        <v/>
      </c>
      <c r="U23" s="351" t="str">
        <f t="shared" si="11"/>
        <v/>
      </c>
      <c r="V23" s="214"/>
      <c r="W23" s="215"/>
      <c r="X23" s="164" t="str">
        <f>'1042Bi Dati di base lav.'!M19</f>
        <v/>
      </c>
      <c r="Y23" s="216" t="str">
        <f t="shared" si="3"/>
        <v/>
      </c>
      <c r="Z23" s="217" t="str">
        <f>IF(A23="","",'1042Bi Dati di base lav.'!Q19-'1042Bi Dati di base lav.'!R19)</f>
        <v/>
      </c>
      <c r="AA23" s="217" t="str">
        <f t="shared" si="12"/>
        <v/>
      </c>
      <c r="AB23" s="218" t="str">
        <f t="shared" si="13"/>
        <v/>
      </c>
      <c r="AC23" s="218" t="str">
        <f t="shared" si="4"/>
        <v/>
      </c>
      <c r="AD23" s="218" t="str">
        <f t="shared" si="5"/>
        <v/>
      </c>
      <c r="AE23" s="219" t="str">
        <f t="shared" si="20"/>
        <v/>
      </c>
      <c r="AF23" s="219" t="str">
        <f>IF(K23="","",K23*AF$8 - MAX('1042Bi Dati di base lav.'!S19-M23,0))</f>
        <v/>
      </c>
      <c r="AG23" s="219" t="str">
        <f t="shared" si="6"/>
        <v/>
      </c>
      <c r="AH23" s="219" t="str">
        <f t="shared" si="14"/>
        <v/>
      </c>
      <c r="AI23" s="219" t="str">
        <f t="shared" si="7"/>
        <v/>
      </c>
      <c r="AJ23" s="219" t="str">
        <f>IF(OR($C23="",K23="",O23=""),"",MAX(P23+'1042Bi Dati di base lav.'!T19-O23,0))</f>
        <v/>
      </c>
      <c r="AK23" s="219" t="str">
        <f>IF('1042Bi Dati di base lav.'!T19="","",'1042Bi Dati di base lav.'!T19)</f>
        <v/>
      </c>
      <c r="AL23" s="219" t="str">
        <f t="shared" si="15"/>
        <v/>
      </c>
      <c r="AM23" s="220" t="str">
        <f t="shared" si="16"/>
        <v/>
      </c>
      <c r="AN23" s="221" t="str">
        <f t="shared" si="17"/>
        <v/>
      </c>
      <c r="AO23" s="219" t="str">
        <f t="shared" si="18"/>
        <v/>
      </c>
      <c r="AP23" s="219" t="str">
        <f>IF(E23="","",'1042Bi Dati di base lav.'!P19)</f>
        <v/>
      </c>
      <c r="AQ23" s="222">
        <f>IF('1042Bi Dati di base lav.'!Y19&gt;0,AG23,0)</f>
        <v>0</v>
      </c>
      <c r="AR23" s="223">
        <f>IF('1042Bi Dati di base lav.'!Y19&gt;0,'1042Bi Dati di base lav.'!T19,0)</f>
        <v>0</v>
      </c>
      <c r="AS23" s="219" t="str">
        <f t="shared" si="8"/>
        <v/>
      </c>
      <c r="AT23" s="219">
        <f>'1042Bi Dati di base lav.'!P19</f>
        <v>0</v>
      </c>
      <c r="AU23" s="219">
        <f t="shared" si="19"/>
        <v>0</v>
      </c>
    </row>
    <row r="24" spans="1:47" s="57" customFormat="1" ht="16.899999999999999" customHeight="1">
      <c r="A24" s="225" t="str">
        <f>IF('1042Bi Dati di base lav.'!A20="","",'1042Bi Dati di base lav.'!A20)</f>
        <v/>
      </c>
      <c r="B24" s="226" t="str">
        <f>IF('1042Bi Dati di base lav.'!B20="","",'1042Bi Dati di base lav.'!B20)</f>
        <v/>
      </c>
      <c r="C24" s="227" t="str">
        <f>IF('1042Bi Dati di base lav.'!C20="","",'1042Bi Dati di base lav.'!C20)</f>
        <v/>
      </c>
      <c r="D24" s="335" t="str">
        <f>IF('1042Bi Dati di base lav.'!AJ20="","",'1042Bi Dati di base lav.'!AJ20)</f>
        <v/>
      </c>
      <c r="E24" s="327" t="str">
        <f>IF('1042Bi Dati di base lav.'!N20="","",'1042Bi Dati di base lav.'!N20)</f>
        <v/>
      </c>
      <c r="F24" s="333" t="str">
        <f>IF('1042Bi Dati di base lav.'!O20="","",'1042Bi Dati di base lav.'!O20)</f>
        <v/>
      </c>
      <c r="G24" s="329" t="str">
        <f>IF('1042Bi Dati di base lav.'!P20="","",'1042Bi Dati di base lav.'!P20)</f>
        <v/>
      </c>
      <c r="H24" s="341" t="str">
        <f>IF('1042Bi Dati di base lav.'!Q20="","",'1042Bi Dati di base lav.'!Q20)</f>
        <v/>
      </c>
      <c r="I24" s="342" t="str">
        <f>IF('1042Bi Dati di base lav.'!R20="","",'1042Bi Dati di base lav.'!R20)</f>
        <v/>
      </c>
      <c r="J24" s="343" t="str">
        <f t="shared" si="9"/>
        <v/>
      </c>
      <c r="K24" s="344" t="str">
        <f t="shared" si="1"/>
        <v/>
      </c>
      <c r="L24" s="345" t="str">
        <f>IF('1042Bi Dati di base lav.'!S20="","",'1042Bi Dati di base lav.'!S20)</f>
        <v/>
      </c>
      <c r="M24" s="346" t="str">
        <f t="shared" si="21"/>
        <v/>
      </c>
      <c r="N24" s="347" t="str">
        <f t="shared" si="22"/>
        <v/>
      </c>
      <c r="O24" s="348" t="str">
        <f t="shared" si="22"/>
        <v/>
      </c>
      <c r="P24" s="349" t="str">
        <f t="shared" si="22"/>
        <v/>
      </c>
      <c r="Q24" s="338" t="str">
        <f t="shared" si="10"/>
        <v/>
      </c>
      <c r="R24" s="350" t="str">
        <f t="shared" si="23"/>
        <v/>
      </c>
      <c r="S24" s="347" t="str">
        <f t="shared" si="24"/>
        <v/>
      </c>
      <c r="T24" s="345" t="str">
        <f>IF(R24="","",MAX((O24-AR24)*'1042Ai Domanda'!$B$31,0))</f>
        <v/>
      </c>
      <c r="U24" s="351" t="str">
        <f t="shared" si="11"/>
        <v/>
      </c>
      <c r="V24" s="214"/>
      <c r="W24" s="215"/>
      <c r="X24" s="164" t="str">
        <f>'1042Bi Dati di base lav.'!M20</f>
        <v/>
      </c>
      <c r="Y24" s="216" t="str">
        <f t="shared" si="3"/>
        <v/>
      </c>
      <c r="Z24" s="217" t="str">
        <f>IF(A24="","",'1042Bi Dati di base lav.'!Q20-'1042Bi Dati di base lav.'!R20)</f>
        <v/>
      </c>
      <c r="AA24" s="217" t="str">
        <f t="shared" si="12"/>
        <v/>
      </c>
      <c r="AB24" s="218" t="str">
        <f t="shared" si="13"/>
        <v/>
      </c>
      <c r="AC24" s="218" t="str">
        <f t="shared" si="4"/>
        <v/>
      </c>
      <c r="AD24" s="218" t="str">
        <f t="shared" si="5"/>
        <v/>
      </c>
      <c r="AE24" s="219" t="str">
        <f t="shared" si="20"/>
        <v/>
      </c>
      <c r="AF24" s="219" t="str">
        <f>IF(K24="","",K24*AF$8 - MAX('1042Bi Dati di base lav.'!S20-M24,0))</f>
        <v/>
      </c>
      <c r="AG24" s="219" t="str">
        <f t="shared" si="6"/>
        <v/>
      </c>
      <c r="AH24" s="219" t="str">
        <f t="shared" si="14"/>
        <v/>
      </c>
      <c r="AI24" s="219" t="str">
        <f t="shared" si="7"/>
        <v/>
      </c>
      <c r="AJ24" s="219" t="str">
        <f>IF(OR($C24="",K24="",O24=""),"",MAX(P24+'1042Bi Dati di base lav.'!T20-O24,0))</f>
        <v/>
      </c>
      <c r="AK24" s="219" t="str">
        <f>IF('1042Bi Dati di base lav.'!T20="","",'1042Bi Dati di base lav.'!T20)</f>
        <v/>
      </c>
      <c r="AL24" s="219" t="str">
        <f t="shared" si="15"/>
        <v/>
      </c>
      <c r="AM24" s="220" t="str">
        <f t="shared" si="16"/>
        <v/>
      </c>
      <c r="AN24" s="221" t="str">
        <f t="shared" si="17"/>
        <v/>
      </c>
      <c r="AO24" s="219" t="str">
        <f t="shared" si="18"/>
        <v/>
      </c>
      <c r="AP24" s="219" t="str">
        <f>IF(E24="","",'1042Bi Dati di base lav.'!P20)</f>
        <v/>
      </c>
      <c r="AQ24" s="222">
        <f>IF('1042Bi Dati di base lav.'!Y20&gt;0,AG24,0)</f>
        <v>0</v>
      </c>
      <c r="AR24" s="223">
        <f>IF('1042Bi Dati di base lav.'!Y20&gt;0,'1042Bi Dati di base lav.'!T20,0)</f>
        <v>0</v>
      </c>
      <c r="AS24" s="219" t="str">
        <f t="shared" si="8"/>
        <v/>
      </c>
      <c r="AT24" s="219">
        <f>'1042Bi Dati di base lav.'!P20</f>
        <v>0</v>
      </c>
      <c r="AU24" s="219">
        <f t="shared" si="19"/>
        <v>0</v>
      </c>
    </row>
    <row r="25" spans="1:47" s="57" customFormat="1" ht="16.899999999999999" customHeight="1">
      <c r="A25" s="225" t="str">
        <f>IF('1042Bi Dati di base lav.'!A21="","",'1042Bi Dati di base lav.'!A21)</f>
        <v/>
      </c>
      <c r="B25" s="226" t="str">
        <f>IF('1042Bi Dati di base lav.'!B21="","",'1042Bi Dati di base lav.'!B21)</f>
        <v/>
      </c>
      <c r="C25" s="227" t="str">
        <f>IF('1042Bi Dati di base lav.'!C21="","",'1042Bi Dati di base lav.'!C21)</f>
        <v/>
      </c>
      <c r="D25" s="335" t="str">
        <f>IF('1042Bi Dati di base lav.'!AJ21="","",'1042Bi Dati di base lav.'!AJ21)</f>
        <v/>
      </c>
      <c r="E25" s="327" t="str">
        <f>IF('1042Bi Dati di base lav.'!N21="","",'1042Bi Dati di base lav.'!N21)</f>
        <v/>
      </c>
      <c r="F25" s="333" t="str">
        <f>IF('1042Bi Dati di base lav.'!O21="","",'1042Bi Dati di base lav.'!O21)</f>
        <v/>
      </c>
      <c r="G25" s="329" t="str">
        <f>IF('1042Bi Dati di base lav.'!P21="","",'1042Bi Dati di base lav.'!P21)</f>
        <v/>
      </c>
      <c r="H25" s="341" t="str">
        <f>IF('1042Bi Dati di base lav.'!Q21="","",'1042Bi Dati di base lav.'!Q21)</f>
        <v/>
      </c>
      <c r="I25" s="342" t="str">
        <f>IF('1042Bi Dati di base lav.'!R21="","",'1042Bi Dati di base lav.'!R21)</f>
        <v/>
      </c>
      <c r="J25" s="343" t="str">
        <f t="shared" si="9"/>
        <v/>
      </c>
      <c r="K25" s="344" t="str">
        <f t="shared" si="1"/>
        <v/>
      </c>
      <c r="L25" s="345" t="str">
        <f>IF('1042Bi Dati di base lav.'!S21="","",'1042Bi Dati di base lav.'!S21)</f>
        <v/>
      </c>
      <c r="M25" s="346" t="str">
        <f t="shared" si="21"/>
        <v/>
      </c>
      <c r="N25" s="347" t="str">
        <f t="shared" si="22"/>
        <v/>
      </c>
      <c r="O25" s="348" t="str">
        <f t="shared" si="22"/>
        <v/>
      </c>
      <c r="P25" s="349" t="str">
        <f t="shared" si="22"/>
        <v/>
      </c>
      <c r="Q25" s="338" t="str">
        <f t="shared" si="10"/>
        <v/>
      </c>
      <c r="R25" s="350" t="str">
        <f t="shared" si="23"/>
        <v/>
      </c>
      <c r="S25" s="347" t="str">
        <f t="shared" si="24"/>
        <v/>
      </c>
      <c r="T25" s="345" t="str">
        <f>IF(R25="","",MAX((O25-AR25)*'1042Ai Domanda'!$B$31,0))</f>
        <v/>
      </c>
      <c r="U25" s="351" t="str">
        <f t="shared" si="11"/>
        <v/>
      </c>
      <c r="V25" s="214"/>
      <c r="W25" s="215"/>
      <c r="X25" s="164" t="str">
        <f>'1042Bi Dati di base lav.'!M21</f>
        <v/>
      </c>
      <c r="Y25" s="216" t="str">
        <f t="shared" si="3"/>
        <v/>
      </c>
      <c r="Z25" s="217" t="str">
        <f>IF(A25="","",'1042Bi Dati di base lav.'!Q21-'1042Bi Dati di base lav.'!R21)</f>
        <v/>
      </c>
      <c r="AA25" s="217" t="str">
        <f t="shared" si="12"/>
        <v/>
      </c>
      <c r="AB25" s="218" t="str">
        <f t="shared" si="13"/>
        <v/>
      </c>
      <c r="AC25" s="218" t="str">
        <f t="shared" si="4"/>
        <v/>
      </c>
      <c r="AD25" s="218" t="str">
        <f t="shared" si="5"/>
        <v/>
      </c>
      <c r="AE25" s="219" t="str">
        <f t="shared" si="20"/>
        <v/>
      </c>
      <c r="AF25" s="219" t="str">
        <f>IF(K25="","",K25*AF$8 - MAX('1042Bi Dati di base lav.'!S21-M25,0))</f>
        <v/>
      </c>
      <c r="AG25" s="219" t="str">
        <f t="shared" si="6"/>
        <v/>
      </c>
      <c r="AH25" s="219" t="str">
        <f t="shared" si="14"/>
        <v/>
      </c>
      <c r="AI25" s="219" t="str">
        <f t="shared" si="7"/>
        <v/>
      </c>
      <c r="AJ25" s="219" t="str">
        <f>IF(OR($C25="",K25="",O25=""),"",MAX(P25+'1042Bi Dati di base lav.'!T21-O25,0))</f>
        <v/>
      </c>
      <c r="AK25" s="219" t="str">
        <f>IF('1042Bi Dati di base lav.'!T21="","",'1042Bi Dati di base lav.'!T21)</f>
        <v/>
      </c>
      <c r="AL25" s="219" t="str">
        <f t="shared" si="15"/>
        <v/>
      </c>
      <c r="AM25" s="220" t="str">
        <f t="shared" si="16"/>
        <v/>
      </c>
      <c r="AN25" s="221" t="str">
        <f t="shared" si="17"/>
        <v/>
      </c>
      <c r="AO25" s="219" t="str">
        <f t="shared" si="18"/>
        <v/>
      </c>
      <c r="AP25" s="219" t="str">
        <f>IF(E25="","",'1042Bi Dati di base lav.'!P21)</f>
        <v/>
      </c>
      <c r="AQ25" s="222">
        <f>IF('1042Bi Dati di base lav.'!Y21&gt;0,AG25,0)</f>
        <v>0</v>
      </c>
      <c r="AR25" s="223">
        <f>IF('1042Bi Dati di base lav.'!Y21&gt;0,'1042Bi Dati di base lav.'!T21,0)</f>
        <v>0</v>
      </c>
      <c r="AS25" s="219" t="str">
        <f t="shared" si="8"/>
        <v/>
      </c>
      <c r="AT25" s="219">
        <f>'1042Bi Dati di base lav.'!P21</f>
        <v>0</v>
      </c>
      <c r="AU25" s="219">
        <f t="shared" si="19"/>
        <v>0</v>
      </c>
    </row>
    <row r="26" spans="1:47" s="57" customFormat="1" ht="16.899999999999999" customHeight="1">
      <c r="A26" s="225" t="str">
        <f>IF('1042Bi Dati di base lav.'!A22="","",'1042Bi Dati di base lav.'!A22)</f>
        <v/>
      </c>
      <c r="B26" s="226" t="str">
        <f>IF('1042Bi Dati di base lav.'!B22="","",'1042Bi Dati di base lav.'!B22)</f>
        <v/>
      </c>
      <c r="C26" s="227" t="str">
        <f>IF('1042Bi Dati di base lav.'!C22="","",'1042Bi Dati di base lav.'!C22)</f>
        <v/>
      </c>
      <c r="D26" s="335" t="str">
        <f>IF('1042Bi Dati di base lav.'!AJ22="","",'1042Bi Dati di base lav.'!AJ22)</f>
        <v/>
      </c>
      <c r="E26" s="327" t="str">
        <f>IF('1042Bi Dati di base lav.'!N22="","",'1042Bi Dati di base lav.'!N22)</f>
        <v/>
      </c>
      <c r="F26" s="333" t="str">
        <f>IF('1042Bi Dati di base lav.'!O22="","",'1042Bi Dati di base lav.'!O22)</f>
        <v/>
      </c>
      <c r="G26" s="329" t="str">
        <f>IF('1042Bi Dati di base lav.'!P22="","",'1042Bi Dati di base lav.'!P22)</f>
        <v/>
      </c>
      <c r="H26" s="341" t="str">
        <f>IF('1042Bi Dati di base lav.'!Q22="","",'1042Bi Dati di base lav.'!Q22)</f>
        <v/>
      </c>
      <c r="I26" s="342" t="str">
        <f>IF('1042Bi Dati di base lav.'!R22="","",'1042Bi Dati di base lav.'!R22)</f>
        <v/>
      </c>
      <c r="J26" s="343" t="str">
        <f t="shared" si="9"/>
        <v/>
      </c>
      <c r="K26" s="344" t="str">
        <f t="shared" si="1"/>
        <v/>
      </c>
      <c r="L26" s="345" t="str">
        <f>IF('1042Bi Dati di base lav.'!S22="","",'1042Bi Dati di base lav.'!S22)</f>
        <v/>
      </c>
      <c r="M26" s="346" t="str">
        <f t="shared" si="21"/>
        <v/>
      </c>
      <c r="N26" s="347" t="str">
        <f t="shared" si="22"/>
        <v/>
      </c>
      <c r="O26" s="348" t="str">
        <f t="shared" si="22"/>
        <v/>
      </c>
      <c r="P26" s="349" t="str">
        <f t="shared" si="22"/>
        <v/>
      </c>
      <c r="Q26" s="338" t="str">
        <f t="shared" si="10"/>
        <v/>
      </c>
      <c r="R26" s="350" t="str">
        <f t="shared" si="23"/>
        <v/>
      </c>
      <c r="S26" s="347" t="str">
        <f t="shared" si="24"/>
        <v/>
      </c>
      <c r="T26" s="345" t="str">
        <f>IF(R26="","",MAX((O26-AR26)*'1042Ai Domanda'!$B$31,0))</f>
        <v/>
      </c>
      <c r="U26" s="351" t="str">
        <f t="shared" si="11"/>
        <v/>
      </c>
      <c r="V26" s="214"/>
      <c r="W26" s="215"/>
      <c r="X26" s="164" t="str">
        <f>'1042Bi Dati di base lav.'!M22</f>
        <v/>
      </c>
      <c r="Y26" s="216" t="str">
        <f t="shared" si="3"/>
        <v/>
      </c>
      <c r="Z26" s="217" t="str">
        <f>IF(A26="","",'1042Bi Dati di base lav.'!Q22-'1042Bi Dati di base lav.'!R22)</f>
        <v/>
      </c>
      <c r="AA26" s="217" t="str">
        <f t="shared" si="12"/>
        <v/>
      </c>
      <c r="AB26" s="218" t="str">
        <f t="shared" si="13"/>
        <v/>
      </c>
      <c r="AC26" s="218" t="str">
        <f t="shared" si="4"/>
        <v/>
      </c>
      <c r="AD26" s="218" t="str">
        <f t="shared" si="5"/>
        <v/>
      </c>
      <c r="AE26" s="219" t="str">
        <f t="shared" si="20"/>
        <v/>
      </c>
      <c r="AF26" s="219" t="str">
        <f>IF(K26="","",K26*AF$8 - MAX('1042Bi Dati di base lav.'!S22-M26,0))</f>
        <v/>
      </c>
      <c r="AG26" s="219" t="str">
        <f t="shared" si="6"/>
        <v/>
      </c>
      <c r="AH26" s="219" t="str">
        <f t="shared" si="14"/>
        <v/>
      </c>
      <c r="AI26" s="219" t="str">
        <f t="shared" si="7"/>
        <v/>
      </c>
      <c r="AJ26" s="219" t="str">
        <f>IF(OR($C26="",K26="",O26=""),"",MAX(P26+'1042Bi Dati di base lav.'!T22-O26,0))</f>
        <v/>
      </c>
      <c r="AK26" s="219" t="str">
        <f>IF('1042Bi Dati di base lav.'!T22="","",'1042Bi Dati di base lav.'!T22)</f>
        <v/>
      </c>
      <c r="AL26" s="219" t="str">
        <f t="shared" si="15"/>
        <v/>
      </c>
      <c r="AM26" s="220" t="str">
        <f t="shared" si="16"/>
        <v/>
      </c>
      <c r="AN26" s="221" t="str">
        <f t="shared" si="17"/>
        <v/>
      </c>
      <c r="AO26" s="219" t="str">
        <f t="shared" si="18"/>
        <v/>
      </c>
      <c r="AP26" s="219" t="str">
        <f>IF(E26="","",'1042Bi Dati di base lav.'!P22)</f>
        <v/>
      </c>
      <c r="AQ26" s="222">
        <f>IF('1042Bi Dati di base lav.'!Y22&gt;0,AG26,0)</f>
        <v>0</v>
      </c>
      <c r="AR26" s="223">
        <f>IF('1042Bi Dati di base lav.'!Y22&gt;0,'1042Bi Dati di base lav.'!T22,0)</f>
        <v>0</v>
      </c>
      <c r="AS26" s="219" t="str">
        <f t="shared" si="8"/>
        <v/>
      </c>
      <c r="AT26" s="219">
        <f>'1042Bi Dati di base lav.'!P22</f>
        <v>0</v>
      </c>
      <c r="AU26" s="219">
        <f t="shared" si="19"/>
        <v>0</v>
      </c>
    </row>
    <row r="27" spans="1:47" s="57" customFormat="1" ht="16.899999999999999" customHeight="1">
      <c r="A27" s="225" t="str">
        <f>IF('1042Bi Dati di base lav.'!A23="","",'1042Bi Dati di base lav.'!A23)</f>
        <v/>
      </c>
      <c r="B27" s="226" t="str">
        <f>IF('1042Bi Dati di base lav.'!B23="","",'1042Bi Dati di base lav.'!B23)</f>
        <v/>
      </c>
      <c r="C27" s="227" t="str">
        <f>IF('1042Bi Dati di base lav.'!C23="","",'1042Bi Dati di base lav.'!C23)</f>
        <v/>
      </c>
      <c r="D27" s="335" t="str">
        <f>IF('1042Bi Dati di base lav.'!AJ23="","",'1042Bi Dati di base lav.'!AJ23)</f>
        <v/>
      </c>
      <c r="E27" s="327" t="str">
        <f>IF('1042Bi Dati di base lav.'!N23="","",'1042Bi Dati di base lav.'!N23)</f>
        <v/>
      </c>
      <c r="F27" s="333" t="str">
        <f>IF('1042Bi Dati di base lav.'!O23="","",'1042Bi Dati di base lav.'!O23)</f>
        <v/>
      </c>
      <c r="G27" s="329" t="str">
        <f>IF('1042Bi Dati di base lav.'!P23="","",'1042Bi Dati di base lav.'!P23)</f>
        <v/>
      </c>
      <c r="H27" s="341" t="str">
        <f>IF('1042Bi Dati di base lav.'!Q23="","",'1042Bi Dati di base lav.'!Q23)</f>
        <v/>
      </c>
      <c r="I27" s="342" t="str">
        <f>IF('1042Bi Dati di base lav.'!R23="","",'1042Bi Dati di base lav.'!R23)</f>
        <v/>
      </c>
      <c r="J27" s="343" t="str">
        <f t="shared" si="9"/>
        <v/>
      </c>
      <c r="K27" s="344" t="str">
        <f t="shared" si="1"/>
        <v/>
      </c>
      <c r="L27" s="345" t="str">
        <f>IF('1042Bi Dati di base lav.'!S23="","",'1042Bi Dati di base lav.'!S23)</f>
        <v/>
      </c>
      <c r="M27" s="346" t="str">
        <f t="shared" si="21"/>
        <v/>
      </c>
      <c r="N27" s="347" t="str">
        <f t="shared" si="22"/>
        <v/>
      </c>
      <c r="O27" s="348" t="str">
        <f t="shared" si="22"/>
        <v/>
      </c>
      <c r="P27" s="349" t="str">
        <f t="shared" si="22"/>
        <v/>
      </c>
      <c r="Q27" s="338" t="str">
        <f t="shared" si="10"/>
        <v/>
      </c>
      <c r="R27" s="350" t="str">
        <f t="shared" si="23"/>
        <v/>
      </c>
      <c r="S27" s="347" t="str">
        <f t="shared" si="24"/>
        <v/>
      </c>
      <c r="T27" s="345" t="str">
        <f>IF(R27="","",MAX((O27-AR27)*'1042Ai Domanda'!$B$31,0))</f>
        <v/>
      </c>
      <c r="U27" s="351" t="str">
        <f t="shared" si="11"/>
        <v/>
      </c>
      <c r="V27" s="214"/>
      <c r="W27" s="215"/>
      <c r="X27" s="164" t="str">
        <f>'1042Bi Dati di base lav.'!M23</f>
        <v/>
      </c>
      <c r="Y27" s="216" t="str">
        <f t="shared" si="3"/>
        <v/>
      </c>
      <c r="Z27" s="217" t="str">
        <f>IF(A27="","",'1042Bi Dati di base lav.'!Q23-'1042Bi Dati di base lav.'!R23)</f>
        <v/>
      </c>
      <c r="AA27" s="217" t="str">
        <f t="shared" si="12"/>
        <v/>
      </c>
      <c r="AB27" s="218" t="str">
        <f t="shared" si="13"/>
        <v/>
      </c>
      <c r="AC27" s="218" t="str">
        <f t="shared" si="4"/>
        <v/>
      </c>
      <c r="AD27" s="218" t="str">
        <f t="shared" si="5"/>
        <v/>
      </c>
      <c r="AE27" s="219" t="str">
        <f t="shared" si="20"/>
        <v/>
      </c>
      <c r="AF27" s="219" t="str">
        <f>IF(K27="","",K27*AF$8 - MAX('1042Bi Dati di base lav.'!S23-M27,0))</f>
        <v/>
      </c>
      <c r="AG27" s="219" t="str">
        <f t="shared" si="6"/>
        <v/>
      </c>
      <c r="AH27" s="219" t="str">
        <f t="shared" si="14"/>
        <v/>
      </c>
      <c r="AI27" s="219" t="str">
        <f t="shared" si="7"/>
        <v/>
      </c>
      <c r="AJ27" s="219" t="str">
        <f>IF(OR($C27="",K27="",O27=""),"",MAX(P27+'1042Bi Dati di base lav.'!T23-O27,0))</f>
        <v/>
      </c>
      <c r="AK27" s="219" t="str">
        <f>IF('1042Bi Dati di base lav.'!T23="","",'1042Bi Dati di base lav.'!T23)</f>
        <v/>
      </c>
      <c r="AL27" s="219" t="str">
        <f t="shared" si="15"/>
        <v/>
      </c>
      <c r="AM27" s="220" t="str">
        <f t="shared" si="16"/>
        <v/>
      </c>
      <c r="AN27" s="221" t="str">
        <f t="shared" si="17"/>
        <v/>
      </c>
      <c r="AO27" s="219" t="str">
        <f t="shared" si="18"/>
        <v/>
      </c>
      <c r="AP27" s="219" t="str">
        <f>IF(E27="","",'1042Bi Dati di base lav.'!P23)</f>
        <v/>
      </c>
      <c r="AQ27" s="222">
        <f>IF('1042Bi Dati di base lav.'!Y23&gt;0,AG27,0)</f>
        <v>0</v>
      </c>
      <c r="AR27" s="223">
        <f>IF('1042Bi Dati di base lav.'!Y23&gt;0,'1042Bi Dati di base lav.'!T23,0)</f>
        <v>0</v>
      </c>
      <c r="AS27" s="219" t="str">
        <f t="shared" si="8"/>
        <v/>
      </c>
      <c r="AT27" s="219">
        <f>'1042Bi Dati di base lav.'!P23</f>
        <v>0</v>
      </c>
      <c r="AU27" s="219">
        <f t="shared" si="19"/>
        <v>0</v>
      </c>
    </row>
    <row r="28" spans="1:47" s="57" customFormat="1" ht="16.899999999999999" customHeight="1">
      <c r="A28" s="225" t="str">
        <f>IF('1042Bi Dati di base lav.'!A24="","",'1042Bi Dati di base lav.'!A24)</f>
        <v/>
      </c>
      <c r="B28" s="226" t="str">
        <f>IF('1042Bi Dati di base lav.'!B24="","",'1042Bi Dati di base lav.'!B24)</f>
        <v/>
      </c>
      <c r="C28" s="227" t="str">
        <f>IF('1042Bi Dati di base lav.'!C24="","",'1042Bi Dati di base lav.'!C24)</f>
        <v/>
      </c>
      <c r="D28" s="335" t="str">
        <f>IF('1042Bi Dati di base lav.'!AJ24="","",'1042Bi Dati di base lav.'!AJ24)</f>
        <v/>
      </c>
      <c r="E28" s="327" t="str">
        <f>IF('1042Bi Dati di base lav.'!N24="","",'1042Bi Dati di base lav.'!N24)</f>
        <v/>
      </c>
      <c r="F28" s="333" t="str">
        <f>IF('1042Bi Dati di base lav.'!O24="","",'1042Bi Dati di base lav.'!O24)</f>
        <v/>
      </c>
      <c r="G28" s="329" t="str">
        <f>IF('1042Bi Dati di base lav.'!P24="","",'1042Bi Dati di base lav.'!P24)</f>
        <v/>
      </c>
      <c r="H28" s="341" t="str">
        <f>IF('1042Bi Dati di base lav.'!Q24="","",'1042Bi Dati di base lav.'!Q24)</f>
        <v/>
      </c>
      <c r="I28" s="342" t="str">
        <f>IF('1042Bi Dati di base lav.'!R24="","",'1042Bi Dati di base lav.'!R24)</f>
        <v/>
      </c>
      <c r="J28" s="343" t="str">
        <f t="shared" si="9"/>
        <v/>
      </c>
      <c r="K28" s="344" t="str">
        <f t="shared" si="1"/>
        <v/>
      </c>
      <c r="L28" s="345" t="str">
        <f>IF('1042Bi Dati di base lav.'!S24="","",'1042Bi Dati di base lav.'!S24)</f>
        <v/>
      </c>
      <c r="M28" s="346" t="str">
        <f t="shared" si="21"/>
        <v/>
      </c>
      <c r="N28" s="347" t="str">
        <f t="shared" si="22"/>
        <v/>
      </c>
      <c r="O28" s="348" t="str">
        <f t="shared" si="22"/>
        <v/>
      </c>
      <c r="P28" s="349" t="str">
        <f t="shared" si="22"/>
        <v/>
      </c>
      <c r="Q28" s="338" t="str">
        <f t="shared" si="10"/>
        <v/>
      </c>
      <c r="R28" s="350" t="str">
        <f t="shared" si="23"/>
        <v/>
      </c>
      <c r="S28" s="347" t="str">
        <f t="shared" si="24"/>
        <v/>
      </c>
      <c r="T28" s="345" t="str">
        <f>IF(R28="","",MAX((O28-AR28)*'1042Ai Domanda'!$B$31,0))</f>
        <v/>
      </c>
      <c r="U28" s="351" t="str">
        <f t="shared" si="11"/>
        <v/>
      </c>
      <c r="V28" s="214"/>
      <c r="W28" s="215"/>
      <c r="X28" s="164" t="str">
        <f>'1042Bi Dati di base lav.'!M24</f>
        <v/>
      </c>
      <c r="Y28" s="216" t="str">
        <f t="shared" si="3"/>
        <v/>
      </c>
      <c r="Z28" s="217" t="str">
        <f>IF(A28="","",'1042Bi Dati di base lav.'!Q24-'1042Bi Dati di base lav.'!R24)</f>
        <v/>
      </c>
      <c r="AA28" s="217" t="str">
        <f t="shared" si="12"/>
        <v/>
      </c>
      <c r="AB28" s="218" t="str">
        <f t="shared" si="13"/>
        <v/>
      </c>
      <c r="AC28" s="218" t="str">
        <f t="shared" si="4"/>
        <v/>
      </c>
      <c r="AD28" s="218" t="str">
        <f t="shared" si="5"/>
        <v/>
      </c>
      <c r="AE28" s="219" t="str">
        <f t="shared" si="20"/>
        <v/>
      </c>
      <c r="AF28" s="219" t="str">
        <f>IF(K28="","",K28*AF$8 - MAX('1042Bi Dati di base lav.'!S24-M28,0))</f>
        <v/>
      </c>
      <c r="AG28" s="219" t="str">
        <f t="shared" si="6"/>
        <v/>
      </c>
      <c r="AH28" s="219" t="str">
        <f t="shared" si="14"/>
        <v/>
      </c>
      <c r="AI28" s="219" t="str">
        <f t="shared" si="7"/>
        <v/>
      </c>
      <c r="AJ28" s="219" t="str">
        <f>IF(OR($C28="",K28="",O28=""),"",MAX(P28+'1042Bi Dati di base lav.'!T24-O28,0))</f>
        <v/>
      </c>
      <c r="AK28" s="219" t="str">
        <f>IF('1042Bi Dati di base lav.'!T24="","",'1042Bi Dati di base lav.'!T24)</f>
        <v/>
      </c>
      <c r="AL28" s="219" t="str">
        <f t="shared" si="15"/>
        <v/>
      </c>
      <c r="AM28" s="220" t="str">
        <f t="shared" si="16"/>
        <v/>
      </c>
      <c r="AN28" s="221" t="str">
        <f t="shared" si="17"/>
        <v/>
      </c>
      <c r="AO28" s="219" t="str">
        <f t="shared" si="18"/>
        <v/>
      </c>
      <c r="AP28" s="219" t="str">
        <f>IF(E28="","",'1042Bi Dati di base lav.'!P24)</f>
        <v/>
      </c>
      <c r="AQ28" s="222">
        <f>IF('1042Bi Dati di base lav.'!Y24&gt;0,AG28,0)</f>
        <v>0</v>
      </c>
      <c r="AR28" s="223">
        <f>IF('1042Bi Dati di base lav.'!Y24&gt;0,'1042Bi Dati di base lav.'!T24,0)</f>
        <v>0</v>
      </c>
      <c r="AS28" s="219" t="str">
        <f t="shared" si="8"/>
        <v/>
      </c>
      <c r="AT28" s="219">
        <f>'1042Bi Dati di base lav.'!P24</f>
        <v>0</v>
      </c>
      <c r="AU28" s="219">
        <f t="shared" si="19"/>
        <v>0</v>
      </c>
    </row>
    <row r="29" spans="1:47" s="57" customFormat="1" ht="16.899999999999999" customHeight="1">
      <c r="A29" s="225" t="str">
        <f>IF('1042Bi Dati di base lav.'!A25="","",'1042Bi Dati di base lav.'!A25)</f>
        <v/>
      </c>
      <c r="B29" s="226" t="str">
        <f>IF('1042Bi Dati di base lav.'!B25="","",'1042Bi Dati di base lav.'!B25)</f>
        <v/>
      </c>
      <c r="C29" s="227" t="str">
        <f>IF('1042Bi Dati di base lav.'!C25="","",'1042Bi Dati di base lav.'!C25)</f>
        <v/>
      </c>
      <c r="D29" s="335" t="str">
        <f>IF('1042Bi Dati di base lav.'!AJ25="","",'1042Bi Dati di base lav.'!AJ25)</f>
        <v/>
      </c>
      <c r="E29" s="327" t="str">
        <f>IF('1042Bi Dati di base lav.'!N25="","",'1042Bi Dati di base lav.'!N25)</f>
        <v/>
      </c>
      <c r="F29" s="333" t="str">
        <f>IF('1042Bi Dati di base lav.'!O25="","",'1042Bi Dati di base lav.'!O25)</f>
        <v/>
      </c>
      <c r="G29" s="329" t="str">
        <f>IF('1042Bi Dati di base lav.'!P25="","",'1042Bi Dati di base lav.'!P25)</f>
        <v/>
      </c>
      <c r="H29" s="341" t="str">
        <f>IF('1042Bi Dati di base lav.'!Q25="","",'1042Bi Dati di base lav.'!Q25)</f>
        <v/>
      </c>
      <c r="I29" s="342" t="str">
        <f>IF('1042Bi Dati di base lav.'!R25="","",'1042Bi Dati di base lav.'!R25)</f>
        <v/>
      </c>
      <c r="J29" s="343" t="str">
        <f t="shared" si="9"/>
        <v/>
      </c>
      <c r="K29" s="344" t="str">
        <f t="shared" si="1"/>
        <v/>
      </c>
      <c r="L29" s="345" t="str">
        <f>IF('1042Bi Dati di base lav.'!S25="","",'1042Bi Dati di base lav.'!S25)</f>
        <v/>
      </c>
      <c r="M29" s="346" t="str">
        <f t="shared" si="21"/>
        <v/>
      </c>
      <c r="N29" s="347" t="str">
        <f t="shared" si="22"/>
        <v/>
      </c>
      <c r="O29" s="348" t="str">
        <f t="shared" si="22"/>
        <v/>
      </c>
      <c r="P29" s="349" t="str">
        <f t="shared" si="22"/>
        <v/>
      </c>
      <c r="Q29" s="338" t="str">
        <f t="shared" si="10"/>
        <v/>
      </c>
      <c r="R29" s="350" t="str">
        <f t="shared" si="23"/>
        <v/>
      </c>
      <c r="S29" s="347" t="str">
        <f t="shared" si="24"/>
        <v/>
      </c>
      <c r="T29" s="345" t="str">
        <f>IF(R29="","",MAX((O29-AR29)*'1042Ai Domanda'!$B$31,0))</f>
        <v/>
      </c>
      <c r="U29" s="351" t="str">
        <f t="shared" si="11"/>
        <v/>
      </c>
      <c r="V29" s="214"/>
      <c r="W29" s="215"/>
      <c r="X29" s="164" t="str">
        <f>'1042Bi Dati di base lav.'!M25</f>
        <v/>
      </c>
      <c r="Y29" s="216" t="str">
        <f t="shared" si="3"/>
        <v/>
      </c>
      <c r="Z29" s="217" t="str">
        <f>IF(A29="","",'1042Bi Dati di base lav.'!Q25-'1042Bi Dati di base lav.'!R25)</f>
        <v/>
      </c>
      <c r="AA29" s="217" t="str">
        <f t="shared" si="12"/>
        <v/>
      </c>
      <c r="AB29" s="218" t="str">
        <f t="shared" si="13"/>
        <v/>
      </c>
      <c r="AC29" s="218" t="str">
        <f t="shared" si="4"/>
        <v/>
      </c>
      <c r="AD29" s="218" t="str">
        <f t="shared" si="5"/>
        <v/>
      </c>
      <c r="AE29" s="219" t="str">
        <f t="shared" si="20"/>
        <v/>
      </c>
      <c r="AF29" s="219" t="str">
        <f>IF(K29="","",K29*AF$8 - MAX('1042Bi Dati di base lav.'!S25-M29,0))</f>
        <v/>
      </c>
      <c r="AG29" s="219" t="str">
        <f t="shared" si="6"/>
        <v/>
      </c>
      <c r="AH29" s="219" t="str">
        <f t="shared" si="14"/>
        <v/>
      </c>
      <c r="AI29" s="219" t="str">
        <f t="shared" si="7"/>
        <v/>
      </c>
      <c r="AJ29" s="219" t="str">
        <f>IF(OR($C29="",K29="",O29=""),"",MAX(P29+'1042Bi Dati di base lav.'!T25-O29,0))</f>
        <v/>
      </c>
      <c r="AK29" s="219" t="str">
        <f>IF('1042Bi Dati di base lav.'!T25="","",'1042Bi Dati di base lav.'!T25)</f>
        <v/>
      </c>
      <c r="AL29" s="219" t="str">
        <f t="shared" si="15"/>
        <v/>
      </c>
      <c r="AM29" s="220" t="str">
        <f t="shared" si="16"/>
        <v/>
      </c>
      <c r="AN29" s="221" t="str">
        <f t="shared" si="17"/>
        <v/>
      </c>
      <c r="AO29" s="219" t="str">
        <f t="shared" si="18"/>
        <v/>
      </c>
      <c r="AP29" s="219" t="str">
        <f>IF(E29="","",'1042Bi Dati di base lav.'!P25)</f>
        <v/>
      </c>
      <c r="AQ29" s="222">
        <f>IF('1042Bi Dati di base lav.'!Y25&gt;0,AG29,0)</f>
        <v>0</v>
      </c>
      <c r="AR29" s="223">
        <f>IF('1042Bi Dati di base lav.'!Y25&gt;0,'1042Bi Dati di base lav.'!T25,0)</f>
        <v>0</v>
      </c>
      <c r="AS29" s="219" t="str">
        <f t="shared" si="8"/>
        <v/>
      </c>
      <c r="AT29" s="219">
        <f>'1042Bi Dati di base lav.'!P25</f>
        <v>0</v>
      </c>
      <c r="AU29" s="219">
        <f t="shared" si="19"/>
        <v>0</v>
      </c>
    </row>
    <row r="30" spans="1:47" s="57" customFormat="1" ht="16.899999999999999" customHeight="1">
      <c r="A30" s="225" t="str">
        <f>IF('1042Bi Dati di base lav.'!A26="","",'1042Bi Dati di base lav.'!A26)</f>
        <v/>
      </c>
      <c r="B30" s="226" t="str">
        <f>IF('1042Bi Dati di base lav.'!B26="","",'1042Bi Dati di base lav.'!B26)</f>
        <v/>
      </c>
      <c r="C30" s="227" t="str">
        <f>IF('1042Bi Dati di base lav.'!C26="","",'1042Bi Dati di base lav.'!C26)</f>
        <v/>
      </c>
      <c r="D30" s="335" t="str">
        <f>IF('1042Bi Dati di base lav.'!AJ26="","",'1042Bi Dati di base lav.'!AJ26)</f>
        <v/>
      </c>
      <c r="E30" s="327" t="str">
        <f>IF('1042Bi Dati di base lav.'!N26="","",'1042Bi Dati di base lav.'!N26)</f>
        <v/>
      </c>
      <c r="F30" s="333" t="str">
        <f>IF('1042Bi Dati di base lav.'!O26="","",'1042Bi Dati di base lav.'!O26)</f>
        <v/>
      </c>
      <c r="G30" s="329" t="str">
        <f>IF('1042Bi Dati di base lav.'!P26="","",'1042Bi Dati di base lav.'!P26)</f>
        <v/>
      </c>
      <c r="H30" s="341" t="str">
        <f>IF('1042Bi Dati di base lav.'!Q26="","",'1042Bi Dati di base lav.'!Q26)</f>
        <v/>
      </c>
      <c r="I30" s="342" t="str">
        <f>IF('1042Bi Dati di base lav.'!R26="","",'1042Bi Dati di base lav.'!R26)</f>
        <v/>
      </c>
      <c r="J30" s="343" t="str">
        <f t="shared" si="9"/>
        <v/>
      </c>
      <c r="K30" s="344" t="str">
        <f t="shared" si="1"/>
        <v/>
      </c>
      <c r="L30" s="345" t="str">
        <f>IF('1042Bi Dati di base lav.'!S26="","",'1042Bi Dati di base lav.'!S26)</f>
        <v/>
      </c>
      <c r="M30" s="346" t="str">
        <f t="shared" si="21"/>
        <v/>
      </c>
      <c r="N30" s="347" t="str">
        <f t="shared" si="22"/>
        <v/>
      </c>
      <c r="O30" s="348" t="str">
        <f t="shared" si="22"/>
        <v/>
      </c>
      <c r="P30" s="349" t="str">
        <f t="shared" si="22"/>
        <v/>
      </c>
      <c r="Q30" s="338" t="str">
        <f t="shared" si="10"/>
        <v/>
      </c>
      <c r="R30" s="350" t="str">
        <f t="shared" si="23"/>
        <v/>
      </c>
      <c r="S30" s="347" t="str">
        <f t="shared" si="24"/>
        <v/>
      </c>
      <c r="T30" s="345" t="str">
        <f>IF(R30="","",MAX((O30-AR30)*'1042Ai Domanda'!$B$31,0))</f>
        <v/>
      </c>
      <c r="U30" s="351" t="str">
        <f t="shared" si="11"/>
        <v/>
      </c>
      <c r="V30" s="214"/>
      <c r="W30" s="215"/>
      <c r="X30" s="164" t="str">
        <f>'1042Bi Dati di base lav.'!M26</f>
        <v/>
      </c>
      <c r="Y30" s="216" t="str">
        <f t="shared" si="3"/>
        <v/>
      </c>
      <c r="Z30" s="217" t="str">
        <f>IF(A30="","",'1042Bi Dati di base lav.'!Q26-'1042Bi Dati di base lav.'!R26)</f>
        <v/>
      </c>
      <c r="AA30" s="217" t="str">
        <f t="shared" si="12"/>
        <v/>
      </c>
      <c r="AB30" s="218" t="str">
        <f t="shared" si="13"/>
        <v/>
      </c>
      <c r="AC30" s="218" t="str">
        <f t="shared" si="4"/>
        <v/>
      </c>
      <c r="AD30" s="218" t="str">
        <f t="shared" si="5"/>
        <v/>
      </c>
      <c r="AE30" s="219" t="str">
        <f t="shared" si="20"/>
        <v/>
      </c>
      <c r="AF30" s="219" t="str">
        <f>IF(K30="","",K30*AF$8 - MAX('1042Bi Dati di base lav.'!S26-M30,0))</f>
        <v/>
      </c>
      <c r="AG30" s="219" t="str">
        <f t="shared" si="6"/>
        <v/>
      </c>
      <c r="AH30" s="219" t="str">
        <f t="shared" si="14"/>
        <v/>
      </c>
      <c r="AI30" s="219" t="str">
        <f t="shared" si="7"/>
        <v/>
      </c>
      <c r="AJ30" s="219" t="str">
        <f>IF(OR($C30="",K30="",O30=""),"",MAX(P30+'1042Bi Dati di base lav.'!T26-O30,0))</f>
        <v/>
      </c>
      <c r="AK30" s="219" t="str">
        <f>IF('1042Bi Dati di base lav.'!T26="","",'1042Bi Dati di base lav.'!T26)</f>
        <v/>
      </c>
      <c r="AL30" s="219" t="str">
        <f t="shared" si="15"/>
        <v/>
      </c>
      <c r="AM30" s="220" t="str">
        <f t="shared" si="16"/>
        <v/>
      </c>
      <c r="AN30" s="221" t="str">
        <f t="shared" si="17"/>
        <v/>
      </c>
      <c r="AO30" s="219" t="str">
        <f t="shared" si="18"/>
        <v/>
      </c>
      <c r="AP30" s="219" t="str">
        <f>IF(E30="","",'1042Bi Dati di base lav.'!P26)</f>
        <v/>
      </c>
      <c r="AQ30" s="222">
        <f>IF('1042Bi Dati di base lav.'!Y26&gt;0,AG30,0)</f>
        <v>0</v>
      </c>
      <c r="AR30" s="223">
        <f>IF('1042Bi Dati di base lav.'!Y26&gt;0,'1042Bi Dati di base lav.'!T26,0)</f>
        <v>0</v>
      </c>
      <c r="AS30" s="219" t="str">
        <f t="shared" si="8"/>
        <v/>
      </c>
      <c r="AT30" s="219">
        <f>'1042Bi Dati di base lav.'!P26</f>
        <v>0</v>
      </c>
      <c r="AU30" s="219">
        <f t="shared" si="19"/>
        <v>0</v>
      </c>
    </row>
    <row r="31" spans="1:47" s="57" customFormat="1" ht="16.899999999999999" customHeight="1">
      <c r="A31" s="225" t="str">
        <f>IF('1042Bi Dati di base lav.'!A27="","",'1042Bi Dati di base lav.'!A27)</f>
        <v/>
      </c>
      <c r="B31" s="226" t="str">
        <f>IF('1042Bi Dati di base lav.'!B27="","",'1042Bi Dati di base lav.'!B27)</f>
        <v/>
      </c>
      <c r="C31" s="227" t="str">
        <f>IF('1042Bi Dati di base lav.'!C27="","",'1042Bi Dati di base lav.'!C27)</f>
        <v/>
      </c>
      <c r="D31" s="335" t="str">
        <f>IF('1042Bi Dati di base lav.'!AJ27="","",'1042Bi Dati di base lav.'!AJ27)</f>
        <v/>
      </c>
      <c r="E31" s="327" t="str">
        <f>IF('1042Bi Dati di base lav.'!N27="","",'1042Bi Dati di base lav.'!N27)</f>
        <v/>
      </c>
      <c r="F31" s="333" t="str">
        <f>IF('1042Bi Dati di base lav.'!O27="","",'1042Bi Dati di base lav.'!O27)</f>
        <v/>
      </c>
      <c r="G31" s="329" t="str">
        <f>IF('1042Bi Dati di base lav.'!P27="","",'1042Bi Dati di base lav.'!P27)</f>
        <v/>
      </c>
      <c r="H31" s="341" t="str">
        <f>IF('1042Bi Dati di base lav.'!Q27="","",'1042Bi Dati di base lav.'!Q27)</f>
        <v/>
      </c>
      <c r="I31" s="342" t="str">
        <f>IF('1042Bi Dati di base lav.'!R27="","",'1042Bi Dati di base lav.'!R27)</f>
        <v/>
      </c>
      <c r="J31" s="343" t="str">
        <f t="shared" si="9"/>
        <v/>
      </c>
      <c r="K31" s="344" t="str">
        <f t="shared" si="1"/>
        <v/>
      </c>
      <c r="L31" s="345" t="str">
        <f>IF('1042Bi Dati di base lav.'!S27="","",'1042Bi Dati di base lav.'!S27)</f>
        <v/>
      </c>
      <c r="M31" s="346" t="str">
        <f t="shared" si="21"/>
        <v/>
      </c>
      <c r="N31" s="347" t="str">
        <f t="shared" si="22"/>
        <v/>
      </c>
      <c r="O31" s="348" t="str">
        <f t="shared" si="22"/>
        <v/>
      </c>
      <c r="P31" s="349" t="str">
        <f t="shared" si="22"/>
        <v/>
      </c>
      <c r="Q31" s="338" t="str">
        <f t="shared" si="10"/>
        <v/>
      </c>
      <c r="R31" s="350" t="str">
        <f t="shared" si="23"/>
        <v/>
      </c>
      <c r="S31" s="347" t="str">
        <f t="shared" si="24"/>
        <v/>
      </c>
      <c r="T31" s="345" t="str">
        <f>IF(R31="","",MAX((O31-AR31)*'1042Ai Domanda'!$B$31,0))</f>
        <v/>
      </c>
      <c r="U31" s="351" t="str">
        <f t="shared" si="11"/>
        <v/>
      </c>
      <c r="V31" s="214"/>
      <c r="W31" s="215"/>
      <c r="X31" s="164" t="str">
        <f>'1042Bi Dati di base lav.'!M27</f>
        <v/>
      </c>
      <c r="Y31" s="216" t="str">
        <f t="shared" si="3"/>
        <v/>
      </c>
      <c r="Z31" s="217" t="str">
        <f>IF(A31="","",'1042Bi Dati di base lav.'!Q27-'1042Bi Dati di base lav.'!R27)</f>
        <v/>
      </c>
      <c r="AA31" s="217" t="str">
        <f t="shared" si="12"/>
        <v/>
      </c>
      <c r="AB31" s="218" t="str">
        <f t="shared" si="13"/>
        <v/>
      </c>
      <c r="AC31" s="218" t="str">
        <f t="shared" si="4"/>
        <v/>
      </c>
      <c r="AD31" s="218" t="str">
        <f t="shared" si="5"/>
        <v/>
      </c>
      <c r="AE31" s="219" t="str">
        <f t="shared" si="20"/>
        <v/>
      </c>
      <c r="AF31" s="219" t="str">
        <f>IF(K31="","",K31*AF$8 - MAX('1042Bi Dati di base lav.'!S27-M31,0))</f>
        <v/>
      </c>
      <c r="AG31" s="219" t="str">
        <f t="shared" si="6"/>
        <v/>
      </c>
      <c r="AH31" s="219" t="str">
        <f t="shared" si="14"/>
        <v/>
      </c>
      <c r="AI31" s="219" t="str">
        <f t="shared" si="7"/>
        <v/>
      </c>
      <c r="AJ31" s="219" t="str">
        <f>IF(OR($C31="",K31="",O31=""),"",MAX(P31+'1042Bi Dati di base lav.'!T27-O31,0))</f>
        <v/>
      </c>
      <c r="AK31" s="219" t="str">
        <f>IF('1042Bi Dati di base lav.'!T27="","",'1042Bi Dati di base lav.'!T27)</f>
        <v/>
      </c>
      <c r="AL31" s="219" t="str">
        <f t="shared" si="15"/>
        <v/>
      </c>
      <c r="AM31" s="220" t="str">
        <f t="shared" si="16"/>
        <v/>
      </c>
      <c r="AN31" s="221" t="str">
        <f t="shared" si="17"/>
        <v/>
      </c>
      <c r="AO31" s="219" t="str">
        <f t="shared" si="18"/>
        <v/>
      </c>
      <c r="AP31" s="219" t="str">
        <f>IF(E31="","",'1042Bi Dati di base lav.'!P27)</f>
        <v/>
      </c>
      <c r="AQ31" s="222">
        <f>IF('1042Bi Dati di base lav.'!Y27&gt;0,AG31,0)</f>
        <v>0</v>
      </c>
      <c r="AR31" s="223">
        <f>IF('1042Bi Dati di base lav.'!Y27&gt;0,'1042Bi Dati di base lav.'!T27,0)</f>
        <v>0</v>
      </c>
      <c r="AS31" s="219" t="str">
        <f t="shared" si="8"/>
        <v/>
      </c>
      <c r="AT31" s="219">
        <f>'1042Bi Dati di base lav.'!P27</f>
        <v>0</v>
      </c>
      <c r="AU31" s="219">
        <f t="shared" si="19"/>
        <v>0</v>
      </c>
    </row>
    <row r="32" spans="1:47" s="57" customFormat="1" ht="16.899999999999999" customHeight="1">
      <c r="A32" s="225" t="str">
        <f>IF('1042Bi Dati di base lav.'!A28="","",'1042Bi Dati di base lav.'!A28)</f>
        <v/>
      </c>
      <c r="B32" s="226" t="str">
        <f>IF('1042Bi Dati di base lav.'!B28="","",'1042Bi Dati di base lav.'!B28)</f>
        <v/>
      </c>
      <c r="C32" s="227" t="str">
        <f>IF('1042Bi Dati di base lav.'!C28="","",'1042Bi Dati di base lav.'!C28)</f>
        <v/>
      </c>
      <c r="D32" s="335" t="str">
        <f>IF('1042Bi Dati di base lav.'!AJ28="","",'1042Bi Dati di base lav.'!AJ28)</f>
        <v/>
      </c>
      <c r="E32" s="327" t="str">
        <f>IF('1042Bi Dati di base lav.'!N28="","",'1042Bi Dati di base lav.'!N28)</f>
        <v/>
      </c>
      <c r="F32" s="333" t="str">
        <f>IF('1042Bi Dati di base lav.'!O28="","",'1042Bi Dati di base lav.'!O28)</f>
        <v/>
      </c>
      <c r="G32" s="329" t="str">
        <f>IF('1042Bi Dati di base lav.'!P28="","",'1042Bi Dati di base lav.'!P28)</f>
        <v/>
      </c>
      <c r="H32" s="341" t="str">
        <f>IF('1042Bi Dati di base lav.'!Q28="","",'1042Bi Dati di base lav.'!Q28)</f>
        <v/>
      </c>
      <c r="I32" s="342" t="str">
        <f>IF('1042Bi Dati di base lav.'!R28="","",'1042Bi Dati di base lav.'!R28)</f>
        <v/>
      </c>
      <c r="J32" s="343" t="str">
        <f t="shared" si="9"/>
        <v/>
      </c>
      <c r="K32" s="344" t="str">
        <f t="shared" si="1"/>
        <v/>
      </c>
      <c r="L32" s="345" t="str">
        <f>IF('1042Bi Dati di base lav.'!S28="","",'1042Bi Dati di base lav.'!S28)</f>
        <v/>
      </c>
      <c r="M32" s="346" t="str">
        <f t="shared" si="21"/>
        <v/>
      </c>
      <c r="N32" s="347" t="str">
        <f t="shared" si="22"/>
        <v/>
      </c>
      <c r="O32" s="348" t="str">
        <f t="shared" si="22"/>
        <v/>
      </c>
      <c r="P32" s="349" t="str">
        <f t="shared" si="22"/>
        <v/>
      </c>
      <c r="Q32" s="338" t="str">
        <f t="shared" si="10"/>
        <v/>
      </c>
      <c r="R32" s="350" t="str">
        <f t="shared" si="23"/>
        <v/>
      </c>
      <c r="S32" s="347" t="str">
        <f t="shared" si="24"/>
        <v/>
      </c>
      <c r="T32" s="345" t="str">
        <f>IF(R32="","",MAX((O32-AR32)*'1042Ai Domanda'!$B$31,0))</f>
        <v/>
      </c>
      <c r="U32" s="351" t="str">
        <f t="shared" si="11"/>
        <v/>
      </c>
      <c r="V32" s="214"/>
      <c r="W32" s="215"/>
      <c r="X32" s="164" t="str">
        <f>'1042Bi Dati di base lav.'!M28</f>
        <v/>
      </c>
      <c r="Y32" s="216" t="str">
        <f t="shared" si="3"/>
        <v/>
      </c>
      <c r="Z32" s="217" t="str">
        <f>IF(A32="","",'1042Bi Dati di base lav.'!Q28-'1042Bi Dati di base lav.'!R28)</f>
        <v/>
      </c>
      <c r="AA32" s="217" t="str">
        <f t="shared" si="12"/>
        <v/>
      </c>
      <c r="AB32" s="218" t="str">
        <f t="shared" si="13"/>
        <v/>
      </c>
      <c r="AC32" s="218" t="str">
        <f t="shared" si="4"/>
        <v/>
      </c>
      <c r="AD32" s="218" t="str">
        <f t="shared" si="5"/>
        <v/>
      </c>
      <c r="AE32" s="219" t="str">
        <f t="shared" si="20"/>
        <v/>
      </c>
      <c r="AF32" s="219" t="str">
        <f>IF(K32="","",K32*AF$8 - MAX('1042Bi Dati di base lav.'!S28-M32,0))</f>
        <v/>
      </c>
      <c r="AG32" s="219" t="str">
        <f t="shared" si="6"/>
        <v/>
      </c>
      <c r="AH32" s="219" t="str">
        <f t="shared" si="14"/>
        <v/>
      </c>
      <c r="AI32" s="219" t="str">
        <f t="shared" si="7"/>
        <v/>
      </c>
      <c r="AJ32" s="219" t="str">
        <f>IF(OR($C32="",K32="",O32=""),"",MAX(P32+'1042Bi Dati di base lav.'!T28-O32,0))</f>
        <v/>
      </c>
      <c r="AK32" s="219" t="str">
        <f>IF('1042Bi Dati di base lav.'!T28="","",'1042Bi Dati di base lav.'!T28)</f>
        <v/>
      </c>
      <c r="AL32" s="219" t="str">
        <f t="shared" si="15"/>
        <v/>
      </c>
      <c r="AM32" s="220" t="str">
        <f t="shared" si="16"/>
        <v/>
      </c>
      <c r="AN32" s="221" t="str">
        <f t="shared" si="17"/>
        <v/>
      </c>
      <c r="AO32" s="219" t="str">
        <f t="shared" si="18"/>
        <v/>
      </c>
      <c r="AP32" s="219" t="str">
        <f>IF(E32="","",'1042Bi Dati di base lav.'!P28)</f>
        <v/>
      </c>
      <c r="AQ32" s="222">
        <f>IF('1042Bi Dati di base lav.'!Y28&gt;0,AG32,0)</f>
        <v>0</v>
      </c>
      <c r="AR32" s="223">
        <f>IF('1042Bi Dati di base lav.'!Y28&gt;0,'1042Bi Dati di base lav.'!T28,0)</f>
        <v>0</v>
      </c>
      <c r="AS32" s="219" t="str">
        <f t="shared" si="8"/>
        <v/>
      </c>
      <c r="AT32" s="219">
        <f>'1042Bi Dati di base lav.'!P28</f>
        <v>0</v>
      </c>
      <c r="AU32" s="219">
        <f t="shared" si="19"/>
        <v>0</v>
      </c>
    </row>
    <row r="33" spans="1:47" s="57" customFormat="1" ht="16.899999999999999" customHeight="1">
      <c r="A33" s="225" t="str">
        <f>IF('1042Bi Dati di base lav.'!A29="","",'1042Bi Dati di base lav.'!A29)</f>
        <v/>
      </c>
      <c r="B33" s="226" t="str">
        <f>IF('1042Bi Dati di base lav.'!B29="","",'1042Bi Dati di base lav.'!B29)</f>
        <v/>
      </c>
      <c r="C33" s="227" t="str">
        <f>IF('1042Bi Dati di base lav.'!C29="","",'1042Bi Dati di base lav.'!C29)</f>
        <v/>
      </c>
      <c r="D33" s="335" t="str">
        <f>IF('1042Bi Dati di base lav.'!AJ29="","",'1042Bi Dati di base lav.'!AJ29)</f>
        <v/>
      </c>
      <c r="E33" s="327" t="str">
        <f>IF('1042Bi Dati di base lav.'!N29="","",'1042Bi Dati di base lav.'!N29)</f>
        <v/>
      </c>
      <c r="F33" s="333" t="str">
        <f>IF('1042Bi Dati di base lav.'!O29="","",'1042Bi Dati di base lav.'!O29)</f>
        <v/>
      </c>
      <c r="G33" s="329" t="str">
        <f>IF('1042Bi Dati di base lav.'!P29="","",'1042Bi Dati di base lav.'!P29)</f>
        <v/>
      </c>
      <c r="H33" s="341" t="str">
        <f>IF('1042Bi Dati di base lav.'!Q29="","",'1042Bi Dati di base lav.'!Q29)</f>
        <v/>
      </c>
      <c r="I33" s="342" t="str">
        <f>IF('1042Bi Dati di base lav.'!R29="","",'1042Bi Dati di base lav.'!R29)</f>
        <v/>
      </c>
      <c r="J33" s="343" t="str">
        <f t="shared" si="9"/>
        <v/>
      </c>
      <c r="K33" s="344" t="str">
        <f t="shared" ref="K33:K96" si="25">AA33</f>
        <v/>
      </c>
      <c r="L33" s="345" t="str">
        <f>IF('1042Bi Dati di base lav.'!S29="","",'1042Bi Dati di base lav.'!S29)</f>
        <v/>
      </c>
      <c r="M33" s="346" t="str">
        <f t="shared" ref="M33:M96" si="26">AD33</f>
        <v/>
      </c>
      <c r="N33" s="347" t="str">
        <f t="shared" ref="N33:N96" si="27">AF33</f>
        <v/>
      </c>
      <c r="O33" s="348" t="str">
        <f t="shared" ref="O33:O96" si="28">AG33</f>
        <v/>
      </c>
      <c r="P33" s="349" t="str">
        <f t="shared" ref="P33:P96" si="29">AH33</f>
        <v/>
      </c>
      <c r="Q33" s="338" t="str">
        <f t="shared" si="10"/>
        <v/>
      </c>
      <c r="R33" s="350" t="str">
        <f t="shared" ref="R33:R96" si="30">AI33</f>
        <v/>
      </c>
      <c r="S33" s="347" t="str">
        <f t="shared" ref="S33:S96" si="31">AL33</f>
        <v/>
      </c>
      <c r="T33" s="345" t="str">
        <f>IF(R33="","",MAX((O33-AR33)*'1042Ai Domanda'!$B$31,0))</f>
        <v/>
      </c>
      <c r="U33" s="351" t="str">
        <f t="shared" si="11"/>
        <v/>
      </c>
      <c r="V33" s="214"/>
      <c r="W33" s="215"/>
      <c r="X33" s="164" t="str">
        <f>'1042Bi Dati di base lav.'!M29</f>
        <v/>
      </c>
      <c r="Y33" s="216" t="str">
        <f t="shared" si="3"/>
        <v/>
      </c>
      <c r="Z33" s="217" t="str">
        <f>IF(A33="","",'1042Bi Dati di base lav.'!Q29-'1042Bi Dati di base lav.'!R29)</f>
        <v/>
      </c>
      <c r="AA33" s="217" t="str">
        <f t="shared" si="12"/>
        <v/>
      </c>
      <c r="AB33" s="218" t="str">
        <f t="shared" ref="AB33:AB96" si="32">IF(AA33="","",MAX(AA33,0))</f>
        <v/>
      </c>
      <c r="AC33" s="218" t="str">
        <f t="shared" si="4"/>
        <v/>
      </c>
      <c r="AD33" s="218" t="str">
        <f t="shared" si="5"/>
        <v/>
      </c>
      <c r="AE33" s="219" t="str">
        <f t="shared" ref="AE33:AE96" si="33">IF(AC33="","",AE$8)</f>
        <v/>
      </c>
      <c r="AF33" s="219" t="str">
        <f>IF(K33="","",K33*AF$8 - MAX('1042Bi Dati di base lav.'!S29-M33,0))</f>
        <v/>
      </c>
      <c r="AG33" s="219" t="str">
        <f t="shared" si="6"/>
        <v/>
      </c>
      <c r="AH33" s="219" t="str">
        <f t="shared" si="14"/>
        <v/>
      </c>
      <c r="AI33" s="219" t="str">
        <f t="shared" si="7"/>
        <v/>
      </c>
      <c r="AJ33" s="219" t="str">
        <f>IF(OR($C33="",K33="",O33=""),"",MAX(P33+'1042Bi Dati di base lav.'!T29-O33,0))</f>
        <v/>
      </c>
      <c r="AK33" s="219" t="str">
        <f>IF('1042Bi Dati di base lav.'!T29="","",'1042Bi Dati di base lav.'!T29)</f>
        <v/>
      </c>
      <c r="AL33" s="219" t="str">
        <f t="shared" si="15"/>
        <v/>
      </c>
      <c r="AM33" s="220" t="str">
        <f t="shared" si="16"/>
        <v/>
      </c>
      <c r="AN33" s="221" t="str">
        <f t="shared" si="17"/>
        <v/>
      </c>
      <c r="AO33" s="219" t="str">
        <f t="shared" si="18"/>
        <v/>
      </c>
      <c r="AP33" s="219" t="str">
        <f>IF(E33="","",'1042Bi Dati di base lav.'!P29)</f>
        <v/>
      </c>
      <c r="AQ33" s="222">
        <f>IF('1042Bi Dati di base lav.'!Y29&gt;0,AG33,0)</f>
        <v>0</v>
      </c>
      <c r="AR33" s="223">
        <f>IF('1042Bi Dati di base lav.'!Y29&gt;0,'1042Bi Dati di base lav.'!T29,0)</f>
        <v>0</v>
      </c>
      <c r="AS33" s="219" t="str">
        <f t="shared" si="8"/>
        <v/>
      </c>
      <c r="AT33" s="219">
        <f>'1042Bi Dati di base lav.'!P29</f>
        <v>0</v>
      </c>
      <c r="AU33" s="219">
        <f t="shared" ref="AU33:AU96" si="34">IF(AQ33="",0,MAX(AQ33-AR33,0))</f>
        <v>0</v>
      </c>
    </row>
    <row r="34" spans="1:47" s="57" customFormat="1" ht="16.899999999999999" customHeight="1">
      <c r="A34" s="225" t="str">
        <f>IF('1042Bi Dati di base lav.'!A30="","",'1042Bi Dati di base lav.'!A30)</f>
        <v/>
      </c>
      <c r="B34" s="226" t="str">
        <f>IF('1042Bi Dati di base lav.'!B30="","",'1042Bi Dati di base lav.'!B30)</f>
        <v/>
      </c>
      <c r="C34" s="227" t="str">
        <f>IF('1042Bi Dati di base lav.'!C30="","",'1042Bi Dati di base lav.'!C30)</f>
        <v/>
      </c>
      <c r="D34" s="335" t="str">
        <f>IF('1042Bi Dati di base lav.'!AJ30="","",'1042Bi Dati di base lav.'!AJ30)</f>
        <v/>
      </c>
      <c r="E34" s="327" t="str">
        <f>IF('1042Bi Dati di base lav.'!N30="","",'1042Bi Dati di base lav.'!N30)</f>
        <v/>
      </c>
      <c r="F34" s="333" t="str">
        <f>IF('1042Bi Dati di base lav.'!O30="","",'1042Bi Dati di base lav.'!O30)</f>
        <v/>
      </c>
      <c r="G34" s="329" t="str">
        <f>IF('1042Bi Dati di base lav.'!P30="","",'1042Bi Dati di base lav.'!P30)</f>
        <v/>
      </c>
      <c r="H34" s="341" t="str">
        <f>IF('1042Bi Dati di base lav.'!Q30="","",'1042Bi Dati di base lav.'!Q30)</f>
        <v/>
      </c>
      <c r="I34" s="342" t="str">
        <f>IF('1042Bi Dati di base lav.'!R30="","",'1042Bi Dati di base lav.'!R30)</f>
        <v/>
      </c>
      <c r="J34" s="343" t="str">
        <f t="shared" si="9"/>
        <v/>
      </c>
      <c r="K34" s="344" t="str">
        <f t="shared" si="25"/>
        <v/>
      </c>
      <c r="L34" s="345" t="str">
        <f>IF('1042Bi Dati di base lav.'!S30="","",'1042Bi Dati di base lav.'!S30)</f>
        <v/>
      </c>
      <c r="M34" s="346" t="str">
        <f t="shared" si="26"/>
        <v/>
      </c>
      <c r="N34" s="347" t="str">
        <f t="shared" si="27"/>
        <v/>
      </c>
      <c r="O34" s="348" t="str">
        <f t="shared" si="28"/>
        <v/>
      </c>
      <c r="P34" s="349" t="str">
        <f t="shared" si="29"/>
        <v/>
      </c>
      <c r="Q34" s="338" t="str">
        <f t="shared" si="10"/>
        <v/>
      </c>
      <c r="R34" s="350" t="str">
        <f t="shared" si="30"/>
        <v/>
      </c>
      <c r="S34" s="347" t="str">
        <f t="shared" si="31"/>
        <v/>
      </c>
      <c r="T34" s="345" t="str">
        <f>IF(R34="","",MAX((O34-AR34)*'1042Ai Domanda'!$B$31,0))</f>
        <v/>
      </c>
      <c r="U34" s="351" t="str">
        <f t="shared" si="11"/>
        <v/>
      </c>
      <c r="V34" s="214"/>
      <c r="W34" s="215"/>
      <c r="X34" s="164" t="str">
        <f>'1042Bi Dati di base lav.'!M30</f>
        <v/>
      </c>
      <c r="Y34" s="216" t="str">
        <f t="shared" si="3"/>
        <v/>
      </c>
      <c r="Z34" s="217" t="str">
        <f>IF(A34="","",'1042Bi Dati di base lav.'!Q30-'1042Bi Dati di base lav.'!R30)</f>
        <v/>
      </c>
      <c r="AA34" s="217" t="str">
        <f t="shared" si="12"/>
        <v/>
      </c>
      <c r="AB34" s="218" t="str">
        <f t="shared" si="32"/>
        <v/>
      </c>
      <c r="AC34" s="218" t="str">
        <f t="shared" si="4"/>
        <v/>
      </c>
      <c r="AD34" s="218" t="str">
        <f t="shared" si="5"/>
        <v/>
      </c>
      <c r="AE34" s="219" t="str">
        <f t="shared" si="33"/>
        <v/>
      </c>
      <c r="AF34" s="219" t="str">
        <f>IF(K34="","",K34*AF$8 - MAX('1042Bi Dati di base lav.'!S30-M34,0))</f>
        <v/>
      </c>
      <c r="AG34" s="219" t="str">
        <f t="shared" si="6"/>
        <v/>
      </c>
      <c r="AH34" s="219" t="str">
        <f t="shared" si="14"/>
        <v/>
      </c>
      <c r="AI34" s="219" t="str">
        <f t="shared" si="7"/>
        <v/>
      </c>
      <c r="AJ34" s="219" t="str">
        <f>IF(OR($C34="",K34="",O34=""),"",MAX(P34+'1042Bi Dati di base lav.'!T30-O34,0))</f>
        <v/>
      </c>
      <c r="AK34" s="219" t="str">
        <f>IF('1042Bi Dati di base lav.'!T30="","",'1042Bi Dati di base lav.'!T30)</f>
        <v/>
      </c>
      <c r="AL34" s="219" t="str">
        <f t="shared" si="15"/>
        <v/>
      </c>
      <c r="AM34" s="220" t="str">
        <f t="shared" si="16"/>
        <v/>
      </c>
      <c r="AN34" s="221" t="str">
        <f t="shared" si="17"/>
        <v/>
      </c>
      <c r="AO34" s="219" t="str">
        <f t="shared" si="18"/>
        <v/>
      </c>
      <c r="AP34" s="219" t="str">
        <f>IF(E34="","",'1042Bi Dati di base lav.'!P30)</f>
        <v/>
      </c>
      <c r="AQ34" s="222">
        <f>IF('1042Bi Dati di base lav.'!Y30&gt;0,AG34,0)</f>
        <v>0</v>
      </c>
      <c r="AR34" s="223">
        <f>IF('1042Bi Dati di base lav.'!Y30&gt;0,'1042Bi Dati di base lav.'!T30,0)</f>
        <v>0</v>
      </c>
      <c r="AS34" s="219" t="str">
        <f t="shared" si="8"/>
        <v/>
      </c>
      <c r="AT34" s="219">
        <f>'1042Bi Dati di base lav.'!P30</f>
        <v>0</v>
      </c>
      <c r="AU34" s="219">
        <f t="shared" si="34"/>
        <v>0</v>
      </c>
    </row>
    <row r="35" spans="1:47" s="57" customFormat="1" ht="16.899999999999999" customHeight="1">
      <c r="A35" s="225" t="str">
        <f>IF('1042Bi Dati di base lav.'!A31="","",'1042Bi Dati di base lav.'!A31)</f>
        <v/>
      </c>
      <c r="B35" s="226" t="str">
        <f>IF('1042Bi Dati di base lav.'!B31="","",'1042Bi Dati di base lav.'!B31)</f>
        <v/>
      </c>
      <c r="C35" s="227" t="str">
        <f>IF('1042Bi Dati di base lav.'!C31="","",'1042Bi Dati di base lav.'!C31)</f>
        <v/>
      </c>
      <c r="D35" s="335" t="str">
        <f>IF('1042Bi Dati di base lav.'!AJ31="","",'1042Bi Dati di base lav.'!AJ31)</f>
        <v/>
      </c>
      <c r="E35" s="327" t="str">
        <f>IF('1042Bi Dati di base lav.'!N31="","",'1042Bi Dati di base lav.'!N31)</f>
        <v/>
      </c>
      <c r="F35" s="333" t="str">
        <f>IF('1042Bi Dati di base lav.'!O31="","",'1042Bi Dati di base lav.'!O31)</f>
        <v/>
      </c>
      <c r="G35" s="329" t="str">
        <f>IF('1042Bi Dati di base lav.'!P31="","",'1042Bi Dati di base lav.'!P31)</f>
        <v/>
      </c>
      <c r="H35" s="341" t="str">
        <f>IF('1042Bi Dati di base lav.'!Q31="","",'1042Bi Dati di base lav.'!Q31)</f>
        <v/>
      </c>
      <c r="I35" s="342" t="str">
        <f>IF('1042Bi Dati di base lav.'!R31="","",'1042Bi Dati di base lav.'!R31)</f>
        <v/>
      </c>
      <c r="J35" s="343" t="str">
        <f t="shared" si="9"/>
        <v/>
      </c>
      <c r="K35" s="344" t="str">
        <f t="shared" si="25"/>
        <v/>
      </c>
      <c r="L35" s="345" t="str">
        <f>IF('1042Bi Dati di base lav.'!S31="","",'1042Bi Dati di base lav.'!S31)</f>
        <v/>
      </c>
      <c r="M35" s="346" t="str">
        <f t="shared" si="26"/>
        <v/>
      </c>
      <c r="N35" s="347" t="str">
        <f t="shared" si="27"/>
        <v/>
      </c>
      <c r="O35" s="348" t="str">
        <f t="shared" si="28"/>
        <v/>
      </c>
      <c r="P35" s="349" t="str">
        <f t="shared" si="29"/>
        <v/>
      </c>
      <c r="Q35" s="338" t="str">
        <f t="shared" si="10"/>
        <v/>
      </c>
      <c r="R35" s="350" t="str">
        <f t="shared" si="30"/>
        <v/>
      </c>
      <c r="S35" s="347" t="str">
        <f t="shared" si="31"/>
        <v/>
      </c>
      <c r="T35" s="345" t="str">
        <f>IF(R35="","",MAX((O35-AR35)*'1042Ai Domanda'!$B$31,0))</f>
        <v/>
      </c>
      <c r="U35" s="351" t="str">
        <f t="shared" si="11"/>
        <v/>
      </c>
      <c r="V35" s="214"/>
      <c r="W35" s="215"/>
      <c r="X35" s="164" t="str">
        <f>'1042Bi Dati di base lav.'!M31</f>
        <v/>
      </c>
      <c r="Y35" s="216" t="str">
        <f t="shared" si="3"/>
        <v/>
      </c>
      <c r="Z35" s="217" t="str">
        <f>IF(A35="","",'1042Bi Dati di base lav.'!Q31-'1042Bi Dati di base lav.'!R31)</f>
        <v/>
      </c>
      <c r="AA35" s="217" t="str">
        <f t="shared" si="12"/>
        <v/>
      </c>
      <c r="AB35" s="218" t="str">
        <f t="shared" si="32"/>
        <v/>
      </c>
      <c r="AC35" s="218" t="str">
        <f t="shared" si="4"/>
        <v/>
      </c>
      <c r="AD35" s="218" t="str">
        <f t="shared" si="5"/>
        <v/>
      </c>
      <c r="AE35" s="219" t="str">
        <f t="shared" si="33"/>
        <v/>
      </c>
      <c r="AF35" s="219" t="str">
        <f>IF(K35="","",K35*AF$8 - MAX('1042Bi Dati di base lav.'!S31-M35,0))</f>
        <v/>
      </c>
      <c r="AG35" s="219" t="str">
        <f t="shared" si="6"/>
        <v/>
      </c>
      <c r="AH35" s="219" t="str">
        <f t="shared" si="14"/>
        <v/>
      </c>
      <c r="AI35" s="219" t="str">
        <f t="shared" si="7"/>
        <v/>
      </c>
      <c r="AJ35" s="219" t="str">
        <f>IF(OR($C35="",K35="",O35=""),"",MAX(P35+'1042Bi Dati di base lav.'!T31-O35,0))</f>
        <v/>
      </c>
      <c r="AK35" s="219" t="str">
        <f>IF('1042Bi Dati di base lav.'!T31="","",'1042Bi Dati di base lav.'!T31)</f>
        <v/>
      </c>
      <c r="AL35" s="219" t="str">
        <f t="shared" si="15"/>
        <v/>
      </c>
      <c r="AM35" s="220" t="str">
        <f t="shared" si="16"/>
        <v/>
      </c>
      <c r="AN35" s="221" t="str">
        <f t="shared" si="17"/>
        <v/>
      </c>
      <c r="AO35" s="219" t="str">
        <f t="shared" si="18"/>
        <v/>
      </c>
      <c r="AP35" s="219" t="str">
        <f>IF(E35="","",'1042Bi Dati di base lav.'!P31)</f>
        <v/>
      </c>
      <c r="AQ35" s="222">
        <f>IF('1042Bi Dati di base lav.'!Y31&gt;0,AG35,0)</f>
        <v>0</v>
      </c>
      <c r="AR35" s="223">
        <f>IF('1042Bi Dati di base lav.'!Y31&gt;0,'1042Bi Dati di base lav.'!T31,0)</f>
        <v>0</v>
      </c>
      <c r="AS35" s="219" t="str">
        <f t="shared" si="8"/>
        <v/>
      </c>
      <c r="AT35" s="219">
        <f>'1042Bi Dati di base lav.'!P31</f>
        <v>0</v>
      </c>
      <c r="AU35" s="219">
        <f t="shared" si="34"/>
        <v>0</v>
      </c>
    </row>
    <row r="36" spans="1:47" s="57" customFormat="1" ht="16.899999999999999" customHeight="1">
      <c r="A36" s="225" t="str">
        <f>IF('1042Bi Dati di base lav.'!A32="","",'1042Bi Dati di base lav.'!A32)</f>
        <v/>
      </c>
      <c r="B36" s="226" t="str">
        <f>IF('1042Bi Dati di base lav.'!B32="","",'1042Bi Dati di base lav.'!B32)</f>
        <v/>
      </c>
      <c r="C36" s="227" t="str">
        <f>IF('1042Bi Dati di base lav.'!C32="","",'1042Bi Dati di base lav.'!C32)</f>
        <v/>
      </c>
      <c r="D36" s="335" t="str">
        <f>IF('1042Bi Dati di base lav.'!AJ32="","",'1042Bi Dati di base lav.'!AJ32)</f>
        <v/>
      </c>
      <c r="E36" s="327" t="str">
        <f>IF('1042Bi Dati di base lav.'!N32="","",'1042Bi Dati di base lav.'!N32)</f>
        <v/>
      </c>
      <c r="F36" s="333" t="str">
        <f>IF('1042Bi Dati di base lav.'!O32="","",'1042Bi Dati di base lav.'!O32)</f>
        <v/>
      </c>
      <c r="G36" s="329" t="str">
        <f>IF('1042Bi Dati di base lav.'!P32="","",'1042Bi Dati di base lav.'!P32)</f>
        <v/>
      </c>
      <c r="H36" s="341" t="str">
        <f>IF('1042Bi Dati di base lav.'!Q32="","",'1042Bi Dati di base lav.'!Q32)</f>
        <v/>
      </c>
      <c r="I36" s="342" t="str">
        <f>IF('1042Bi Dati di base lav.'!R32="","",'1042Bi Dati di base lav.'!R32)</f>
        <v/>
      </c>
      <c r="J36" s="343" t="str">
        <f t="shared" si="9"/>
        <v/>
      </c>
      <c r="K36" s="344" t="str">
        <f t="shared" si="25"/>
        <v/>
      </c>
      <c r="L36" s="345" t="str">
        <f>IF('1042Bi Dati di base lav.'!S32="","",'1042Bi Dati di base lav.'!S32)</f>
        <v/>
      </c>
      <c r="M36" s="346" t="str">
        <f t="shared" si="26"/>
        <v/>
      </c>
      <c r="N36" s="347" t="str">
        <f t="shared" si="27"/>
        <v/>
      </c>
      <c r="O36" s="348" t="str">
        <f t="shared" si="28"/>
        <v/>
      </c>
      <c r="P36" s="349" t="str">
        <f t="shared" si="29"/>
        <v/>
      </c>
      <c r="Q36" s="338" t="str">
        <f t="shared" si="10"/>
        <v/>
      </c>
      <c r="R36" s="350" t="str">
        <f t="shared" si="30"/>
        <v/>
      </c>
      <c r="S36" s="347" t="str">
        <f t="shared" si="31"/>
        <v/>
      </c>
      <c r="T36" s="345" t="str">
        <f>IF(R36="","",MAX((O36-AR36)*'1042Ai Domanda'!$B$31,0))</f>
        <v/>
      </c>
      <c r="U36" s="351" t="str">
        <f t="shared" si="11"/>
        <v/>
      </c>
      <c r="V36" s="214"/>
      <c r="W36" s="215"/>
      <c r="X36" s="164" t="str">
        <f>'1042Bi Dati di base lav.'!M32</f>
        <v/>
      </c>
      <c r="Y36" s="216" t="str">
        <f t="shared" si="3"/>
        <v/>
      </c>
      <c r="Z36" s="217" t="str">
        <f>IF(A36="","",'1042Bi Dati di base lav.'!Q32-'1042Bi Dati di base lav.'!R32)</f>
        <v/>
      </c>
      <c r="AA36" s="217" t="str">
        <f t="shared" si="12"/>
        <v/>
      </c>
      <c r="AB36" s="218" t="str">
        <f t="shared" si="32"/>
        <v/>
      </c>
      <c r="AC36" s="218" t="str">
        <f t="shared" si="4"/>
        <v/>
      </c>
      <c r="AD36" s="218" t="str">
        <f t="shared" si="5"/>
        <v/>
      </c>
      <c r="AE36" s="219" t="str">
        <f t="shared" si="33"/>
        <v/>
      </c>
      <c r="AF36" s="219" t="str">
        <f>IF(K36="","",K36*AF$8 - MAX('1042Bi Dati di base lav.'!S32-M36,0))</f>
        <v/>
      </c>
      <c r="AG36" s="219" t="str">
        <f t="shared" si="6"/>
        <v/>
      </c>
      <c r="AH36" s="219" t="str">
        <f t="shared" si="14"/>
        <v/>
      </c>
      <c r="AI36" s="219" t="str">
        <f t="shared" si="7"/>
        <v/>
      </c>
      <c r="AJ36" s="219" t="str">
        <f>IF(OR($C36="",K36="",O36=""),"",MAX(P36+'1042Bi Dati di base lav.'!T32-O36,0))</f>
        <v/>
      </c>
      <c r="AK36" s="219" t="str">
        <f>IF('1042Bi Dati di base lav.'!T32="","",'1042Bi Dati di base lav.'!T32)</f>
        <v/>
      </c>
      <c r="AL36" s="219" t="str">
        <f t="shared" si="15"/>
        <v/>
      </c>
      <c r="AM36" s="220" t="str">
        <f t="shared" si="16"/>
        <v/>
      </c>
      <c r="AN36" s="221" t="str">
        <f t="shared" si="17"/>
        <v/>
      </c>
      <c r="AO36" s="219" t="str">
        <f t="shared" si="18"/>
        <v/>
      </c>
      <c r="AP36" s="219" t="str">
        <f>IF(E36="","",'1042Bi Dati di base lav.'!P32)</f>
        <v/>
      </c>
      <c r="AQ36" s="222">
        <f>IF('1042Bi Dati di base lav.'!Y32&gt;0,AG36,0)</f>
        <v>0</v>
      </c>
      <c r="AR36" s="223">
        <f>IF('1042Bi Dati di base lav.'!Y32&gt;0,'1042Bi Dati di base lav.'!T32,0)</f>
        <v>0</v>
      </c>
      <c r="AS36" s="219" t="str">
        <f t="shared" si="8"/>
        <v/>
      </c>
      <c r="AT36" s="219">
        <f>'1042Bi Dati di base lav.'!P32</f>
        <v>0</v>
      </c>
      <c r="AU36" s="219">
        <f t="shared" si="34"/>
        <v>0</v>
      </c>
    </row>
    <row r="37" spans="1:47" s="57" customFormat="1" ht="16.899999999999999" customHeight="1">
      <c r="A37" s="225" t="str">
        <f>IF('1042Bi Dati di base lav.'!A33="","",'1042Bi Dati di base lav.'!A33)</f>
        <v/>
      </c>
      <c r="B37" s="226" t="str">
        <f>IF('1042Bi Dati di base lav.'!B33="","",'1042Bi Dati di base lav.'!B33)</f>
        <v/>
      </c>
      <c r="C37" s="227" t="str">
        <f>IF('1042Bi Dati di base lav.'!C33="","",'1042Bi Dati di base lav.'!C33)</f>
        <v/>
      </c>
      <c r="D37" s="335" t="str">
        <f>IF('1042Bi Dati di base lav.'!AJ33="","",'1042Bi Dati di base lav.'!AJ33)</f>
        <v/>
      </c>
      <c r="E37" s="327" t="str">
        <f>IF('1042Bi Dati di base lav.'!N33="","",'1042Bi Dati di base lav.'!N33)</f>
        <v/>
      </c>
      <c r="F37" s="333" t="str">
        <f>IF('1042Bi Dati di base lav.'!O33="","",'1042Bi Dati di base lav.'!O33)</f>
        <v/>
      </c>
      <c r="G37" s="329" t="str">
        <f>IF('1042Bi Dati di base lav.'!P33="","",'1042Bi Dati di base lav.'!P33)</f>
        <v/>
      </c>
      <c r="H37" s="341" t="str">
        <f>IF('1042Bi Dati di base lav.'!Q33="","",'1042Bi Dati di base lav.'!Q33)</f>
        <v/>
      </c>
      <c r="I37" s="342" t="str">
        <f>IF('1042Bi Dati di base lav.'!R33="","",'1042Bi Dati di base lav.'!R33)</f>
        <v/>
      </c>
      <c r="J37" s="343" t="str">
        <f t="shared" si="9"/>
        <v/>
      </c>
      <c r="K37" s="344" t="str">
        <f t="shared" si="25"/>
        <v/>
      </c>
      <c r="L37" s="345" t="str">
        <f>IF('1042Bi Dati di base lav.'!S33="","",'1042Bi Dati di base lav.'!S33)</f>
        <v/>
      </c>
      <c r="M37" s="346" t="str">
        <f t="shared" si="26"/>
        <v/>
      </c>
      <c r="N37" s="347" t="str">
        <f t="shared" si="27"/>
        <v/>
      </c>
      <c r="O37" s="348" t="str">
        <f t="shared" si="28"/>
        <v/>
      </c>
      <c r="P37" s="349" t="str">
        <f t="shared" si="29"/>
        <v/>
      </c>
      <c r="Q37" s="338" t="str">
        <f t="shared" si="10"/>
        <v/>
      </c>
      <c r="R37" s="350" t="str">
        <f t="shared" si="30"/>
        <v/>
      </c>
      <c r="S37" s="347" t="str">
        <f t="shared" si="31"/>
        <v/>
      </c>
      <c r="T37" s="345" t="str">
        <f>IF(R37="","",MAX((O37-AR37)*'1042Ai Domanda'!$B$31,0))</f>
        <v/>
      </c>
      <c r="U37" s="351" t="str">
        <f t="shared" si="11"/>
        <v/>
      </c>
      <c r="V37" s="214"/>
      <c r="W37" s="215"/>
      <c r="X37" s="164" t="str">
        <f>'1042Bi Dati di base lav.'!M33</f>
        <v/>
      </c>
      <c r="Y37" s="216" t="str">
        <f t="shared" si="3"/>
        <v/>
      </c>
      <c r="Z37" s="217" t="str">
        <f>IF(A37="","",'1042Bi Dati di base lav.'!Q33-'1042Bi Dati di base lav.'!R33)</f>
        <v/>
      </c>
      <c r="AA37" s="217" t="str">
        <f t="shared" si="12"/>
        <v/>
      </c>
      <c r="AB37" s="218" t="str">
        <f t="shared" si="32"/>
        <v/>
      </c>
      <c r="AC37" s="218" t="str">
        <f t="shared" si="4"/>
        <v/>
      </c>
      <c r="AD37" s="218" t="str">
        <f t="shared" si="5"/>
        <v/>
      </c>
      <c r="AE37" s="219" t="str">
        <f t="shared" si="33"/>
        <v/>
      </c>
      <c r="AF37" s="219" t="str">
        <f>IF(K37="","",K37*AF$8 - MAX('1042Bi Dati di base lav.'!S33-M37,0))</f>
        <v/>
      </c>
      <c r="AG37" s="219" t="str">
        <f t="shared" si="6"/>
        <v/>
      </c>
      <c r="AH37" s="219" t="str">
        <f t="shared" si="14"/>
        <v/>
      </c>
      <c r="AI37" s="219" t="str">
        <f t="shared" si="7"/>
        <v/>
      </c>
      <c r="AJ37" s="219" t="str">
        <f>IF(OR($C37="",K37="",O37=""),"",MAX(P37+'1042Bi Dati di base lav.'!T33-O37,0))</f>
        <v/>
      </c>
      <c r="AK37" s="219" t="str">
        <f>IF('1042Bi Dati di base lav.'!T33="","",'1042Bi Dati di base lav.'!T33)</f>
        <v/>
      </c>
      <c r="AL37" s="219" t="str">
        <f t="shared" si="15"/>
        <v/>
      </c>
      <c r="AM37" s="220" t="str">
        <f t="shared" si="16"/>
        <v/>
      </c>
      <c r="AN37" s="221" t="str">
        <f t="shared" si="17"/>
        <v/>
      </c>
      <c r="AO37" s="219" t="str">
        <f t="shared" si="18"/>
        <v/>
      </c>
      <c r="AP37" s="219" t="str">
        <f>IF(E37="","",'1042Bi Dati di base lav.'!P33)</f>
        <v/>
      </c>
      <c r="AQ37" s="222">
        <f>IF('1042Bi Dati di base lav.'!Y33&gt;0,AG37,0)</f>
        <v>0</v>
      </c>
      <c r="AR37" s="223">
        <f>IF('1042Bi Dati di base lav.'!Y33&gt;0,'1042Bi Dati di base lav.'!T33,0)</f>
        <v>0</v>
      </c>
      <c r="AS37" s="219" t="str">
        <f t="shared" si="8"/>
        <v/>
      </c>
      <c r="AT37" s="219">
        <f>'1042Bi Dati di base lav.'!P33</f>
        <v>0</v>
      </c>
      <c r="AU37" s="219">
        <f t="shared" si="34"/>
        <v>0</v>
      </c>
    </row>
    <row r="38" spans="1:47" s="57" customFormat="1" ht="16.899999999999999" customHeight="1">
      <c r="A38" s="225" t="str">
        <f>IF('1042Bi Dati di base lav.'!A34="","",'1042Bi Dati di base lav.'!A34)</f>
        <v/>
      </c>
      <c r="B38" s="226" t="str">
        <f>IF('1042Bi Dati di base lav.'!B34="","",'1042Bi Dati di base lav.'!B34)</f>
        <v/>
      </c>
      <c r="C38" s="227" t="str">
        <f>IF('1042Bi Dati di base lav.'!C34="","",'1042Bi Dati di base lav.'!C34)</f>
        <v/>
      </c>
      <c r="D38" s="335" t="str">
        <f>IF('1042Bi Dati di base lav.'!AJ34="","",'1042Bi Dati di base lav.'!AJ34)</f>
        <v/>
      </c>
      <c r="E38" s="327" t="str">
        <f>IF('1042Bi Dati di base lav.'!N34="","",'1042Bi Dati di base lav.'!N34)</f>
        <v/>
      </c>
      <c r="F38" s="333" t="str">
        <f>IF('1042Bi Dati di base lav.'!O34="","",'1042Bi Dati di base lav.'!O34)</f>
        <v/>
      </c>
      <c r="G38" s="329" t="str">
        <f>IF('1042Bi Dati di base lav.'!P34="","",'1042Bi Dati di base lav.'!P34)</f>
        <v/>
      </c>
      <c r="H38" s="341" t="str">
        <f>IF('1042Bi Dati di base lav.'!Q34="","",'1042Bi Dati di base lav.'!Q34)</f>
        <v/>
      </c>
      <c r="I38" s="342" t="str">
        <f>IF('1042Bi Dati di base lav.'!R34="","",'1042Bi Dati di base lav.'!R34)</f>
        <v/>
      </c>
      <c r="J38" s="343" t="str">
        <f t="shared" si="9"/>
        <v/>
      </c>
      <c r="K38" s="344" t="str">
        <f t="shared" si="25"/>
        <v/>
      </c>
      <c r="L38" s="345" t="str">
        <f>IF('1042Bi Dati di base lav.'!S34="","",'1042Bi Dati di base lav.'!S34)</f>
        <v/>
      </c>
      <c r="M38" s="346" t="str">
        <f t="shared" si="26"/>
        <v/>
      </c>
      <c r="N38" s="347" t="str">
        <f t="shared" si="27"/>
        <v/>
      </c>
      <c r="O38" s="348" t="str">
        <f t="shared" si="28"/>
        <v/>
      </c>
      <c r="P38" s="349" t="str">
        <f t="shared" si="29"/>
        <v/>
      </c>
      <c r="Q38" s="338" t="str">
        <f t="shared" si="10"/>
        <v/>
      </c>
      <c r="R38" s="350" t="str">
        <f t="shared" si="30"/>
        <v/>
      </c>
      <c r="S38" s="347" t="str">
        <f t="shared" si="31"/>
        <v/>
      </c>
      <c r="T38" s="345" t="str">
        <f>IF(R38="","",MAX((O38-AR38)*'1042Ai Domanda'!$B$31,0))</f>
        <v/>
      </c>
      <c r="U38" s="351" t="str">
        <f t="shared" si="11"/>
        <v/>
      </c>
      <c r="V38" s="214"/>
      <c r="W38" s="215"/>
      <c r="X38" s="164" t="str">
        <f>'1042Bi Dati di base lav.'!M34</f>
        <v/>
      </c>
      <c r="Y38" s="216" t="str">
        <f t="shared" si="3"/>
        <v/>
      </c>
      <c r="Z38" s="217" t="str">
        <f>IF(A38="","",'1042Bi Dati di base lav.'!Q34-'1042Bi Dati di base lav.'!R34)</f>
        <v/>
      </c>
      <c r="AA38" s="217" t="str">
        <f t="shared" si="12"/>
        <v/>
      </c>
      <c r="AB38" s="218" t="str">
        <f t="shared" si="32"/>
        <v/>
      </c>
      <c r="AC38" s="218" t="str">
        <f t="shared" si="4"/>
        <v/>
      </c>
      <c r="AD38" s="218" t="str">
        <f t="shared" si="5"/>
        <v/>
      </c>
      <c r="AE38" s="219" t="str">
        <f t="shared" si="33"/>
        <v/>
      </c>
      <c r="AF38" s="219" t="str">
        <f>IF(K38="","",K38*AF$8 - MAX('1042Bi Dati di base lav.'!S34-M38,0))</f>
        <v/>
      </c>
      <c r="AG38" s="219" t="str">
        <f t="shared" si="6"/>
        <v/>
      </c>
      <c r="AH38" s="219" t="str">
        <f t="shared" si="14"/>
        <v/>
      </c>
      <c r="AI38" s="219" t="str">
        <f t="shared" si="7"/>
        <v/>
      </c>
      <c r="AJ38" s="219" t="str">
        <f>IF(OR($C38="",K38="",O38=""),"",MAX(P38+'1042Bi Dati di base lav.'!T34-O38,0))</f>
        <v/>
      </c>
      <c r="AK38" s="219" t="str">
        <f>IF('1042Bi Dati di base lav.'!T34="","",'1042Bi Dati di base lav.'!T34)</f>
        <v/>
      </c>
      <c r="AL38" s="219" t="str">
        <f t="shared" si="15"/>
        <v/>
      </c>
      <c r="AM38" s="220" t="str">
        <f t="shared" si="16"/>
        <v/>
      </c>
      <c r="AN38" s="221" t="str">
        <f t="shared" si="17"/>
        <v/>
      </c>
      <c r="AO38" s="219" t="str">
        <f t="shared" si="18"/>
        <v/>
      </c>
      <c r="AP38" s="219" t="str">
        <f>IF(E38="","",'1042Bi Dati di base lav.'!P34)</f>
        <v/>
      </c>
      <c r="AQ38" s="222">
        <f>IF('1042Bi Dati di base lav.'!Y34&gt;0,AG38,0)</f>
        <v>0</v>
      </c>
      <c r="AR38" s="223">
        <f>IF('1042Bi Dati di base lav.'!Y34&gt;0,'1042Bi Dati di base lav.'!T34,0)</f>
        <v>0</v>
      </c>
      <c r="AS38" s="219" t="str">
        <f t="shared" si="8"/>
        <v/>
      </c>
      <c r="AT38" s="219">
        <f>'1042Bi Dati di base lav.'!P34</f>
        <v>0</v>
      </c>
      <c r="AU38" s="219">
        <f t="shared" si="34"/>
        <v>0</v>
      </c>
    </row>
    <row r="39" spans="1:47" s="57" customFormat="1" ht="16.899999999999999" customHeight="1">
      <c r="A39" s="225" t="str">
        <f>IF('1042Bi Dati di base lav.'!A35="","",'1042Bi Dati di base lav.'!A35)</f>
        <v/>
      </c>
      <c r="B39" s="226" t="str">
        <f>IF('1042Bi Dati di base lav.'!B35="","",'1042Bi Dati di base lav.'!B35)</f>
        <v/>
      </c>
      <c r="C39" s="227" t="str">
        <f>IF('1042Bi Dati di base lav.'!C35="","",'1042Bi Dati di base lav.'!C35)</f>
        <v/>
      </c>
      <c r="D39" s="335" t="str">
        <f>IF('1042Bi Dati di base lav.'!AJ35="","",'1042Bi Dati di base lav.'!AJ35)</f>
        <v/>
      </c>
      <c r="E39" s="327" t="str">
        <f>IF('1042Bi Dati di base lav.'!N35="","",'1042Bi Dati di base lav.'!N35)</f>
        <v/>
      </c>
      <c r="F39" s="333" t="str">
        <f>IF('1042Bi Dati di base lav.'!O35="","",'1042Bi Dati di base lav.'!O35)</f>
        <v/>
      </c>
      <c r="G39" s="329" t="str">
        <f>IF('1042Bi Dati di base lav.'!P35="","",'1042Bi Dati di base lav.'!P35)</f>
        <v/>
      </c>
      <c r="H39" s="341" t="str">
        <f>IF('1042Bi Dati di base lav.'!Q35="","",'1042Bi Dati di base lav.'!Q35)</f>
        <v/>
      </c>
      <c r="I39" s="342" t="str">
        <f>IF('1042Bi Dati di base lav.'!R35="","",'1042Bi Dati di base lav.'!R35)</f>
        <v/>
      </c>
      <c r="J39" s="343" t="str">
        <f t="shared" si="9"/>
        <v/>
      </c>
      <c r="K39" s="344" t="str">
        <f t="shared" si="25"/>
        <v/>
      </c>
      <c r="L39" s="345" t="str">
        <f>IF('1042Bi Dati di base lav.'!S35="","",'1042Bi Dati di base lav.'!S35)</f>
        <v/>
      </c>
      <c r="M39" s="346" t="str">
        <f t="shared" si="26"/>
        <v/>
      </c>
      <c r="N39" s="347" t="str">
        <f t="shared" si="27"/>
        <v/>
      </c>
      <c r="O39" s="348" t="str">
        <f t="shared" si="28"/>
        <v/>
      </c>
      <c r="P39" s="349" t="str">
        <f t="shared" si="29"/>
        <v/>
      </c>
      <c r="Q39" s="338" t="str">
        <f t="shared" si="10"/>
        <v/>
      </c>
      <c r="R39" s="350" t="str">
        <f t="shared" si="30"/>
        <v/>
      </c>
      <c r="S39" s="347" t="str">
        <f t="shared" si="31"/>
        <v/>
      </c>
      <c r="T39" s="345" t="str">
        <f>IF(R39="","",MAX((O39-AR39)*'1042Ai Domanda'!$B$31,0))</f>
        <v/>
      </c>
      <c r="U39" s="351" t="str">
        <f t="shared" si="11"/>
        <v/>
      </c>
      <c r="V39" s="214"/>
      <c r="W39" s="215"/>
      <c r="X39" s="164" t="str">
        <f>'1042Bi Dati di base lav.'!M35</f>
        <v/>
      </c>
      <c r="Y39" s="216" t="str">
        <f t="shared" si="3"/>
        <v/>
      </c>
      <c r="Z39" s="217" t="str">
        <f>IF(A39="","",'1042Bi Dati di base lav.'!Q35-'1042Bi Dati di base lav.'!R35)</f>
        <v/>
      </c>
      <c r="AA39" s="217" t="str">
        <f t="shared" si="12"/>
        <v/>
      </c>
      <c r="AB39" s="218" t="str">
        <f t="shared" si="32"/>
        <v/>
      </c>
      <c r="AC39" s="218" t="str">
        <f t="shared" si="4"/>
        <v/>
      </c>
      <c r="AD39" s="218" t="str">
        <f t="shared" si="5"/>
        <v/>
      </c>
      <c r="AE39" s="219" t="str">
        <f t="shared" si="33"/>
        <v/>
      </c>
      <c r="AF39" s="219" t="str">
        <f>IF(K39="","",K39*AF$8 - MAX('1042Bi Dati di base lav.'!S35-M39,0))</f>
        <v/>
      </c>
      <c r="AG39" s="219" t="str">
        <f t="shared" si="6"/>
        <v/>
      </c>
      <c r="AH39" s="219" t="str">
        <f t="shared" si="14"/>
        <v/>
      </c>
      <c r="AI39" s="219" t="str">
        <f t="shared" si="7"/>
        <v/>
      </c>
      <c r="AJ39" s="219" t="str">
        <f>IF(OR($C39="",K39="",O39=""),"",MAX(P39+'1042Bi Dati di base lav.'!T35-O39,0))</f>
        <v/>
      </c>
      <c r="AK39" s="219" t="str">
        <f>IF('1042Bi Dati di base lav.'!T35="","",'1042Bi Dati di base lav.'!T35)</f>
        <v/>
      </c>
      <c r="AL39" s="219" t="str">
        <f t="shared" si="15"/>
        <v/>
      </c>
      <c r="AM39" s="220" t="str">
        <f t="shared" si="16"/>
        <v/>
      </c>
      <c r="AN39" s="221" t="str">
        <f t="shared" si="17"/>
        <v/>
      </c>
      <c r="AO39" s="219" t="str">
        <f t="shared" si="18"/>
        <v/>
      </c>
      <c r="AP39" s="219" t="str">
        <f>IF(E39="","",'1042Bi Dati di base lav.'!P35)</f>
        <v/>
      </c>
      <c r="AQ39" s="222">
        <f>IF('1042Bi Dati di base lav.'!Y35&gt;0,AG39,0)</f>
        <v>0</v>
      </c>
      <c r="AR39" s="223">
        <f>IF('1042Bi Dati di base lav.'!Y35&gt;0,'1042Bi Dati di base lav.'!T35,0)</f>
        <v>0</v>
      </c>
      <c r="AS39" s="219" t="str">
        <f t="shared" si="8"/>
        <v/>
      </c>
      <c r="AT39" s="219">
        <f>'1042Bi Dati di base lav.'!P35</f>
        <v>0</v>
      </c>
      <c r="AU39" s="219">
        <f t="shared" si="34"/>
        <v>0</v>
      </c>
    </row>
    <row r="40" spans="1:47" s="57" customFormat="1" ht="16.899999999999999" customHeight="1">
      <c r="A40" s="225" t="str">
        <f>IF('1042Bi Dati di base lav.'!A36="","",'1042Bi Dati di base lav.'!A36)</f>
        <v/>
      </c>
      <c r="B40" s="226" t="str">
        <f>IF('1042Bi Dati di base lav.'!B36="","",'1042Bi Dati di base lav.'!B36)</f>
        <v/>
      </c>
      <c r="C40" s="227" t="str">
        <f>IF('1042Bi Dati di base lav.'!C36="","",'1042Bi Dati di base lav.'!C36)</f>
        <v/>
      </c>
      <c r="D40" s="335" t="str">
        <f>IF('1042Bi Dati di base lav.'!AJ36="","",'1042Bi Dati di base lav.'!AJ36)</f>
        <v/>
      </c>
      <c r="E40" s="327" t="str">
        <f>IF('1042Bi Dati di base lav.'!N36="","",'1042Bi Dati di base lav.'!N36)</f>
        <v/>
      </c>
      <c r="F40" s="333" t="str">
        <f>IF('1042Bi Dati di base lav.'!O36="","",'1042Bi Dati di base lav.'!O36)</f>
        <v/>
      </c>
      <c r="G40" s="329" t="str">
        <f>IF('1042Bi Dati di base lav.'!P36="","",'1042Bi Dati di base lav.'!P36)</f>
        <v/>
      </c>
      <c r="H40" s="341" t="str">
        <f>IF('1042Bi Dati di base lav.'!Q36="","",'1042Bi Dati di base lav.'!Q36)</f>
        <v/>
      </c>
      <c r="I40" s="342" t="str">
        <f>IF('1042Bi Dati di base lav.'!R36="","",'1042Bi Dati di base lav.'!R36)</f>
        <v/>
      </c>
      <c r="J40" s="343" t="str">
        <f t="shared" si="9"/>
        <v/>
      </c>
      <c r="K40" s="344" t="str">
        <f t="shared" si="25"/>
        <v/>
      </c>
      <c r="L40" s="345" t="str">
        <f>IF('1042Bi Dati di base lav.'!S36="","",'1042Bi Dati di base lav.'!S36)</f>
        <v/>
      </c>
      <c r="M40" s="346" t="str">
        <f t="shared" si="26"/>
        <v/>
      </c>
      <c r="N40" s="347" t="str">
        <f t="shared" si="27"/>
        <v/>
      </c>
      <c r="O40" s="348" t="str">
        <f t="shared" si="28"/>
        <v/>
      </c>
      <c r="P40" s="349" t="str">
        <f t="shared" si="29"/>
        <v/>
      </c>
      <c r="Q40" s="338" t="str">
        <f t="shared" si="10"/>
        <v/>
      </c>
      <c r="R40" s="350" t="str">
        <f t="shared" si="30"/>
        <v/>
      </c>
      <c r="S40" s="347" t="str">
        <f t="shared" si="31"/>
        <v/>
      </c>
      <c r="T40" s="345" t="str">
        <f>IF(R40="","",MAX((O40-AR40)*'1042Ai Domanda'!$B$31,0))</f>
        <v/>
      </c>
      <c r="U40" s="351" t="str">
        <f t="shared" si="11"/>
        <v/>
      </c>
      <c r="V40" s="214"/>
      <c r="W40" s="215"/>
      <c r="X40" s="164" t="str">
        <f>'1042Bi Dati di base lav.'!M36</f>
        <v/>
      </c>
      <c r="Y40" s="216" t="str">
        <f t="shared" si="3"/>
        <v/>
      </c>
      <c r="Z40" s="217" t="str">
        <f>IF(A40="","",'1042Bi Dati di base lav.'!Q36-'1042Bi Dati di base lav.'!R36)</f>
        <v/>
      </c>
      <c r="AA40" s="217" t="str">
        <f t="shared" si="12"/>
        <v/>
      </c>
      <c r="AB40" s="218" t="str">
        <f t="shared" si="32"/>
        <v/>
      </c>
      <c r="AC40" s="218" t="str">
        <f t="shared" si="4"/>
        <v/>
      </c>
      <c r="AD40" s="218" t="str">
        <f t="shared" si="5"/>
        <v/>
      </c>
      <c r="AE40" s="219" t="str">
        <f t="shared" si="33"/>
        <v/>
      </c>
      <c r="AF40" s="219" t="str">
        <f>IF(K40="","",K40*AF$8 - MAX('1042Bi Dati di base lav.'!S36-M40,0))</f>
        <v/>
      </c>
      <c r="AG40" s="219" t="str">
        <f t="shared" si="6"/>
        <v/>
      </c>
      <c r="AH40" s="219" t="str">
        <f t="shared" si="14"/>
        <v/>
      </c>
      <c r="AI40" s="219" t="str">
        <f t="shared" si="7"/>
        <v/>
      </c>
      <c r="AJ40" s="219" t="str">
        <f>IF(OR($C40="",K40="",O40=""),"",MAX(P40+'1042Bi Dati di base lav.'!T36-O40,0))</f>
        <v/>
      </c>
      <c r="AK40" s="219" t="str">
        <f>IF('1042Bi Dati di base lav.'!T36="","",'1042Bi Dati di base lav.'!T36)</f>
        <v/>
      </c>
      <c r="AL40" s="219" t="str">
        <f t="shared" si="15"/>
        <v/>
      </c>
      <c r="AM40" s="220" t="str">
        <f t="shared" si="16"/>
        <v/>
      </c>
      <c r="AN40" s="221" t="str">
        <f t="shared" si="17"/>
        <v/>
      </c>
      <c r="AO40" s="219" t="str">
        <f t="shared" si="18"/>
        <v/>
      </c>
      <c r="AP40" s="219" t="str">
        <f>IF(E40="","",'1042Bi Dati di base lav.'!P36)</f>
        <v/>
      </c>
      <c r="AQ40" s="222">
        <f>IF('1042Bi Dati di base lav.'!Y36&gt;0,AG40,0)</f>
        <v>0</v>
      </c>
      <c r="AR40" s="223">
        <f>IF('1042Bi Dati di base lav.'!Y36&gt;0,'1042Bi Dati di base lav.'!T36,0)</f>
        <v>0</v>
      </c>
      <c r="AS40" s="219" t="str">
        <f t="shared" si="8"/>
        <v/>
      </c>
      <c r="AT40" s="219">
        <f>'1042Bi Dati di base lav.'!P36</f>
        <v>0</v>
      </c>
      <c r="AU40" s="219">
        <f t="shared" si="34"/>
        <v>0</v>
      </c>
    </row>
    <row r="41" spans="1:47" s="57" customFormat="1" ht="16.899999999999999" customHeight="1">
      <c r="A41" s="225" t="str">
        <f>IF('1042Bi Dati di base lav.'!A37="","",'1042Bi Dati di base lav.'!A37)</f>
        <v/>
      </c>
      <c r="B41" s="226" t="str">
        <f>IF('1042Bi Dati di base lav.'!B37="","",'1042Bi Dati di base lav.'!B37)</f>
        <v/>
      </c>
      <c r="C41" s="227" t="str">
        <f>IF('1042Bi Dati di base lav.'!C37="","",'1042Bi Dati di base lav.'!C37)</f>
        <v/>
      </c>
      <c r="D41" s="335" t="str">
        <f>IF('1042Bi Dati di base lav.'!AJ37="","",'1042Bi Dati di base lav.'!AJ37)</f>
        <v/>
      </c>
      <c r="E41" s="327" t="str">
        <f>IF('1042Bi Dati di base lav.'!N37="","",'1042Bi Dati di base lav.'!N37)</f>
        <v/>
      </c>
      <c r="F41" s="333" t="str">
        <f>IF('1042Bi Dati di base lav.'!O37="","",'1042Bi Dati di base lav.'!O37)</f>
        <v/>
      </c>
      <c r="G41" s="329" t="str">
        <f>IF('1042Bi Dati di base lav.'!P37="","",'1042Bi Dati di base lav.'!P37)</f>
        <v/>
      </c>
      <c r="H41" s="341" t="str">
        <f>IF('1042Bi Dati di base lav.'!Q37="","",'1042Bi Dati di base lav.'!Q37)</f>
        <v/>
      </c>
      <c r="I41" s="342" t="str">
        <f>IF('1042Bi Dati di base lav.'!R37="","",'1042Bi Dati di base lav.'!R37)</f>
        <v/>
      </c>
      <c r="J41" s="343" t="str">
        <f t="shared" si="9"/>
        <v/>
      </c>
      <c r="K41" s="344" t="str">
        <f t="shared" si="25"/>
        <v/>
      </c>
      <c r="L41" s="345" t="str">
        <f>IF('1042Bi Dati di base lav.'!S37="","",'1042Bi Dati di base lav.'!S37)</f>
        <v/>
      </c>
      <c r="M41" s="346" t="str">
        <f t="shared" si="26"/>
        <v/>
      </c>
      <c r="N41" s="347" t="str">
        <f t="shared" si="27"/>
        <v/>
      </c>
      <c r="O41" s="348" t="str">
        <f t="shared" si="28"/>
        <v/>
      </c>
      <c r="P41" s="349" t="str">
        <f t="shared" si="29"/>
        <v/>
      </c>
      <c r="Q41" s="338" t="str">
        <f t="shared" si="10"/>
        <v/>
      </c>
      <c r="R41" s="350" t="str">
        <f t="shared" si="30"/>
        <v/>
      </c>
      <c r="S41" s="347" t="str">
        <f t="shared" si="31"/>
        <v/>
      </c>
      <c r="T41" s="345" t="str">
        <f>IF(R41="","",MAX((O41-AR41)*'1042Ai Domanda'!$B$31,0))</f>
        <v/>
      </c>
      <c r="U41" s="351" t="str">
        <f t="shared" si="11"/>
        <v/>
      </c>
      <c r="V41" s="214"/>
      <c r="W41" s="215"/>
      <c r="X41" s="164" t="str">
        <f>'1042Bi Dati di base lav.'!M37</f>
        <v/>
      </c>
      <c r="Y41" s="216" t="str">
        <f t="shared" si="3"/>
        <v/>
      </c>
      <c r="Z41" s="217" t="str">
        <f>IF(A41="","",'1042Bi Dati di base lav.'!Q37-'1042Bi Dati di base lav.'!R37)</f>
        <v/>
      </c>
      <c r="AA41" s="217" t="str">
        <f t="shared" si="12"/>
        <v/>
      </c>
      <c r="AB41" s="218" t="str">
        <f t="shared" si="32"/>
        <v/>
      </c>
      <c r="AC41" s="218" t="str">
        <f t="shared" si="4"/>
        <v/>
      </c>
      <c r="AD41" s="218" t="str">
        <f t="shared" si="5"/>
        <v/>
      </c>
      <c r="AE41" s="219" t="str">
        <f t="shared" si="33"/>
        <v/>
      </c>
      <c r="AF41" s="219" t="str">
        <f>IF(K41="","",K41*AF$8 - MAX('1042Bi Dati di base lav.'!S37-M41,0))</f>
        <v/>
      </c>
      <c r="AG41" s="219" t="str">
        <f t="shared" si="6"/>
        <v/>
      </c>
      <c r="AH41" s="219" t="str">
        <f t="shared" si="14"/>
        <v/>
      </c>
      <c r="AI41" s="219" t="str">
        <f t="shared" si="7"/>
        <v/>
      </c>
      <c r="AJ41" s="219" t="str">
        <f>IF(OR($C41="",K41="",O41=""),"",MAX(P41+'1042Bi Dati di base lav.'!T37-O41,0))</f>
        <v/>
      </c>
      <c r="AK41" s="219" t="str">
        <f>IF('1042Bi Dati di base lav.'!T37="","",'1042Bi Dati di base lav.'!T37)</f>
        <v/>
      </c>
      <c r="AL41" s="219" t="str">
        <f t="shared" si="15"/>
        <v/>
      </c>
      <c r="AM41" s="220" t="str">
        <f t="shared" si="16"/>
        <v/>
      </c>
      <c r="AN41" s="221" t="str">
        <f t="shared" si="17"/>
        <v/>
      </c>
      <c r="AO41" s="219" t="str">
        <f t="shared" si="18"/>
        <v/>
      </c>
      <c r="AP41" s="219" t="str">
        <f>IF(E41="","",'1042Bi Dati di base lav.'!P37)</f>
        <v/>
      </c>
      <c r="AQ41" s="222">
        <f>IF('1042Bi Dati di base lav.'!Y37&gt;0,AG41,0)</f>
        <v>0</v>
      </c>
      <c r="AR41" s="223">
        <f>IF('1042Bi Dati di base lav.'!Y37&gt;0,'1042Bi Dati di base lav.'!T37,0)</f>
        <v>0</v>
      </c>
      <c r="AS41" s="219" t="str">
        <f t="shared" si="8"/>
        <v/>
      </c>
      <c r="AT41" s="219">
        <f>'1042Bi Dati di base lav.'!P37</f>
        <v>0</v>
      </c>
      <c r="AU41" s="219">
        <f t="shared" si="34"/>
        <v>0</v>
      </c>
    </row>
    <row r="42" spans="1:47" s="57" customFormat="1" ht="16.899999999999999" customHeight="1">
      <c r="A42" s="225" t="str">
        <f>IF('1042Bi Dati di base lav.'!A38="","",'1042Bi Dati di base lav.'!A38)</f>
        <v/>
      </c>
      <c r="B42" s="226" t="str">
        <f>IF('1042Bi Dati di base lav.'!B38="","",'1042Bi Dati di base lav.'!B38)</f>
        <v/>
      </c>
      <c r="C42" s="227" t="str">
        <f>IF('1042Bi Dati di base lav.'!C38="","",'1042Bi Dati di base lav.'!C38)</f>
        <v/>
      </c>
      <c r="D42" s="335" t="str">
        <f>IF('1042Bi Dati di base lav.'!AJ38="","",'1042Bi Dati di base lav.'!AJ38)</f>
        <v/>
      </c>
      <c r="E42" s="327" t="str">
        <f>IF('1042Bi Dati di base lav.'!N38="","",'1042Bi Dati di base lav.'!N38)</f>
        <v/>
      </c>
      <c r="F42" s="333" t="str">
        <f>IF('1042Bi Dati di base lav.'!O38="","",'1042Bi Dati di base lav.'!O38)</f>
        <v/>
      </c>
      <c r="G42" s="329" t="str">
        <f>IF('1042Bi Dati di base lav.'!P38="","",'1042Bi Dati di base lav.'!P38)</f>
        <v/>
      </c>
      <c r="H42" s="341" t="str">
        <f>IF('1042Bi Dati di base lav.'!Q38="","",'1042Bi Dati di base lav.'!Q38)</f>
        <v/>
      </c>
      <c r="I42" s="342" t="str">
        <f>IF('1042Bi Dati di base lav.'!R38="","",'1042Bi Dati di base lav.'!R38)</f>
        <v/>
      </c>
      <c r="J42" s="343" t="str">
        <f t="shared" si="9"/>
        <v/>
      </c>
      <c r="K42" s="344" t="str">
        <f t="shared" si="25"/>
        <v/>
      </c>
      <c r="L42" s="345" t="str">
        <f>IF('1042Bi Dati di base lav.'!S38="","",'1042Bi Dati di base lav.'!S38)</f>
        <v/>
      </c>
      <c r="M42" s="346" t="str">
        <f t="shared" si="26"/>
        <v/>
      </c>
      <c r="N42" s="347" t="str">
        <f t="shared" si="27"/>
        <v/>
      </c>
      <c r="O42" s="348" t="str">
        <f t="shared" si="28"/>
        <v/>
      </c>
      <c r="P42" s="349" t="str">
        <f t="shared" si="29"/>
        <v/>
      </c>
      <c r="Q42" s="338" t="str">
        <f t="shared" si="10"/>
        <v/>
      </c>
      <c r="R42" s="350" t="str">
        <f t="shared" si="30"/>
        <v/>
      </c>
      <c r="S42" s="347" t="str">
        <f t="shared" si="31"/>
        <v/>
      </c>
      <c r="T42" s="345" t="str">
        <f>IF(R42="","",MAX((O42-AR42)*'1042Ai Domanda'!$B$31,0))</f>
        <v/>
      </c>
      <c r="U42" s="351" t="str">
        <f t="shared" si="11"/>
        <v/>
      </c>
      <c r="V42" s="214"/>
      <c r="W42" s="215"/>
      <c r="X42" s="164" t="str">
        <f>'1042Bi Dati di base lav.'!M38</f>
        <v/>
      </c>
      <c r="Y42" s="216" t="str">
        <f t="shared" si="3"/>
        <v/>
      </c>
      <c r="Z42" s="217" t="str">
        <f>IF(A42="","",'1042Bi Dati di base lav.'!Q38-'1042Bi Dati di base lav.'!R38)</f>
        <v/>
      </c>
      <c r="AA42" s="217" t="str">
        <f t="shared" si="12"/>
        <v/>
      </c>
      <c r="AB42" s="218" t="str">
        <f t="shared" si="32"/>
        <v/>
      </c>
      <c r="AC42" s="218" t="str">
        <f t="shared" si="4"/>
        <v/>
      </c>
      <c r="AD42" s="218" t="str">
        <f t="shared" si="5"/>
        <v/>
      </c>
      <c r="AE42" s="219" t="str">
        <f t="shared" si="33"/>
        <v/>
      </c>
      <c r="AF42" s="219" t="str">
        <f>IF(K42="","",K42*AF$8 - MAX('1042Bi Dati di base lav.'!S38-M42,0))</f>
        <v/>
      </c>
      <c r="AG42" s="219" t="str">
        <f t="shared" si="6"/>
        <v/>
      </c>
      <c r="AH42" s="219" t="str">
        <f t="shared" si="14"/>
        <v/>
      </c>
      <c r="AI42" s="219" t="str">
        <f t="shared" si="7"/>
        <v/>
      </c>
      <c r="AJ42" s="219" t="str">
        <f>IF(OR($C42="",K42="",O42=""),"",MAX(P42+'1042Bi Dati di base lav.'!T38-O42,0))</f>
        <v/>
      </c>
      <c r="AK42" s="219" t="str">
        <f>IF('1042Bi Dati di base lav.'!T38="","",'1042Bi Dati di base lav.'!T38)</f>
        <v/>
      </c>
      <c r="AL42" s="219" t="str">
        <f t="shared" si="15"/>
        <v/>
      </c>
      <c r="AM42" s="220" t="str">
        <f t="shared" si="16"/>
        <v/>
      </c>
      <c r="AN42" s="221" t="str">
        <f t="shared" si="17"/>
        <v/>
      </c>
      <c r="AO42" s="219" t="str">
        <f t="shared" si="18"/>
        <v/>
      </c>
      <c r="AP42" s="219" t="str">
        <f>IF(E42="","",'1042Bi Dati di base lav.'!P38)</f>
        <v/>
      </c>
      <c r="AQ42" s="222">
        <f>IF('1042Bi Dati di base lav.'!Y38&gt;0,AG42,0)</f>
        <v>0</v>
      </c>
      <c r="AR42" s="223">
        <f>IF('1042Bi Dati di base lav.'!Y38&gt;0,'1042Bi Dati di base lav.'!T38,0)</f>
        <v>0</v>
      </c>
      <c r="AS42" s="219" t="str">
        <f t="shared" si="8"/>
        <v/>
      </c>
      <c r="AT42" s="219">
        <f>'1042Bi Dati di base lav.'!P38</f>
        <v>0</v>
      </c>
      <c r="AU42" s="219">
        <f t="shared" si="34"/>
        <v>0</v>
      </c>
    </row>
    <row r="43" spans="1:47" s="57" customFormat="1" ht="16.899999999999999" customHeight="1">
      <c r="A43" s="225" t="str">
        <f>IF('1042Bi Dati di base lav.'!A39="","",'1042Bi Dati di base lav.'!A39)</f>
        <v/>
      </c>
      <c r="B43" s="226" t="str">
        <f>IF('1042Bi Dati di base lav.'!B39="","",'1042Bi Dati di base lav.'!B39)</f>
        <v/>
      </c>
      <c r="C43" s="227" t="str">
        <f>IF('1042Bi Dati di base lav.'!C39="","",'1042Bi Dati di base lav.'!C39)</f>
        <v/>
      </c>
      <c r="D43" s="335" t="str">
        <f>IF('1042Bi Dati di base lav.'!AJ39="","",'1042Bi Dati di base lav.'!AJ39)</f>
        <v/>
      </c>
      <c r="E43" s="327" t="str">
        <f>IF('1042Bi Dati di base lav.'!N39="","",'1042Bi Dati di base lav.'!N39)</f>
        <v/>
      </c>
      <c r="F43" s="333" t="str">
        <f>IF('1042Bi Dati di base lav.'!O39="","",'1042Bi Dati di base lav.'!O39)</f>
        <v/>
      </c>
      <c r="G43" s="329" t="str">
        <f>IF('1042Bi Dati di base lav.'!P39="","",'1042Bi Dati di base lav.'!P39)</f>
        <v/>
      </c>
      <c r="H43" s="341" t="str">
        <f>IF('1042Bi Dati di base lav.'!Q39="","",'1042Bi Dati di base lav.'!Q39)</f>
        <v/>
      </c>
      <c r="I43" s="342" t="str">
        <f>IF('1042Bi Dati di base lav.'!R39="","",'1042Bi Dati di base lav.'!R39)</f>
        <v/>
      </c>
      <c r="J43" s="343" t="str">
        <f t="shared" si="9"/>
        <v/>
      </c>
      <c r="K43" s="344" t="str">
        <f t="shared" si="25"/>
        <v/>
      </c>
      <c r="L43" s="345" t="str">
        <f>IF('1042Bi Dati di base lav.'!S39="","",'1042Bi Dati di base lav.'!S39)</f>
        <v/>
      </c>
      <c r="M43" s="346" t="str">
        <f t="shared" si="26"/>
        <v/>
      </c>
      <c r="N43" s="347" t="str">
        <f t="shared" si="27"/>
        <v/>
      </c>
      <c r="O43" s="348" t="str">
        <f t="shared" si="28"/>
        <v/>
      </c>
      <c r="P43" s="349" t="str">
        <f t="shared" si="29"/>
        <v/>
      </c>
      <c r="Q43" s="338" t="str">
        <f t="shared" si="10"/>
        <v/>
      </c>
      <c r="R43" s="350" t="str">
        <f t="shared" si="30"/>
        <v/>
      </c>
      <c r="S43" s="347" t="str">
        <f t="shared" si="31"/>
        <v/>
      </c>
      <c r="T43" s="345" t="str">
        <f>IF(R43="","",MAX((O43-AR43)*'1042Ai Domanda'!$B$31,0))</f>
        <v/>
      </c>
      <c r="U43" s="351" t="str">
        <f t="shared" si="11"/>
        <v/>
      </c>
      <c r="V43" s="214"/>
      <c r="W43" s="215"/>
      <c r="X43" s="164" t="str">
        <f>'1042Bi Dati di base lav.'!M39</f>
        <v/>
      </c>
      <c r="Y43" s="216" t="str">
        <f t="shared" si="3"/>
        <v/>
      </c>
      <c r="Z43" s="217" t="str">
        <f>IF(A43="","",'1042Bi Dati di base lav.'!Q39-'1042Bi Dati di base lav.'!R39)</f>
        <v/>
      </c>
      <c r="AA43" s="217" t="str">
        <f t="shared" si="12"/>
        <v/>
      </c>
      <c r="AB43" s="218" t="str">
        <f t="shared" si="32"/>
        <v/>
      </c>
      <c r="AC43" s="218" t="str">
        <f t="shared" si="4"/>
        <v/>
      </c>
      <c r="AD43" s="218" t="str">
        <f t="shared" si="5"/>
        <v/>
      </c>
      <c r="AE43" s="219" t="str">
        <f t="shared" si="33"/>
        <v/>
      </c>
      <c r="AF43" s="219" t="str">
        <f>IF(K43="","",K43*AF$8 - MAX('1042Bi Dati di base lav.'!S39-M43,0))</f>
        <v/>
      </c>
      <c r="AG43" s="219" t="str">
        <f t="shared" si="6"/>
        <v/>
      </c>
      <c r="AH43" s="219" t="str">
        <f t="shared" si="14"/>
        <v/>
      </c>
      <c r="AI43" s="219" t="str">
        <f t="shared" si="7"/>
        <v/>
      </c>
      <c r="AJ43" s="219" t="str">
        <f>IF(OR($C43="",K43="",O43=""),"",MAX(P43+'1042Bi Dati di base lav.'!T39-O43,0))</f>
        <v/>
      </c>
      <c r="AK43" s="219" t="str">
        <f>IF('1042Bi Dati di base lav.'!T39="","",'1042Bi Dati di base lav.'!T39)</f>
        <v/>
      </c>
      <c r="AL43" s="219" t="str">
        <f t="shared" si="15"/>
        <v/>
      </c>
      <c r="AM43" s="220" t="str">
        <f t="shared" si="16"/>
        <v/>
      </c>
      <c r="AN43" s="221" t="str">
        <f t="shared" si="17"/>
        <v/>
      </c>
      <c r="AO43" s="219" t="str">
        <f t="shared" si="18"/>
        <v/>
      </c>
      <c r="AP43" s="219" t="str">
        <f>IF(E43="","",'1042Bi Dati di base lav.'!P39)</f>
        <v/>
      </c>
      <c r="AQ43" s="222">
        <f>IF('1042Bi Dati di base lav.'!Y39&gt;0,AG43,0)</f>
        <v>0</v>
      </c>
      <c r="AR43" s="223">
        <f>IF('1042Bi Dati di base lav.'!Y39&gt;0,'1042Bi Dati di base lav.'!T39,0)</f>
        <v>0</v>
      </c>
      <c r="AS43" s="219" t="str">
        <f t="shared" si="8"/>
        <v/>
      </c>
      <c r="AT43" s="219">
        <f>'1042Bi Dati di base lav.'!P39</f>
        <v>0</v>
      </c>
      <c r="AU43" s="219">
        <f t="shared" si="34"/>
        <v>0</v>
      </c>
    </row>
    <row r="44" spans="1:47" s="57" customFormat="1" ht="16.899999999999999" customHeight="1">
      <c r="A44" s="225" t="str">
        <f>IF('1042Bi Dati di base lav.'!A40="","",'1042Bi Dati di base lav.'!A40)</f>
        <v/>
      </c>
      <c r="B44" s="226" t="str">
        <f>IF('1042Bi Dati di base lav.'!B40="","",'1042Bi Dati di base lav.'!B40)</f>
        <v/>
      </c>
      <c r="C44" s="227" t="str">
        <f>IF('1042Bi Dati di base lav.'!C40="","",'1042Bi Dati di base lav.'!C40)</f>
        <v/>
      </c>
      <c r="D44" s="335" t="str">
        <f>IF('1042Bi Dati di base lav.'!AJ40="","",'1042Bi Dati di base lav.'!AJ40)</f>
        <v/>
      </c>
      <c r="E44" s="327" t="str">
        <f>IF('1042Bi Dati di base lav.'!N40="","",'1042Bi Dati di base lav.'!N40)</f>
        <v/>
      </c>
      <c r="F44" s="333" t="str">
        <f>IF('1042Bi Dati di base lav.'!O40="","",'1042Bi Dati di base lav.'!O40)</f>
        <v/>
      </c>
      <c r="G44" s="329" t="str">
        <f>IF('1042Bi Dati di base lav.'!P40="","",'1042Bi Dati di base lav.'!P40)</f>
        <v/>
      </c>
      <c r="H44" s="341" t="str">
        <f>IF('1042Bi Dati di base lav.'!Q40="","",'1042Bi Dati di base lav.'!Q40)</f>
        <v/>
      </c>
      <c r="I44" s="342" t="str">
        <f>IF('1042Bi Dati di base lav.'!R40="","",'1042Bi Dati di base lav.'!R40)</f>
        <v/>
      </c>
      <c r="J44" s="343" t="str">
        <f t="shared" si="9"/>
        <v/>
      </c>
      <c r="K44" s="344" t="str">
        <f t="shared" si="25"/>
        <v/>
      </c>
      <c r="L44" s="345" t="str">
        <f>IF('1042Bi Dati di base lav.'!S40="","",'1042Bi Dati di base lav.'!S40)</f>
        <v/>
      </c>
      <c r="M44" s="346" t="str">
        <f t="shared" si="26"/>
        <v/>
      </c>
      <c r="N44" s="347" t="str">
        <f t="shared" si="27"/>
        <v/>
      </c>
      <c r="O44" s="348" t="str">
        <f t="shared" si="28"/>
        <v/>
      </c>
      <c r="P44" s="349" t="str">
        <f t="shared" si="29"/>
        <v/>
      </c>
      <c r="Q44" s="338" t="str">
        <f t="shared" si="10"/>
        <v/>
      </c>
      <c r="R44" s="350" t="str">
        <f t="shared" si="30"/>
        <v/>
      </c>
      <c r="S44" s="347" t="str">
        <f t="shared" si="31"/>
        <v/>
      </c>
      <c r="T44" s="345" t="str">
        <f>IF(R44="","",MAX((O44-AR44)*'1042Ai Domanda'!$B$31,0))</f>
        <v/>
      </c>
      <c r="U44" s="351" t="str">
        <f t="shared" si="11"/>
        <v/>
      </c>
      <c r="V44" s="214"/>
      <c r="W44" s="215"/>
      <c r="X44" s="164" t="str">
        <f>'1042Bi Dati di base lav.'!M40</f>
        <v/>
      </c>
      <c r="Y44" s="216" t="str">
        <f t="shared" ref="Y44:Y75" si="35">IF($A44="","",D44)</f>
        <v/>
      </c>
      <c r="Z44" s="217" t="str">
        <f>IF(A44="","",'1042Bi Dati di base lav.'!Q40-'1042Bi Dati di base lav.'!R40)</f>
        <v/>
      </c>
      <c r="AA44" s="217" t="str">
        <f t="shared" si="12"/>
        <v/>
      </c>
      <c r="AB44" s="218" t="str">
        <f t="shared" si="32"/>
        <v/>
      </c>
      <c r="AC44" s="218" t="str">
        <f t="shared" ref="AC44:AC75" si="36">IF(K44="","",AC$8)</f>
        <v/>
      </c>
      <c r="AD44" s="218" t="str">
        <f t="shared" ref="AD44:AD75" si="37">IF(K44="","",K44*AD$8)</f>
        <v/>
      </c>
      <c r="AE44" s="219" t="str">
        <f t="shared" si="33"/>
        <v/>
      </c>
      <c r="AF44" s="219" t="str">
        <f>IF(K44="","",K44*AF$8 - MAX('1042Bi Dati di base lav.'!S40-M44,0))</f>
        <v/>
      </c>
      <c r="AG44" s="219" t="str">
        <f t="shared" ref="AG44:AG75" si="38">IF(OR($C44="",K44="",D44="",N44&lt;0),"",MAX(N44*D44,0))</f>
        <v/>
      </c>
      <c r="AH44" s="219" t="str">
        <f t="shared" si="14"/>
        <v/>
      </c>
      <c r="AI44" s="219" t="str">
        <f t="shared" ref="AI44:AI75" si="39">IF(OR($C44="",D44="",O44=""),"",AI$6/5*X44*D44*0.8)</f>
        <v/>
      </c>
      <c r="AJ44" s="219" t="str">
        <f>IF(OR($C44="",K44="",O44=""),"",MAX(P44+'1042Bi Dati di base lav.'!T40-O44,0))</f>
        <v/>
      </c>
      <c r="AK44" s="219" t="str">
        <f>IF('1042Bi Dati di base lav.'!T40="","",'1042Bi Dati di base lav.'!T40)</f>
        <v/>
      </c>
      <c r="AL44" s="219" t="str">
        <f t="shared" si="15"/>
        <v/>
      </c>
      <c r="AM44" s="220" t="str">
        <f t="shared" si="16"/>
        <v/>
      </c>
      <c r="AN44" s="221" t="str">
        <f t="shared" si="17"/>
        <v/>
      </c>
      <c r="AO44" s="219" t="str">
        <f t="shared" si="18"/>
        <v/>
      </c>
      <c r="AP44" s="219" t="str">
        <f>IF(E44="","",'1042Bi Dati di base lav.'!P40)</f>
        <v/>
      </c>
      <c r="AQ44" s="222">
        <f>IF('1042Bi Dati di base lav.'!Y40&gt;0,AG44,0)</f>
        <v>0</v>
      </c>
      <c r="AR44" s="223">
        <f>IF('1042Bi Dati di base lav.'!Y40&gt;0,'1042Bi Dati di base lav.'!T40,0)</f>
        <v>0</v>
      </c>
      <c r="AS44" s="219" t="str">
        <f t="shared" ref="AS44:AS75" si="40">E44</f>
        <v/>
      </c>
      <c r="AT44" s="219">
        <f>'1042Bi Dati di base lav.'!P40</f>
        <v>0</v>
      </c>
      <c r="AU44" s="219">
        <f t="shared" si="34"/>
        <v>0</v>
      </c>
    </row>
    <row r="45" spans="1:47" s="57" customFormat="1" ht="16.899999999999999" customHeight="1">
      <c r="A45" s="225" t="str">
        <f>IF('1042Bi Dati di base lav.'!A41="","",'1042Bi Dati di base lav.'!A41)</f>
        <v/>
      </c>
      <c r="B45" s="226" t="str">
        <f>IF('1042Bi Dati di base lav.'!B41="","",'1042Bi Dati di base lav.'!B41)</f>
        <v/>
      </c>
      <c r="C45" s="227" t="str">
        <f>IF('1042Bi Dati di base lav.'!C41="","",'1042Bi Dati di base lav.'!C41)</f>
        <v/>
      </c>
      <c r="D45" s="335" t="str">
        <f>IF('1042Bi Dati di base lav.'!AJ41="","",'1042Bi Dati di base lav.'!AJ41)</f>
        <v/>
      </c>
      <c r="E45" s="327" t="str">
        <f>IF('1042Bi Dati di base lav.'!N41="","",'1042Bi Dati di base lav.'!N41)</f>
        <v/>
      </c>
      <c r="F45" s="333" t="str">
        <f>IF('1042Bi Dati di base lav.'!O41="","",'1042Bi Dati di base lav.'!O41)</f>
        <v/>
      </c>
      <c r="G45" s="329" t="str">
        <f>IF('1042Bi Dati di base lav.'!P41="","",'1042Bi Dati di base lav.'!P41)</f>
        <v/>
      </c>
      <c r="H45" s="341" t="str">
        <f>IF('1042Bi Dati di base lav.'!Q41="","",'1042Bi Dati di base lav.'!Q41)</f>
        <v/>
      </c>
      <c r="I45" s="342" t="str">
        <f>IF('1042Bi Dati di base lav.'!R41="","",'1042Bi Dati di base lav.'!R41)</f>
        <v/>
      </c>
      <c r="J45" s="343" t="str">
        <f t="shared" si="9"/>
        <v/>
      </c>
      <c r="K45" s="344" t="str">
        <f t="shared" si="25"/>
        <v/>
      </c>
      <c r="L45" s="345" t="str">
        <f>IF('1042Bi Dati di base lav.'!S41="","",'1042Bi Dati di base lav.'!S41)</f>
        <v/>
      </c>
      <c r="M45" s="346" t="str">
        <f t="shared" si="26"/>
        <v/>
      </c>
      <c r="N45" s="347" t="str">
        <f t="shared" si="27"/>
        <v/>
      </c>
      <c r="O45" s="348" t="str">
        <f t="shared" si="28"/>
        <v/>
      </c>
      <c r="P45" s="349" t="str">
        <f t="shared" si="29"/>
        <v/>
      </c>
      <c r="Q45" s="338" t="str">
        <f t="shared" si="10"/>
        <v/>
      </c>
      <c r="R45" s="350" t="str">
        <f t="shared" si="30"/>
        <v/>
      </c>
      <c r="S45" s="347" t="str">
        <f t="shared" si="31"/>
        <v/>
      </c>
      <c r="T45" s="345" t="str">
        <f>IF(R45="","",MAX((O45-AR45)*'1042Ai Domanda'!$B$31,0))</f>
        <v/>
      </c>
      <c r="U45" s="351" t="str">
        <f t="shared" si="11"/>
        <v/>
      </c>
      <c r="V45" s="214"/>
      <c r="W45" s="215"/>
      <c r="X45" s="164" t="str">
        <f>'1042Bi Dati di base lav.'!M41</f>
        <v/>
      </c>
      <c r="Y45" s="216" t="str">
        <f t="shared" si="35"/>
        <v/>
      </c>
      <c r="Z45" s="217" t="str">
        <f>IF(A45="","",'1042Bi Dati di base lav.'!Q41-'1042Bi Dati di base lav.'!R41)</f>
        <v/>
      </c>
      <c r="AA45" s="217" t="str">
        <f t="shared" si="12"/>
        <v/>
      </c>
      <c r="AB45" s="218" t="str">
        <f t="shared" si="32"/>
        <v/>
      </c>
      <c r="AC45" s="218" t="str">
        <f t="shared" si="36"/>
        <v/>
      </c>
      <c r="AD45" s="218" t="str">
        <f t="shared" si="37"/>
        <v/>
      </c>
      <c r="AE45" s="219" t="str">
        <f t="shared" si="33"/>
        <v/>
      </c>
      <c r="AF45" s="219" t="str">
        <f>IF(K45="","",K45*AF$8 - MAX('1042Bi Dati di base lav.'!S41-M45,0))</f>
        <v/>
      </c>
      <c r="AG45" s="219" t="str">
        <f t="shared" si="38"/>
        <v/>
      </c>
      <c r="AH45" s="219" t="str">
        <f t="shared" si="14"/>
        <v/>
      </c>
      <c r="AI45" s="219" t="str">
        <f t="shared" si="39"/>
        <v/>
      </c>
      <c r="AJ45" s="219" t="str">
        <f>IF(OR($C45="",K45="",O45=""),"",MAX(P45+'1042Bi Dati di base lav.'!T41-O45,0))</f>
        <v/>
      </c>
      <c r="AK45" s="219" t="str">
        <f>IF('1042Bi Dati di base lav.'!T41="","",'1042Bi Dati di base lav.'!T41)</f>
        <v/>
      </c>
      <c r="AL45" s="219" t="str">
        <f t="shared" si="15"/>
        <v/>
      </c>
      <c r="AM45" s="220" t="str">
        <f t="shared" si="16"/>
        <v/>
      </c>
      <c r="AN45" s="221" t="str">
        <f t="shared" si="17"/>
        <v/>
      </c>
      <c r="AO45" s="219" t="str">
        <f t="shared" si="18"/>
        <v/>
      </c>
      <c r="AP45" s="219" t="str">
        <f>IF(E45="","",'1042Bi Dati di base lav.'!P41)</f>
        <v/>
      </c>
      <c r="AQ45" s="222">
        <f>IF('1042Bi Dati di base lav.'!Y41&gt;0,AG45,0)</f>
        <v>0</v>
      </c>
      <c r="AR45" s="223">
        <f>IF('1042Bi Dati di base lav.'!Y41&gt;0,'1042Bi Dati di base lav.'!T41,0)</f>
        <v>0</v>
      </c>
      <c r="AS45" s="219" t="str">
        <f t="shared" si="40"/>
        <v/>
      </c>
      <c r="AT45" s="219">
        <f>'1042Bi Dati di base lav.'!P41</f>
        <v>0</v>
      </c>
      <c r="AU45" s="219">
        <f t="shared" si="34"/>
        <v>0</v>
      </c>
    </row>
    <row r="46" spans="1:47" s="57" customFormat="1" ht="16.899999999999999" customHeight="1">
      <c r="A46" s="225" t="str">
        <f>IF('1042Bi Dati di base lav.'!A42="","",'1042Bi Dati di base lav.'!A42)</f>
        <v/>
      </c>
      <c r="B46" s="226" t="str">
        <f>IF('1042Bi Dati di base lav.'!B42="","",'1042Bi Dati di base lav.'!B42)</f>
        <v/>
      </c>
      <c r="C46" s="227" t="str">
        <f>IF('1042Bi Dati di base lav.'!C42="","",'1042Bi Dati di base lav.'!C42)</f>
        <v/>
      </c>
      <c r="D46" s="335" t="str">
        <f>IF('1042Bi Dati di base lav.'!AJ42="","",'1042Bi Dati di base lav.'!AJ42)</f>
        <v/>
      </c>
      <c r="E46" s="327" t="str">
        <f>IF('1042Bi Dati di base lav.'!N42="","",'1042Bi Dati di base lav.'!N42)</f>
        <v/>
      </c>
      <c r="F46" s="333" t="str">
        <f>IF('1042Bi Dati di base lav.'!O42="","",'1042Bi Dati di base lav.'!O42)</f>
        <v/>
      </c>
      <c r="G46" s="329" t="str">
        <f>IF('1042Bi Dati di base lav.'!P42="","",'1042Bi Dati di base lav.'!P42)</f>
        <v/>
      </c>
      <c r="H46" s="341" t="str">
        <f>IF('1042Bi Dati di base lav.'!Q42="","",'1042Bi Dati di base lav.'!Q42)</f>
        <v/>
      </c>
      <c r="I46" s="342" t="str">
        <f>IF('1042Bi Dati di base lav.'!R42="","",'1042Bi Dati di base lav.'!R42)</f>
        <v/>
      </c>
      <c r="J46" s="343" t="str">
        <f t="shared" si="9"/>
        <v/>
      </c>
      <c r="K46" s="344" t="str">
        <f t="shared" si="25"/>
        <v/>
      </c>
      <c r="L46" s="345" t="str">
        <f>IF('1042Bi Dati di base lav.'!S42="","",'1042Bi Dati di base lav.'!S42)</f>
        <v/>
      </c>
      <c r="M46" s="346" t="str">
        <f t="shared" si="26"/>
        <v/>
      </c>
      <c r="N46" s="347" t="str">
        <f t="shared" si="27"/>
        <v/>
      </c>
      <c r="O46" s="348" t="str">
        <f t="shared" si="28"/>
        <v/>
      </c>
      <c r="P46" s="349" t="str">
        <f t="shared" si="29"/>
        <v/>
      </c>
      <c r="Q46" s="338" t="str">
        <f t="shared" si="10"/>
        <v/>
      </c>
      <c r="R46" s="350" t="str">
        <f t="shared" si="30"/>
        <v/>
      </c>
      <c r="S46" s="347" t="str">
        <f t="shared" si="31"/>
        <v/>
      </c>
      <c r="T46" s="345" t="str">
        <f>IF(R46="","",MAX((O46-AR46)*'1042Ai Domanda'!$B$31,0))</f>
        <v/>
      </c>
      <c r="U46" s="351" t="str">
        <f t="shared" si="11"/>
        <v/>
      </c>
      <c r="V46" s="214"/>
      <c r="W46" s="215"/>
      <c r="X46" s="164" t="str">
        <f>'1042Bi Dati di base lav.'!M42</f>
        <v/>
      </c>
      <c r="Y46" s="216" t="str">
        <f t="shared" si="35"/>
        <v/>
      </c>
      <c r="Z46" s="217" t="str">
        <f>IF(A46="","",'1042Bi Dati di base lav.'!Q42-'1042Bi Dati di base lav.'!R42)</f>
        <v/>
      </c>
      <c r="AA46" s="217" t="str">
        <f t="shared" si="12"/>
        <v/>
      </c>
      <c r="AB46" s="218" t="str">
        <f t="shared" si="32"/>
        <v/>
      </c>
      <c r="AC46" s="218" t="str">
        <f t="shared" si="36"/>
        <v/>
      </c>
      <c r="AD46" s="218" t="str">
        <f t="shared" si="37"/>
        <v/>
      </c>
      <c r="AE46" s="219" t="str">
        <f t="shared" si="33"/>
        <v/>
      </c>
      <c r="AF46" s="219" t="str">
        <f>IF(K46="","",K46*AF$8 - MAX('1042Bi Dati di base lav.'!S42-M46,0))</f>
        <v/>
      </c>
      <c r="AG46" s="219" t="str">
        <f t="shared" si="38"/>
        <v/>
      </c>
      <c r="AH46" s="219" t="str">
        <f t="shared" si="14"/>
        <v/>
      </c>
      <c r="AI46" s="219" t="str">
        <f t="shared" si="39"/>
        <v/>
      </c>
      <c r="AJ46" s="219" t="str">
        <f>IF(OR($C46="",K46="",O46=""),"",MAX(P46+'1042Bi Dati di base lav.'!T42-O46,0))</f>
        <v/>
      </c>
      <c r="AK46" s="219" t="str">
        <f>IF('1042Bi Dati di base lav.'!T42="","",'1042Bi Dati di base lav.'!T42)</f>
        <v/>
      </c>
      <c r="AL46" s="219" t="str">
        <f t="shared" si="15"/>
        <v/>
      </c>
      <c r="AM46" s="220" t="str">
        <f t="shared" si="16"/>
        <v/>
      </c>
      <c r="AN46" s="221" t="str">
        <f t="shared" si="17"/>
        <v/>
      </c>
      <c r="AO46" s="219" t="str">
        <f t="shared" si="18"/>
        <v/>
      </c>
      <c r="AP46" s="219" t="str">
        <f>IF(E46="","",'1042Bi Dati di base lav.'!P42)</f>
        <v/>
      </c>
      <c r="AQ46" s="222">
        <f>IF('1042Bi Dati di base lav.'!Y42&gt;0,AG46,0)</f>
        <v>0</v>
      </c>
      <c r="AR46" s="223">
        <f>IF('1042Bi Dati di base lav.'!Y42&gt;0,'1042Bi Dati di base lav.'!T42,0)</f>
        <v>0</v>
      </c>
      <c r="AS46" s="219" t="str">
        <f t="shared" si="40"/>
        <v/>
      </c>
      <c r="AT46" s="219">
        <f>'1042Bi Dati di base lav.'!P42</f>
        <v>0</v>
      </c>
      <c r="AU46" s="219">
        <f t="shared" si="34"/>
        <v>0</v>
      </c>
    </row>
    <row r="47" spans="1:47" s="57" customFormat="1" ht="16.899999999999999" customHeight="1">
      <c r="A47" s="225" t="str">
        <f>IF('1042Bi Dati di base lav.'!A43="","",'1042Bi Dati di base lav.'!A43)</f>
        <v/>
      </c>
      <c r="B47" s="226" t="str">
        <f>IF('1042Bi Dati di base lav.'!B43="","",'1042Bi Dati di base lav.'!B43)</f>
        <v/>
      </c>
      <c r="C47" s="227" t="str">
        <f>IF('1042Bi Dati di base lav.'!C43="","",'1042Bi Dati di base lav.'!C43)</f>
        <v/>
      </c>
      <c r="D47" s="335" t="str">
        <f>IF('1042Bi Dati di base lav.'!AJ43="","",'1042Bi Dati di base lav.'!AJ43)</f>
        <v/>
      </c>
      <c r="E47" s="327" t="str">
        <f>IF('1042Bi Dati di base lav.'!N43="","",'1042Bi Dati di base lav.'!N43)</f>
        <v/>
      </c>
      <c r="F47" s="333" t="str">
        <f>IF('1042Bi Dati di base lav.'!O43="","",'1042Bi Dati di base lav.'!O43)</f>
        <v/>
      </c>
      <c r="G47" s="329" t="str">
        <f>IF('1042Bi Dati di base lav.'!P43="","",'1042Bi Dati di base lav.'!P43)</f>
        <v/>
      </c>
      <c r="H47" s="341" t="str">
        <f>IF('1042Bi Dati di base lav.'!Q43="","",'1042Bi Dati di base lav.'!Q43)</f>
        <v/>
      </c>
      <c r="I47" s="342" t="str">
        <f>IF('1042Bi Dati di base lav.'!R43="","",'1042Bi Dati di base lav.'!R43)</f>
        <v/>
      </c>
      <c r="J47" s="343" t="str">
        <f t="shared" si="9"/>
        <v/>
      </c>
      <c r="K47" s="344" t="str">
        <f t="shared" si="25"/>
        <v/>
      </c>
      <c r="L47" s="345" t="str">
        <f>IF('1042Bi Dati di base lav.'!S43="","",'1042Bi Dati di base lav.'!S43)</f>
        <v/>
      </c>
      <c r="M47" s="346" t="str">
        <f t="shared" si="26"/>
        <v/>
      </c>
      <c r="N47" s="347" t="str">
        <f t="shared" si="27"/>
        <v/>
      </c>
      <c r="O47" s="348" t="str">
        <f t="shared" si="28"/>
        <v/>
      </c>
      <c r="P47" s="349" t="str">
        <f t="shared" si="29"/>
        <v/>
      </c>
      <c r="Q47" s="338" t="str">
        <f t="shared" si="10"/>
        <v/>
      </c>
      <c r="R47" s="350" t="str">
        <f t="shared" si="30"/>
        <v/>
      </c>
      <c r="S47" s="347" t="str">
        <f t="shared" si="31"/>
        <v/>
      </c>
      <c r="T47" s="345" t="str">
        <f>IF(R47="","",MAX((O47-AR47)*'1042Ai Domanda'!$B$31,0))</f>
        <v/>
      </c>
      <c r="U47" s="351" t="str">
        <f t="shared" si="11"/>
        <v/>
      </c>
      <c r="V47" s="214"/>
      <c r="W47" s="215"/>
      <c r="X47" s="164" t="str">
        <f>'1042Bi Dati di base lav.'!M43</f>
        <v/>
      </c>
      <c r="Y47" s="216" t="str">
        <f t="shared" si="35"/>
        <v/>
      </c>
      <c r="Z47" s="217" t="str">
        <f>IF(A47="","",'1042Bi Dati di base lav.'!Q43-'1042Bi Dati di base lav.'!R43)</f>
        <v/>
      </c>
      <c r="AA47" s="217" t="str">
        <f t="shared" si="12"/>
        <v/>
      </c>
      <c r="AB47" s="218" t="str">
        <f t="shared" si="32"/>
        <v/>
      </c>
      <c r="AC47" s="218" t="str">
        <f t="shared" si="36"/>
        <v/>
      </c>
      <c r="AD47" s="218" t="str">
        <f t="shared" si="37"/>
        <v/>
      </c>
      <c r="AE47" s="219" t="str">
        <f t="shared" si="33"/>
        <v/>
      </c>
      <c r="AF47" s="219" t="str">
        <f>IF(K47="","",K47*AF$8 - MAX('1042Bi Dati di base lav.'!S43-M47,0))</f>
        <v/>
      </c>
      <c r="AG47" s="219" t="str">
        <f t="shared" si="38"/>
        <v/>
      </c>
      <c r="AH47" s="219" t="str">
        <f t="shared" si="14"/>
        <v/>
      </c>
      <c r="AI47" s="219" t="str">
        <f t="shared" si="39"/>
        <v/>
      </c>
      <c r="AJ47" s="219" t="str">
        <f>IF(OR($C47="",K47="",O47=""),"",MAX(P47+'1042Bi Dati di base lav.'!T43-O47,0))</f>
        <v/>
      </c>
      <c r="AK47" s="219" t="str">
        <f>IF('1042Bi Dati di base lav.'!T43="","",'1042Bi Dati di base lav.'!T43)</f>
        <v/>
      </c>
      <c r="AL47" s="219" t="str">
        <f t="shared" si="15"/>
        <v/>
      </c>
      <c r="AM47" s="220" t="str">
        <f t="shared" si="16"/>
        <v/>
      </c>
      <c r="AN47" s="221" t="str">
        <f t="shared" si="17"/>
        <v/>
      </c>
      <c r="AO47" s="219" t="str">
        <f t="shared" si="18"/>
        <v/>
      </c>
      <c r="AP47" s="219" t="str">
        <f>IF(E47="","",'1042Bi Dati di base lav.'!P43)</f>
        <v/>
      </c>
      <c r="AQ47" s="222">
        <f>IF('1042Bi Dati di base lav.'!Y43&gt;0,AG47,0)</f>
        <v>0</v>
      </c>
      <c r="AR47" s="223">
        <f>IF('1042Bi Dati di base lav.'!Y43&gt;0,'1042Bi Dati di base lav.'!T43,0)</f>
        <v>0</v>
      </c>
      <c r="AS47" s="219" t="str">
        <f t="shared" si="40"/>
        <v/>
      </c>
      <c r="AT47" s="219">
        <f>'1042Bi Dati di base lav.'!P43</f>
        <v>0</v>
      </c>
      <c r="AU47" s="219">
        <f t="shared" si="34"/>
        <v>0</v>
      </c>
    </row>
    <row r="48" spans="1:47" s="57" customFormat="1" ht="16.899999999999999" customHeight="1">
      <c r="A48" s="225" t="str">
        <f>IF('1042Bi Dati di base lav.'!A44="","",'1042Bi Dati di base lav.'!A44)</f>
        <v/>
      </c>
      <c r="B48" s="226" t="str">
        <f>IF('1042Bi Dati di base lav.'!B44="","",'1042Bi Dati di base lav.'!B44)</f>
        <v/>
      </c>
      <c r="C48" s="227" t="str">
        <f>IF('1042Bi Dati di base lav.'!C44="","",'1042Bi Dati di base lav.'!C44)</f>
        <v/>
      </c>
      <c r="D48" s="335" t="str">
        <f>IF('1042Bi Dati di base lav.'!AJ44="","",'1042Bi Dati di base lav.'!AJ44)</f>
        <v/>
      </c>
      <c r="E48" s="327" t="str">
        <f>IF('1042Bi Dati di base lav.'!N44="","",'1042Bi Dati di base lav.'!N44)</f>
        <v/>
      </c>
      <c r="F48" s="333" t="str">
        <f>IF('1042Bi Dati di base lav.'!O44="","",'1042Bi Dati di base lav.'!O44)</f>
        <v/>
      </c>
      <c r="G48" s="329" t="str">
        <f>IF('1042Bi Dati di base lav.'!P44="","",'1042Bi Dati di base lav.'!P44)</f>
        <v/>
      </c>
      <c r="H48" s="341" t="str">
        <f>IF('1042Bi Dati di base lav.'!Q44="","",'1042Bi Dati di base lav.'!Q44)</f>
        <v/>
      </c>
      <c r="I48" s="342" t="str">
        <f>IF('1042Bi Dati di base lav.'!R44="","",'1042Bi Dati di base lav.'!R44)</f>
        <v/>
      </c>
      <c r="J48" s="343" t="str">
        <f t="shared" si="9"/>
        <v/>
      </c>
      <c r="K48" s="344" t="str">
        <f t="shared" si="25"/>
        <v/>
      </c>
      <c r="L48" s="345" t="str">
        <f>IF('1042Bi Dati di base lav.'!S44="","",'1042Bi Dati di base lav.'!S44)</f>
        <v/>
      </c>
      <c r="M48" s="346" t="str">
        <f t="shared" si="26"/>
        <v/>
      </c>
      <c r="N48" s="347" t="str">
        <f t="shared" si="27"/>
        <v/>
      </c>
      <c r="O48" s="348" t="str">
        <f t="shared" si="28"/>
        <v/>
      </c>
      <c r="P48" s="349" t="str">
        <f t="shared" si="29"/>
        <v/>
      </c>
      <c r="Q48" s="338" t="str">
        <f t="shared" si="10"/>
        <v/>
      </c>
      <c r="R48" s="350" t="str">
        <f t="shared" si="30"/>
        <v/>
      </c>
      <c r="S48" s="347" t="str">
        <f t="shared" si="31"/>
        <v/>
      </c>
      <c r="T48" s="345" t="str">
        <f>IF(R48="","",MAX((O48-AR48)*'1042Ai Domanda'!$B$31,0))</f>
        <v/>
      </c>
      <c r="U48" s="351" t="str">
        <f t="shared" si="11"/>
        <v/>
      </c>
      <c r="V48" s="214"/>
      <c r="W48" s="215"/>
      <c r="X48" s="164" t="str">
        <f>'1042Bi Dati di base lav.'!M44</f>
        <v/>
      </c>
      <c r="Y48" s="216" t="str">
        <f t="shared" si="35"/>
        <v/>
      </c>
      <c r="Z48" s="217" t="str">
        <f>IF(A48="","",'1042Bi Dati di base lav.'!Q44-'1042Bi Dati di base lav.'!R44)</f>
        <v/>
      </c>
      <c r="AA48" s="217" t="str">
        <f t="shared" si="12"/>
        <v/>
      </c>
      <c r="AB48" s="218" t="str">
        <f t="shared" si="32"/>
        <v/>
      </c>
      <c r="AC48" s="218" t="str">
        <f t="shared" si="36"/>
        <v/>
      </c>
      <c r="AD48" s="218" t="str">
        <f t="shared" si="37"/>
        <v/>
      </c>
      <c r="AE48" s="219" t="str">
        <f t="shared" si="33"/>
        <v/>
      </c>
      <c r="AF48" s="219" t="str">
        <f>IF(K48="","",K48*AF$8 - MAX('1042Bi Dati di base lav.'!S44-M48,0))</f>
        <v/>
      </c>
      <c r="AG48" s="219" t="str">
        <f t="shared" si="38"/>
        <v/>
      </c>
      <c r="AH48" s="219" t="str">
        <f t="shared" si="14"/>
        <v/>
      </c>
      <c r="AI48" s="219" t="str">
        <f t="shared" si="39"/>
        <v/>
      </c>
      <c r="AJ48" s="219" t="str">
        <f>IF(OR($C48="",K48="",O48=""),"",MAX(P48+'1042Bi Dati di base lav.'!T44-O48,0))</f>
        <v/>
      </c>
      <c r="AK48" s="219" t="str">
        <f>IF('1042Bi Dati di base lav.'!T44="","",'1042Bi Dati di base lav.'!T44)</f>
        <v/>
      </c>
      <c r="AL48" s="219" t="str">
        <f t="shared" si="15"/>
        <v/>
      </c>
      <c r="AM48" s="220" t="str">
        <f t="shared" si="16"/>
        <v/>
      </c>
      <c r="AN48" s="221" t="str">
        <f t="shared" si="17"/>
        <v/>
      </c>
      <c r="AO48" s="219" t="str">
        <f t="shared" si="18"/>
        <v/>
      </c>
      <c r="AP48" s="219" t="str">
        <f>IF(E48="","",'1042Bi Dati di base lav.'!P44)</f>
        <v/>
      </c>
      <c r="AQ48" s="222">
        <f>IF('1042Bi Dati di base lav.'!Y44&gt;0,AG48,0)</f>
        <v>0</v>
      </c>
      <c r="AR48" s="223">
        <f>IF('1042Bi Dati di base lav.'!Y44&gt;0,'1042Bi Dati di base lav.'!T44,0)</f>
        <v>0</v>
      </c>
      <c r="AS48" s="219" t="str">
        <f t="shared" si="40"/>
        <v/>
      </c>
      <c r="AT48" s="219">
        <f>'1042Bi Dati di base lav.'!P44</f>
        <v>0</v>
      </c>
      <c r="AU48" s="219">
        <f t="shared" si="34"/>
        <v>0</v>
      </c>
    </row>
    <row r="49" spans="1:47" s="57" customFormat="1" ht="16.899999999999999" customHeight="1">
      <c r="A49" s="225" t="str">
        <f>IF('1042Bi Dati di base lav.'!A45="","",'1042Bi Dati di base lav.'!A45)</f>
        <v/>
      </c>
      <c r="B49" s="226" t="str">
        <f>IF('1042Bi Dati di base lav.'!B45="","",'1042Bi Dati di base lav.'!B45)</f>
        <v/>
      </c>
      <c r="C49" s="227" t="str">
        <f>IF('1042Bi Dati di base lav.'!C45="","",'1042Bi Dati di base lav.'!C45)</f>
        <v/>
      </c>
      <c r="D49" s="335" t="str">
        <f>IF('1042Bi Dati di base lav.'!AJ45="","",'1042Bi Dati di base lav.'!AJ45)</f>
        <v/>
      </c>
      <c r="E49" s="327" t="str">
        <f>IF('1042Bi Dati di base lav.'!N45="","",'1042Bi Dati di base lav.'!N45)</f>
        <v/>
      </c>
      <c r="F49" s="333" t="str">
        <f>IF('1042Bi Dati di base lav.'!O45="","",'1042Bi Dati di base lav.'!O45)</f>
        <v/>
      </c>
      <c r="G49" s="329" t="str">
        <f>IF('1042Bi Dati di base lav.'!P45="","",'1042Bi Dati di base lav.'!P45)</f>
        <v/>
      </c>
      <c r="H49" s="341" t="str">
        <f>IF('1042Bi Dati di base lav.'!Q45="","",'1042Bi Dati di base lav.'!Q45)</f>
        <v/>
      </c>
      <c r="I49" s="342" t="str">
        <f>IF('1042Bi Dati di base lav.'!R45="","",'1042Bi Dati di base lav.'!R45)</f>
        <v/>
      </c>
      <c r="J49" s="343" t="str">
        <f t="shared" si="9"/>
        <v/>
      </c>
      <c r="K49" s="344" t="str">
        <f t="shared" si="25"/>
        <v/>
      </c>
      <c r="L49" s="345" t="str">
        <f>IF('1042Bi Dati di base lav.'!S45="","",'1042Bi Dati di base lav.'!S45)</f>
        <v/>
      </c>
      <c r="M49" s="346" t="str">
        <f t="shared" si="26"/>
        <v/>
      </c>
      <c r="N49" s="347" t="str">
        <f t="shared" si="27"/>
        <v/>
      </c>
      <c r="O49" s="348" t="str">
        <f t="shared" si="28"/>
        <v/>
      </c>
      <c r="P49" s="349" t="str">
        <f t="shared" si="29"/>
        <v/>
      </c>
      <c r="Q49" s="338" t="str">
        <f t="shared" si="10"/>
        <v/>
      </c>
      <c r="R49" s="350" t="str">
        <f t="shared" si="30"/>
        <v/>
      </c>
      <c r="S49" s="347" t="str">
        <f t="shared" si="31"/>
        <v/>
      </c>
      <c r="T49" s="345" t="str">
        <f>IF(R49="","",MAX((O49-AR49)*'1042Ai Domanda'!$B$31,0))</f>
        <v/>
      </c>
      <c r="U49" s="351" t="str">
        <f t="shared" si="11"/>
        <v/>
      </c>
      <c r="V49" s="214"/>
      <c r="W49" s="215"/>
      <c r="X49" s="164" t="str">
        <f>'1042Bi Dati di base lav.'!M45</f>
        <v/>
      </c>
      <c r="Y49" s="216" t="str">
        <f t="shared" si="35"/>
        <v/>
      </c>
      <c r="Z49" s="217" t="str">
        <f>IF(A49="","",'1042Bi Dati di base lav.'!Q45-'1042Bi Dati di base lav.'!R45)</f>
        <v/>
      </c>
      <c r="AA49" s="217" t="str">
        <f t="shared" si="12"/>
        <v/>
      </c>
      <c r="AB49" s="218" t="str">
        <f t="shared" si="32"/>
        <v/>
      </c>
      <c r="AC49" s="218" t="str">
        <f t="shared" si="36"/>
        <v/>
      </c>
      <c r="AD49" s="218" t="str">
        <f t="shared" si="37"/>
        <v/>
      </c>
      <c r="AE49" s="219" t="str">
        <f t="shared" si="33"/>
        <v/>
      </c>
      <c r="AF49" s="219" t="str">
        <f>IF(K49="","",K49*AF$8 - MAX('1042Bi Dati di base lav.'!S45-M49,0))</f>
        <v/>
      </c>
      <c r="AG49" s="219" t="str">
        <f t="shared" si="38"/>
        <v/>
      </c>
      <c r="AH49" s="219" t="str">
        <f t="shared" si="14"/>
        <v/>
      </c>
      <c r="AI49" s="219" t="str">
        <f t="shared" si="39"/>
        <v/>
      </c>
      <c r="AJ49" s="219" t="str">
        <f>IF(OR($C49="",K49="",O49=""),"",MAX(P49+'1042Bi Dati di base lav.'!T45-O49,0))</f>
        <v/>
      </c>
      <c r="AK49" s="219" t="str">
        <f>IF('1042Bi Dati di base lav.'!T45="","",'1042Bi Dati di base lav.'!T45)</f>
        <v/>
      </c>
      <c r="AL49" s="219" t="str">
        <f t="shared" si="15"/>
        <v/>
      </c>
      <c r="AM49" s="220" t="str">
        <f t="shared" si="16"/>
        <v/>
      </c>
      <c r="AN49" s="221" t="str">
        <f t="shared" si="17"/>
        <v/>
      </c>
      <c r="AO49" s="219" t="str">
        <f t="shared" si="18"/>
        <v/>
      </c>
      <c r="AP49" s="219" t="str">
        <f>IF(E49="","",'1042Bi Dati di base lav.'!P45)</f>
        <v/>
      </c>
      <c r="AQ49" s="222">
        <f>IF('1042Bi Dati di base lav.'!Y45&gt;0,AG49,0)</f>
        <v>0</v>
      </c>
      <c r="AR49" s="223">
        <f>IF('1042Bi Dati di base lav.'!Y45&gt;0,'1042Bi Dati di base lav.'!T45,0)</f>
        <v>0</v>
      </c>
      <c r="AS49" s="219" t="str">
        <f t="shared" si="40"/>
        <v/>
      </c>
      <c r="AT49" s="219">
        <f>'1042Bi Dati di base lav.'!P45</f>
        <v>0</v>
      </c>
      <c r="AU49" s="219">
        <f t="shared" si="34"/>
        <v>0</v>
      </c>
    </row>
    <row r="50" spans="1:47" s="57" customFormat="1" ht="16.899999999999999" customHeight="1">
      <c r="A50" s="225" t="str">
        <f>IF('1042Bi Dati di base lav.'!A46="","",'1042Bi Dati di base lav.'!A46)</f>
        <v/>
      </c>
      <c r="B50" s="226" t="str">
        <f>IF('1042Bi Dati di base lav.'!B46="","",'1042Bi Dati di base lav.'!B46)</f>
        <v/>
      </c>
      <c r="C50" s="227" t="str">
        <f>IF('1042Bi Dati di base lav.'!C46="","",'1042Bi Dati di base lav.'!C46)</f>
        <v/>
      </c>
      <c r="D50" s="335" t="str">
        <f>IF('1042Bi Dati di base lav.'!AJ46="","",'1042Bi Dati di base lav.'!AJ46)</f>
        <v/>
      </c>
      <c r="E50" s="327" t="str">
        <f>IF('1042Bi Dati di base lav.'!N46="","",'1042Bi Dati di base lav.'!N46)</f>
        <v/>
      </c>
      <c r="F50" s="333" t="str">
        <f>IF('1042Bi Dati di base lav.'!O46="","",'1042Bi Dati di base lav.'!O46)</f>
        <v/>
      </c>
      <c r="G50" s="329" t="str">
        <f>IF('1042Bi Dati di base lav.'!P46="","",'1042Bi Dati di base lav.'!P46)</f>
        <v/>
      </c>
      <c r="H50" s="341" t="str">
        <f>IF('1042Bi Dati di base lav.'!Q46="","",'1042Bi Dati di base lav.'!Q46)</f>
        <v/>
      </c>
      <c r="I50" s="342" t="str">
        <f>IF('1042Bi Dati di base lav.'!R46="","",'1042Bi Dati di base lav.'!R46)</f>
        <v/>
      </c>
      <c r="J50" s="343" t="str">
        <f t="shared" si="9"/>
        <v/>
      </c>
      <c r="K50" s="344" t="str">
        <f t="shared" si="25"/>
        <v/>
      </c>
      <c r="L50" s="345" t="str">
        <f>IF('1042Bi Dati di base lav.'!S46="","",'1042Bi Dati di base lav.'!S46)</f>
        <v/>
      </c>
      <c r="M50" s="346" t="str">
        <f t="shared" si="26"/>
        <v/>
      </c>
      <c r="N50" s="347" t="str">
        <f t="shared" si="27"/>
        <v/>
      </c>
      <c r="O50" s="348" t="str">
        <f t="shared" si="28"/>
        <v/>
      </c>
      <c r="P50" s="349" t="str">
        <f t="shared" si="29"/>
        <v/>
      </c>
      <c r="Q50" s="338" t="str">
        <f t="shared" si="10"/>
        <v/>
      </c>
      <c r="R50" s="350" t="str">
        <f t="shared" si="30"/>
        <v/>
      </c>
      <c r="S50" s="347" t="str">
        <f t="shared" si="31"/>
        <v/>
      </c>
      <c r="T50" s="345" t="str">
        <f>IF(R50="","",MAX((O50-AR50)*'1042Ai Domanda'!$B$31,0))</f>
        <v/>
      </c>
      <c r="U50" s="351" t="str">
        <f t="shared" si="11"/>
        <v/>
      </c>
      <c r="V50" s="214"/>
      <c r="W50" s="215"/>
      <c r="X50" s="164" t="str">
        <f>'1042Bi Dati di base lav.'!M46</f>
        <v/>
      </c>
      <c r="Y50" s="216" t="str">
        <f t="shared" si="35"/>
        <v/>
      </c>
      <c r="Z50" s="217" t="str">
        <f>IF(A50="","",'1042Bi Dati di base lav.'!Q46-'1042Bi Dati di base lav.'!R46)</f>
        <v/>
      </c>
      <c r="AA50" s="217" t="str">
        <f t="shared" si="12"/>
        <v/>
      </c>
      <c r="AB50" s="218" t="str">
        <f t="shared" si="32"/>
        <v/>
      </c>
      <c r="AC50" s="218" t="str">
        <f t="shared" si="36"/>
        <v/>
      </c>
      <c r="AD50" s="218" t="str">
        <f t="shared" si="37"/>
        <v/>
      </c>
      <c r="AE50" s="219" t="str">
        <f t="shared" si="33"/>
        <v/>
      </c>
      <c r="AF50" s="219" t="str">
        <f>IF(K50="","",K50*AF$8 - MAX('1042Bi Dati di base lav.'!S46-M50,0))</f>
        <v/>
      </c>
      <c r="AG50" s="219" t="str">
        <f t="shared" si="38"/>
        <v/>
      </c>
      <c r="AH50" s="219" t="str">
        <f t="shared" si="14"/>
        <v/>
      </c>
      <c r="AI50" s="219" t="str">
        <f t="shared" si="39"/>
        <v/>
      </c>
      <c r="AJ50" s="219" t="str">
        <f>IF(OR($C50="",K50="",O50=""),"",MAX(P50+'1042Bi Dati di base lav.'!T46-O50,0))</f>
        <v/>
      </c>
      <c r="AK50" s="219" t="str">
        <f>IF('1042Bi Dati di base lav.'!T46="","",'1042Bi Dati di base lav.'!T46)</f>
        <v/>
      </c>
      <c r="AL50" s="219" t="str">
        <f t="shared" si="15"/>
        <v/>
      </c>
      <c r="AM50" s="220" t="str">
        <f t="shared" si="16"/>
        <v/>
      </c>
      <c r="AN50" s="221" t="str">
        <f t="shared" si="17"/>
        <v/>
      </c>
      <c r="AO50" s="219" t="str">
        <f t="shared" si="18"/>
        <v/>
      </c>
      <c r="AP50" s="219" t="str">
        <f>IF(E50="","",'1042Bi Dati di base lav.'!P46)</f>
        <v/>
      </c>
      <c r="AQ50" s="222">
        <f>IF('1042Bi Dati di base lav.'!Y46&gt;0,AG50,0)</f>
        <v>0</v>
      </c>
      <c r="AR50" s="223">
        <f>IF('1042Bi Dati di base lav.'!Y46&gt;0,'1042Bi Dati di base lav.'!T46,0)</f>
        <v>0</v>
      </c>
      <c r="AS50" s="219" t="str">
        <f t="shared" si="40"/>
        <v/>
      </c>
      <c r="AT50" s="219">
        <f>'1042Bi Dati di base lav.'!P46</f>
        <v>0</v>
      </c>
      <c r="AU50" s="219">
        <f t="shared" si="34"/>
        <v>0</v>
      </c>
    </row>
    <row r="51" spans="1:47" s="57" customFormat="1" ht="16.899999999999999" customHeight="1">
      <c r="A51" s="225" t="str">
        <f>IF('1042Bi Dati di base lav.'!A47="","",'1042Bi Dati di base lav.'!A47)</f>
        <v/>
      </c>
      <c r="B51" s="226" t="str">
        <f>IF('1042Bi Dati di base lav.'!B47="","",'1042Bi Dati di base lav.'!B47)</f>
        <v/>
      </c>
      <c r="C51" s="227" t="str">
        <f>IF('1042Bi Dati di base lav.'!C47="","",'1042Bi Dati di base lav.'!C47)</f>
        <v/>
      </c>
      <c r="D51" s="335" t="str">
        <f>IF('1042Bi Dati di base lav.'!AJ47="","",'1042Bi Dati di base lav.'!AJ47)</f>
        <v/>
      </c>
      <c r="E51" s="327" t="str">
        <f>IF('1042Bi Dati di base lav.'!N47="","",'1042Bi Dati di base lav.'!N47)</f>
        <v/>
      </c>
      <c r="F51" s="333" t="str">
        <f>IF('1042Bi Dati di base lav.'!O47="","",'1042Bi Dati di base lav.'!O47)</f>
        <v/>
      </c>
      <c r="G51" s="329" t="str">
        <f>IF('1042Bi Dati di base lav.'!P47="","",'1042Bi Dati di base lav.'!P47)</f>
        <v/>
      </c>
      <c r="H51" s="341" t="str">
        <f>IF('1042Bi Dati di base lav.'!Q47="","",'1042Bi Dati di base lav.'!Q47)</f>
        <v/>
      </c>
      <c r="I51" s="342" t="str">
        <f>IF('1042Bi Dati di base lav.'!R47="","",'1042Bi Dati di base lav.'!R47)</f>
        <v/>
      </c>
      <c r="J51" s="343" t="str">
        <f t="shared" si="9"/>
        <v/>
      </c>
      <c r="K51" s="344" t="str">
        <f t="shared" si="25"/>
        <v/>
      </c>
      <c r="L51" s="345" t="str">
        <f>IF('1042Bi Dati di base lav.'!S47="","",'1042Bi Dati di base lav.'!S47)</f>
        <v/>
      </c>
      <c r="M51" s="346" t="str">
        <f t="shared" si="26"/>
        <v/>
      </c>
      <c r="N51" s="347" t="str">
        <f t="shared" si="27"/>
        <v/>
      </c>
      <c r="O51" s="348" t="str">
        <f t="shared" si="28"/>
        <v/>
      </c>
      <c r="P51" s="349" t="str">
        <f t="shared" si="29"/>
        <v/>
      </c>
      <c r="Q51" s="338" t="str">
        <f t="shared" si="10"/>
        <v/>
      </c>
      <c r="R51" s="350" t="str">
        <f t="shared" si="30"/>
        <v/>
      </c>
      <c r="S51" s="347" t="str">
        <f t="shared" si="31"/>
        <v/>
      </c>
      <c r="T51" s="345" t="str">
        <f>IF(R51="","",MAX((O51-AR51)*'1042Ai Domanda'!$B$31,0))</f>
        <v/>
      </c>
      <c r="U51" s="351" t="str">
        <f t="shared" si="11"/>
        <v/>
      </c>
      <c r="V51" s="214"/>
      <c r="W51" s="215"/>
      <c r="X51" s="164" t="str">
        <f>'1042Bi Dati di base lav.'!M47</f>
        <v/>
      </c>
      <c r="Y51" s="216" t="str">
        <f t="shared" si="35"/>
        <v/>
      </c>
      <c r="Z51" s="217" t="str">
        <f>IF(A51="","",'1042Bi Dati di base lav.'!Q47-'1042Bi Dati di base lav.'!R47)</f>
        <v/>
      </c>
      <c r="AA51" s="217" t="str">
        <f t="shared" si="12"/>
        <v/>
      </c>
      <c r="AB51" s="218" t="str">
        <f t="shared" si="32"/>
        <v/>
      </c>
      <c r="AC51" s="218" t="str">
        <f t="shared" si="36"/>
        <v/>
      </c>
      <c r="AD51" s="218" t="str">
        <f t="shared" si="37"/>
        <v/>
      </c>
      <c r="AE51" s="219" t="str">
        <f t="shared" si="33"/>
        <v/>
      </c>
      <c r="AF51" s="219" t="str">
        <f>IF(K51="","",K51*AF$8 - MAX('1042Bi Dati di base lav.'!S47-M51,0))</f>
        <v/>
      </c>
      <c r="AG51" s="219" t="str">
        <f t="shared" si="38"/>
        <v/>
      </c>
      <c r="AH51" s="219" t="str">
        <f t="shared" si="14"/>
        <v/>
      </c>
      <c r="AI51" s="219" t="str">
        <f t="shared" si="39"/>
        <v/>
      </c>
      <c r="AJ51" s="219" t="str">
        <f>IF(OR($C51="",K51="",O51=""),"",MAX(P51+'1042Bi Dati di base lav.'!T47-O51,0))</f>
        <v/>
      </c>
      <c r="AK51" s="219" t="str">
        <f>IF('1042Bi Dati di base lav.'!T47="","",'1042Bi Dati di base lav.'!T47)</f>
        <v/>
      </c>
      <c r="AL51" s="219" t="str">
        <f t="shared" si="15"/>
        <v/>
      </c>
      <c r="AM51" s="220" t="str">
        <f t="shared" si="16"/>
        <v/>
      </c>
      <c r="AN51" s="221" t="str">
        <f t="shared" si="17"/>
        <v/>
      </c>
      <c r="AO51" s="219" t="str">
        <f t="shared" si="18"/>
        <v/>
      </c>
      <c r="AP51" s="219" t="str">
        <f>IF(E51="","",'1042Bi Dati di base lav.'!P47)</f>
        <v/>
      </c>
      <c r="AQ51" s="222">
        <f>IF('1042Bi Dati di base lav.'!Y47&gt;0,AG51,0)</f>
        <v>0</v>
      </c>
      <c r="AR51" s="223">
        <f>IF('1042Bi Dati di base lav.'!Y47&gt;0,'1042Bi Dati di base lav.'!T47,0)</f>
        <v>0</v>
      </c>
      <c r="AS51" s="219" t="str">
        <f t="shared" si="40"/>
        <v/>
      </c>
      <c r="AT51" s="219">
        <f>'1042Bi Dati di base lav.'!P47</f>
        <v>0</v>
      </c>
      <c r="AU51" s="219">
        <f t="shared" si="34"/>
        <v>0</v>
      </c>
    </row>
    <row r="52" spans="1:47" s="57" customFormat="1" ht="16.899999999999999" customHeight="1">
      <c r="A52" s="225" t="str">
        <f>IF('1042Bi Dati di base lav.'!A48="","",'1042Bi Dati di base lav.'!A48)</f>
        <v/>
      </c>
      <c r="B52" s="226" t="str">
        <f>IF('1042Bi Dati di base lav.'!B48="","",'1042Bi Dati di base lav.'!B48)</f>
        <v/>
      </c>
      <c r="C52" s="227" t="str">
        <f>IF('1042Bi Dati di base lav.'!C48="","",'1042Bi Dati di base lav.'!C48)</f>
        <v/>
      </c>
      <c r="D52" s="335" t="str">
        <f>IF('1042Bi Dati di base lav.'!AJ48="","",'1042Bi Dati di base lav.'!AJ48)</f>
        <v/>
      </c>
      <c r="E52" s="327" t="str">
        <f>IF('1042Bi Dati di base lav.'!N48="","",'1042Bi Dati di base lav.'!N48)</f>
        <v/>
      </c>
      <c r="F52" s="333" t="str">
        <f>IF('1042Bi Dati di base lav.'!O48="","",'1042Bi Dati di base lav.'!O48)</f>
        <v/>
      </c>
      <c r="G52" s="329" t="str">
        <f>IF('1042Bi Dati di base lav.'!P48="","",'1042Bi Dati di base lav.'!P48)</f>
        <v/>
      </c>
      <c r="H52" s="341" t="str">
        <f>IF('1042Bi Dati di base lav.'!Q48="","",'1042Bi Dati di base lav.'!Q48)</f>
        <v/>
      </c>
      <c r="I52" s="342" t="str">
        <f>IF('1042Bi Dati di base lav.'!R48="","",'1042Bi Dati di base lav.'!R48)</f>
        <v/>
      </c>
      <c r="J52" s="343" t="str">
        <f t="shared" si="9"/>
        <v/>
      </c>
      <c r="K52" s="344" t="str">
        <f t="shared" si="25"/>
        <v/>
      </c>
      <c r="L52" s="345" t="str">
        <f>IF('1042Bi Dati di base lav.'!S48="","",'1042Bi Dati di base lav.'!S48)</f>
        <v/>
      </c>
      <c r="M52" s="346" t="str">
        <f t="shared" si="26"/>
        <v/>
      </c>
      <c r="N52" s="347" t="str">
        <f t="shared" si="27"/>
        <v/>
      </c>
      <c r="O52" s="348" t="str">
        <f t="shared" si="28"/>
        <v/>
      </c>
      <c r="P52" s="349" t="str">
        <f t="shared" si="29"/>
        <v/>
      </c>
      <c r="Q52" s="338" t="str">
        <f t="shared" si="10"/>
        <v/>
      </c>
      <c r="R52" s="350" t="str">
        <f t="shared" si="30"/>
        <v/>
      </c>
      <c r="S52" s="347" t="str">
        <f t="shared" si="31"/>
        <v/>
      </c>
      <c r="T52" s="345" t="str">
        <f>IF(R52="","",MAX((O52-AR52)*'1042Ai Domanda'!$B$31,0))</f>
        <v/>
      </c>
      <c r="U52" s="351" t="str">
        <f t="shared" si="11"/>
        <v/>
      </c>
      <c r="V52" s="214"/>
      <c r="W52" s="215"/>
      <c r="X52" s="164" t="str">
        <f>'1042Bi Dati di base lav.'!M48</f>
        <v/>
      </c>
      <c r="Y52" s="216" t="str">
        <f t="shared" si="35"/>
        <v/>
      </c>
      <c r="Z52" s="217" t="str">
        <f>IF(A52="","",'1042Bi Dati di base lav.'!Q48-'1042Bi Dati di base lav.'!R48)</f>
        <v/>
      </c>
      <c r="AA52" s="217" t="str">
        <f t="shared" si="12"/>
        <v/>
      </c>
      <c r="AB52" s="218" t="str">
        <f t="shared" si="32"/>
        <v/>
      </c>
      <c r="AC52" s="218" t="str">
        <f t="shared" si="36"/>
        <v/>
      </c>
      <c r="AD52" s="218" t="str">
        <f t="shared" si="37"/>
        <v/>
      </c>
      <c r="AE52" s="219" t="str">
        <f t="shared" si="33"/>
        <v/>
      </c>
      <c r="AF52" s="219" t="str">
        <f>IF(K52="","",K52*AF$8 - MAX('1042Bi Dati di base lav.'!S48-M52,0))</f>
        <v/>
      </c>
      <c r="AG52" s="219" t="str">
        <f t="shared" si="38"/>
        <v/>
      </c>
      <c r="AH52" s="219" t="str">
        <f t="shared" si="14"/>
        <v/>
      </c>
      <c r="AI52" s="219" t="str">
        <f t="shared" si="39"/>
        <v/>
      </c>
      <c r="AJ52" s="219" t="str">
        <f>IF(OR($C52="",K52="",O52=""),"",MAX(P52+'1042Bi Dati di base lav.'!T48-O52,0))</f>
        <v/>
      </c>
      <c r="AK52" s="219" t="str">
        <f>IF('1042Bi Dati di base lav.'!T48="","",'1042Bi Dati di base lav.'!T48)</f>
        <v/>
      </c>
      <c r="AL52" s="219" t="str">
        <f t="shared" si="15"/>
        <v/>
      </c>
      <c r="AM52" s="220" t="str">
        <f t="shared" si="16"/>
        <v/>
      </c>
      <c r="AN52" s="221" t="str">
        <f t="shared" si="17"/>
        <v/>
      </c>
      <c r="AO52" s="219" t="str">
        <f t="shared" si="18"/>
        <v/>
      </c>
      <c r="AP52" s="219" t="str">
        <f>IF(E52="","",'1042Bi Dati di base lav.'!P48)</f>
        <v/>
      </c>
      <c r="AQ52" s="222">
        <f>IF('1042Bi Dati di base lav.'!Y48&gt;0,AG52,0)</f>
        <v>0</v>
      </c>
      <c r="AR52" s="223">
        <f>IF('1042Bi Dati di base lav.'!Y48&gt;0,'1042Bi Dati di base lav.'!T48,0)</f>
        <v>0</v>
      </c>
      <c r="AS52" s="219" t="str">
        <f t="shared" si="40"/>
        <v/>
      </c>
      <c r="AT52" s="219">
        <f>'1042Bi Dati di base lav.'!P48</f>
        <v>0</v>
      </c>
      <c r="AU52" s="219">
        <f t="shared" si="34"/>
        <v>0</v>
      </c>
    </row>
    <row r="53" spans="1:47" s="57" customFormat="1" ht="16.899999999999999" customHeight="1">
      <c r="A53" s="225" t="str">
        <f>IF('1042Bi Dati di base lav.'!A49="","",'1042Bi Dati di base lav.'!A49)</f>
        <v/>
      </c>
      <c r="B53" s="226" t="str">
        <f>IF('1042Bi Dati di base lav.'!B49="","",'1042Bi Dati di base lav.'!B49)</f>
        <v/>
      </c>
      <c r="C53" s="227" t="str">
        <f>IF('1042Bi Dati di base lav.'!C49="","",'1042Bi Dati di base lav.'!C49)</f>
        <v/>
      </c>
      <c r="D53" s="335" t="str">
        <f>IF('1042Bi Dati di base lav.'!AJ49="","",'1042Bi Dati di base lav.'!AJ49)</f>
        <v/>
      </c>
      <c r="E53" s="327" t="str">
        <f>IF('1042Bi Dati di base lav.'!N49="","",'1042Bi Dati di base lav.'!N49)</f>
        <v/>
      </c>
      <c r="F53" s="333" t="str">
        <f>IF('1042Bi Dati di base lav.'!O49="","",'1042Bi Dati di base lav.'!O49)</f>
        <v/>
      </c>
      <c r="G53" s="329" t="str">
        <f>IF('1042Bi Dati di base lav.'!P49="","",'1042Bi Dati di base lav.'!P49)</f>
        <v/>
      </c>
      <c r="H53" s="341" t="str">
        <f>IF('1042Bi Dati di base lav.'!Q49="","",'1042Bi Dati di base lav.'!Q49)</f>
        <v/>
      </c>
      <c r="I53" s="342" t="str">
        <f>IF('1042Bi Dati di base lav.'!R49="","",'1042Bi Dati di base lav.'!R49)</f>
        <v/>
      </c>
      <c r="J53" s="343" t="str">
        <f t="shared" si="9"/>
        <v/>
      </c>
      <c r="K53" s="344" t="str">
        <f t="shared" si="25"/>
        <v/>
      </c>
      <c r="L53" s="345" t="str">
        <f>IF('1042Bi Dati di base lav.'!S49="","",'1042Bi Dati di base lav.'!S49)</f>
        <v/>
      </c>
      <c r="M53" s="346" t="str">
        <f t="shared" si="26"/>
        <v/>
      </c>
      <c r="N53" s="347" t="str">
        <f t="shared" si="27"/>
        <v/>
      </c>
      <c r="O53" s="348" t="str">
        <f t="shared" si="28"/>
        <v/>
      </c>
      <c r="P53" s="349" t="str">
        <f t="shared" si="29"/>
        <v/>
      </c>
      <c r="Q53" s="338" t="str">
        <f t="shared" si="10"/>
        <v/>
      </c>
      <c r="R53" s="350" t="str">
        <f t="shared" si="30"/>
        <v/>
      </c>
      <c r="S53" s="347" t="str">
        <f t="shared" si="31"/>
        <v/>
      </c>
      <c r="T53" s="345" t="str">
        <f>IF(R53="","",MAX((O53-AR53)*'1042Ai Domanda'!$B$31,0))</f>
        <v/>
      </c>
      <c r="U53" s="351" t="str">
        <f t="shared" si="11"/>
        <v/>
      </c>
      <c r="V53" s="214"/>
      <c r="W53" s="215"/>
      <c r="X53" s="164" t="str">
        <f>'1042Bi Dati di base lav.'!M49</f>
        <v/>
      </c>
      <c r="Y53" s="216" t="str">
        <f t="shared" si="35"/>
        <v/>
      </c>
      <c r="Z53" s="217" t="str">
        <f>IF(A53="","",'1042Bi Dati di base lav.'!Q49-'1042Bi Dati di base lav.'!R49)</f>
        <v/>
      </c>
      <c r="AA53" s="217" t="str">
        <f t="shared" si="12"/>
        <v/>
      </c>
      <c r="AB53" s="218" t="str">
        <f t="shared" si="32"/>
        <v/>
      </c>
      <c r="AC53" s="218" t="str">
        <f t="shared" si="36"/>
        <v/>
      </c>
      <c r="AD53" s="218" t="str">
        <f t="shared" si="37"/>
        <v/>
      </c>
      <c r="AE53" s="219" t="str">
        <f t="shared" si="33"/>
        <v/>
      </c>
      <c r="AF53" s="219" t="str">
        <f>IF(K53="","",K53*AF$8 - MAX('1042Bi Dati di base lav.'!S49-M53,0))</f>
        <v/>
      </c>
      <c r="AG53" s="219" t="str">
        <f t="shared" si="38"/>
        <v/>
      </c>
      <c r="AH53" s="219" t="str">
        <f t="shared" si="14"/>
        <v/>
      </c>
      <c r="AI53" s="219" t="str">
        <f t="shared" si="39"/>
        <v/>
      </c>
      <c r="AJ53" s="219" t="str">
        <f>IF(OR($C53="",K53="",O53=""),"",MAX(P53+'1042Bi Dati di base lav.'!T49-O53,0))</f>
        <v/>
      </c>
      <c r="AK53" s="219" t="str">
        <f>IF('1042Bi Dati di base lav.'!T49="","",'1042Bi Dati di base lav.'!T49)</f>
        <v/>
      </c>
      <c r="AL53" s="219" t="str">
        <f t="shared" si="15"/>
        <v/>
      </c>
      <c r="AM53" s="220" t="str">
        <f t="shared" si="16"/>
        <v/>
      </c>
      <c r="AN53" s="221" t="str">
        <f t="shared" si="17"/>
        <v/>
      </c>
      <c r="AO53" s="219" t="str">
        <f t="shared" si="18"/>
        <v/>
      </c>
      <c r="AP53" s="219" t="str">
        <f>IF(E53="","",'1042Bi Dati di base lav.'!P49)</f>
        <v/>
      </c>
      <c r="AQ53" s="222">
        <f>IF('1042Bi Dati di base lav.'!Y49&gt;0,AG53,0)</f>
        <v>0</v>
      </c>
      <c r="AR53" s="223">
        <f>IF('1042Bi Dati di base lav.'!Y49&gt;0,'1042Bi Dati di base lav.'!T49,0)</f>
        <v>0</v>
      </c>
      <c r="AS53" s="219" t="str">
        <f t="shared" si="40"/>
        <v/>
      </c>
      <c r="AT53" s="219">
        <f>'1042Bi Dati di base lav.'!P49</f>
        <v>0</v>
      </c>
      <c r="AU53" s="219">
        <f t="shared" si="34"/>
        <v>0</v>
      </c>
    </row>
    <row r="54" spans="1:47" s="57" customFormat="1" ht="16.899999999999999" customHeight="1">
      <c r="A54" s="225" t="str">
        <f>IF('1042Bi Dati di base lav.'!A50="","",'1042Bi Dati di base lav.'!A50)</f>
        <v/>
      </c>
      <c r="B54" s="226" t="str">
        <f>IF('1042Bi Dati di base lav.'!B50="","",'1042Bi Dati di base lav.'!B50)</f>
        <v/>
      </c>
      <c r="C54" s="227" t="str">
        <f>IF('1042Bi Dati di base lav.'!C50="","",'1042Bi Dati di base lav.'!C50)</f>
        <v/>
      </c>
      <c r="D54" s="335" t="str">
        <f>IF('1042Bi Dati di base lav.'!AJ50="","",'1042Bi Dati di base lav.'!AJ50)</f>
        <v/>
      </c>
      <c r="E54" s="327" t="str">
        <f>IF('1042Bi Dati di base lav.'!N50="","",'1042Bi Dati di base lav.'!N50)</f>
        <v/>
      </c>
      <c r="F54" s="333" t="str">
        <f>IF('1042Bi Dati di base lav.'!O50="","",'1042Bi Dati di base lav.'!O50)</f>
        <v/>
      </c>
      <c r="G54" s="329" t="str">
        <f>IF('1042Bi Dati di base lav.'!P50="","",'1042Bi Dati di base lav.'!P50)</f>
        <v/>
      </c>
      <c r="H54" s="341" t="str">
        <f>IF('1042Bi Dati di base lav.'!Q50="","",'1042Bi Dati di base lav.'!Q50)</f>
        <v/>
      </c>
      <c r="I54" s="342" t="str">
        <f>IF('1042Bi Dati di base lav.'!R50="","",'1042Bi Dati di base lav.'!R50)</f>
        <v/>
      </c>
      <c r="J54" s="343" t="str">
        <f t="shared" si="9"/>
        <v/>
      </c>
      <c r="K54" s="344" t="str">
        <f t="shared" si="25"/>
        <v/>
      </c>
      <c r="L54" s="345" t="str">
        <f>IF('1042Bi Dati di base lav.'!S50="","",'1042Bi Dati di base lav.'!S50)</f>
        <v/>
      </c>
      <c r="M54" s="346" t="str">
        <f t="shared" si="26"/>
        <v/>
      </c>
      <c r="N54" s="347" t="str">
        <f t="shared" si="27"/>
        <v/>
      </c>
      <c r="O54" s="348" t="str">
        <f t="shared" si="28"/>
        <v/>
      </c>
      <c r="P54" s="349" t="str">
        <f t="shared" si="29"/>
        <v/>
      </c>
      <c r="Q54" s="338" t="str">
        <f t="shared" si="10"/>
        <v/>
      </c>
      <c r="R54" s="350" t="str">
        <f t="shared" si="30"/>
        <v/>
      </c>
      <c r="S54" s="347" t="str">
        <f t="shared" si="31"/>
        <v/>
      </c>
      <c r="T54" s="345" t="str">
        <f>IF(R54="","",MAX((O54-AR54)*'1042Ai Domanda'!$B$31,0))</f>
        <v/>
      </c>
      <c r="U54" s="351" t="str">
        <f t="shared" si="11"/>
        <v/>
      </c>
      <c r="V54" s="214"/>
      <c r="W54" s="215"/>
      <c r="X54" s="164" t="str">
        <f>'1042Bi Dati di base lav.'!M50</f>
        <v/>
      </c>
      <c r="Y54" s="216" t="str">
        <f t="shared" si="35"/>
        <v/>
      </c>
      <c r="Z54" s="217" t="str">
        <f>IF(A54="","",'1042Bi Dati di base lav.'!Q50-'1042Bi Dati di base lav.'!R50)</f>
        <v/>
      </c>
      <c r="AA54" s="217" t="str">
        <f t="shared" si="12"/>
        <v/>
      </c>
      <c r="AB54" s="218" t="str">
        <f t="shared" si="32"/>
        <v/>
      </c>
      <c r="AC54" s="218" t="str">
        <f t="shared" si="36"/>
        <v/>
      </c>
      <c r="AD54" s="218" t="str">
        <f t="shared" si="37"/>
        <v/>
      </c>
      <c r="AE54" s="219" t="str">
        <f t="shared" si="33"/>
        <v/>
      </c>
      <c r="AF54" s="219" t="str">
        <f>IF(K54="","",K54*AF$8 - MAX('1042Bi Dati di base lav.'!S50-M54,0))</f>
        <v/>
      </c>
      <c r="AG54" s="219" t="str">
        <f t="shared" si="38"/>
        <v/>
      </c>
      <c r="AH54" s="219" t="str">
        <f t="shared" si="14"/>
        <v/>
      </c>
      <c r="AI54" s="219" t="str">
        <f t="shared" si="39"/>
        <v/>
      </c>
      <c r="AJ54" s="219" t="str">
        <f>IF(OR($C54="",K54="",O54=""),"",MAX(P54+'1042Bi Dati di base lav.'!T50-O54,0))</f>
        <v/>
      </c>
      <c r="AK54" s="219" t="str">
        <f>IF('1042Bi Dati di base lav.'!T50="","",'1042Bi Dati di base lav.'!T50)</f>
        <v/>
      </c>
      <c r="AL54" s="219" t="str">
        <f t="shared" si="15"/>
        <v/>
      </c>
      <c r="AM54" s="220" t="str">
        <f t="shared" si="16"/>
        <v/>
      </c>
      <c r="AN54" s="221" t="str">
        <f t="shared" si="17"/>
        <v/>
      </c>
      <c r="AO54" s="219" t="str">
        <f t="shared" si="18"/>
        <v/>
      </c>
      <c r="AP54" s="219" t="str">
        <f>IF(E54="","",'1042Bi Dati di base lav.'!P50)</f>
        <v/>
      </c>
      <c r="AQ54" s="222">
        <f>IF('1042Bi Dati di base lav.'!Y50&gt;0,AG54,0)</f>
        <v>0</v>
      </c>
      <c r="AR54" s="223">
        <f>IF('1042Bi Dati di base lav.'!Y50&gt;0,'1042Bi Dati di base lav.'!T50,0)</f>
        <v>0</v>
      </c>
      <c r="AS54" s="219" t="str">
        <f t="shared" si="40"/>
        <v/>
      </c>
      <c r="AT54" s="219">
        <f>'1042Bi Dati di base lav.'!P50</f>
        <v>0</v>
      </c>
      <c r="AU54" s="219">
        <f t="shared" si="34"/>
        <v>0</v>
      </c>
    </row>
    <row r="55" spans="1:47" s="57" customFormat="1" ht="16.899999999999999" customHeight="1">
      <c r="A55" s="225" t="str">
        <f>IF('1042Bi Dati di base lav.'!A51="","",'1042Bi Dati di base lav.'!A51)</f>
        <v/>
      </c>
      <c r="B55" s="226" t="str">
        <f>IF('1042Bi Dati di base lav.'!B51="","",'1042Bi Dati di base lav.'!B51)</f>
        <v/>
      </c>
      <c r="C55" s="227" t="str">
        <f>IF('1042Bi Dati di base lav.'!C51="","",'1042Bi Dati di base lav.'!C51)</f>
        <v/>
      </c>
      <c r="D55" s="335" t="str">
        <f>IF('1042Bi Dati di base lav.'!AJ51="","",'1042Bi Dati di base lav.'!AJ51)</f>
        <v/>
      </c>
      <c r="E55" s="327" t="str">
        <f>IF('1042Bi Dati di base lav.'!N51="","",'1042Bi Dati di base lav.'!N51)</f>
        <v/>
      </c>
      <c r="F55" s="333" t="str">
        <f>IF('1042Bi Dati di base lav.'!O51="","",'1042Bi Dati di base lav.'!O51)</f>
        <v/>
      </c>
      <c r="G55" s="329" t="str">
        <f>IF('1042Bi Dati di base lav.'!P51="","",'1042Bi Dati di base lav.'!P51)</f>
        <v/>
      </c>
      <c r="H55" s="341" t="str">
        <f>IF('1042Bi Dati di base lav.'!Q51="","",'1042Bi Dati di base lav.'!Q51)</f>
        <v/>
      </c>
      <c r="I55" s="342" t="str">
        <f>IF('1042Bi Dati di base lav.'!R51="","",'1042Bi Dati di base lav.'!R51)</f>
        <v/>
      </c>
      <c r="J55" s="343" t="str">
        <f t="shared" si="9"/>
        <v/>
      </c>
      <c r="K55" s="344" t="str">
        <f t="shared" si="25"/>
        <v/>
      </c>
      <c r="L55" s="345" t="str">
        <f>IF('1042Bi Dati di base lav.'!S51="","",'1042Bi Dati di base lav.'!S51)</f>
        <v/>
      </c>
      <c r="M55" s="346" t="str">
        <f t="shared" si="26"/>
        <v/>
      </c>
      <c r="N55" s="347" t="str">
        <f t="shared" si="27"/>
        <v/>
      </c>
      <c r="O55" s="348" t="str">
        <f t="shared" si="28"/>
        <v/>
      </c>
      <c r="P55" s="349" t="str">
        <f t="shared" si="29"/>
        <v/>
      </c>
      <c r="Q55" s="338" t="str">
        <f t="shared" si="10"/>
        <v/>
      </c>
      <c r="R55" s="350" t="str">
        <f t="shared" si="30"/>
        <v/>
      </c>
      <c r="S55" s="347" t="str">
        <f t="shared" si="31"/>
        <v/>
      </c>
      <c r="T55" s="345" t="str">
        <f>IF(R55="","",MAX((O55-AR55)*'1042Ai Domanda'!$B$31,0))</f>
        <v/>
      </c>
      <c r="U55" s="351" t="str">
        <f t="shared" si="11"/>
        <v/>
      </c>
      <c r="V55" s="214"/>
      <c r="W55" s="215"/>
      <c r="X55" s="164" t="str">
        <f>'1042Bi Dati di base lav.'!M51</f>
        <v/>
      </c>
      <c r="Y55" s="216" t="str">
        <f t="shared" si="35"/>
        <v/>
      </c>
      <c r="Z55" s="217" t="str">
        <f>IF(A55="","",'1042Bi Dati di base lav.'!Q51-'1042Bi Dati di base lav.'!R51)</f>
        <v/>
      </c>
      <c r="AA55" s="217" t="str">
        <f t="shared" si="12"/>
        <v/>
      </c>
      <c r="AB55" s="218" t="str">
        <f t="shared" si="32"/>
        <v/>
      </c>
      <c r="AC55" s="218" t="str">
        <f t="shared" si="36"/>
        <v/>
      </c>
      <c r="AD55" s="218" t="str">
        <f t="shared" si="37"/>
        <v/>
      </c>
      <c r="AE55" s="219" t="str">
        <f t="shared" si="33"/>
        <v/>
      </c>
      <c r="AF55" s="219" t="str">
        <f>IF(K55="","",K55*AF$8 - MAX('1042Bi Dati di base lav.'!S51-M55,0))</f>
        <v/>
      </c>
      <c r="AG55" s="219" t="str">
        <f t="shared" si="38"/>
        <v/>
      </c>
      <c r="AH55" s="219" t="str">
        <f t="shared" si="14"/>
        <v/>
      </c>
      <c r="AI55" s="219" t="str">
        <f t="shared" si="39"/>
        <v/>
      </c>
      <c r="AJ55" s="219" t="str">
        <f>IF(OR($C55="",K55="",O55=""),"",MAX(P55+'1042Bi Dati di base lav.'!T51-O55,0))</f>
        <v/>
      </c>
      <c r="AK55" s="219" t="str">
        <f>IF('1042Bi Dati di base lav.'!T51="","",'1042Bi Dati di base lav.'!T51)</f>
        <v/>
      </c>
      <c r="AL55" s="219" t="str">
        <f t="shared" si="15"/>
        <v/>
      </c>
      <c r="AM55" s="220" t="str">
        <f t="shared" si="16"/>
        <v/>
      </c>
      <c r="AN55" s="221" t="str">
        <f t="shared" si="17"/>
        <v/>
      </c>
      <c r="AO55" s="219" t="str">
        <f t="shared" si="18"/>
        <v/>
      </c>
      <c r="AP55" s="219" t="str">
        <f>IF(E55="","",'1042Bi Dati di base lav.'!P51)</f>
        <v/>
      </c>
      <c r="AQ55" s="222">
        <f>IF('1042Bi Dati di base lav.'!Y51&gt;0,AG55,0)</f>
        <v>0</v>
      </c>
      <c r="AR55" s="223">
        <f>IF('1042Bi Dati di base lav.'!Y51&gt;0,'1042Bi Dati di base lav.'!T51,0)</f>
        <v>0</v>
      </c>
      <c r="AS55" s="219" t="str">
        <f t="shared" si="40"/>
        <v/>
      </c>
      <c r="AT55" s="219">
        <f>'1042Bi Dati di base lav.'!P51</f>
        <v>0</v>
      </c>
      <c r="AU55" s="219">
        <f t="shared" si="34"/>
        <v>0</v>
      </c>
    </row>
    <row r="56" spans="1:47" s="57" customFormat="1" ht="16.899999999999999" customHeight="1">
      <c r="A56" s="225" t="str">
        <f>IF('1042Bi Dati di base lav.'!A52="","",'1042Bi Dati di base lav.'!A52)</f>
        <v/>
      </c>
      <c r="B56" s="226" t="str">
        <f>IF('1042Bi Dati di base lav.'!B52="","",'1042Bi Dati di base lav.'!B52)</f>
        <v/>
      </c>
      <c r="C56" s="227" t="str">
        <f>IF('1042Bi Dati di base lav.'!C52="","",'1042Bi Dati di base lav.'!C52)</f>
        <v/>
      </c>
      <c r="D56" s="335" t="str">
        <f>IF('1042Bi Dati di base lav.'!AJ52="","",'1042Bi Dati di base lav.'!AJ52)</f>
        <v/>
      </c>
      <c r="E56" s="327" t="str">
        <f>IF('1042Bi Dati di base lav.'!N52="","",'1042Bi Dati di base lav.'!N52)</f>
        <v/>
      </c>
      <c r="F56" s="333" t="str">
        <f>IF('1042Bi Dati di base lav.'!O52="","",'1042Bi Dati di base lav.'!O52)</f>
        <v/>
      </c>
      <c r="G56" s="329" t="str">
        <f>IF('1042Bi Dati di base lav.'!P52="","",'1042Bi Dati di base lav.'!P52)</f>
        <v/>
      </c>
      <c r="H56" s="341" t="str">
        <f>IF('1042Bi Dati di base lav.'!Q52="","",'1042Bi Dati di base lav.'!Q52)</f>
        <v/>
      </c>
      <c r="I56" s="342" t="str">
        <f>IF('1042Bi Dati di base lav.'!R52="","",'1042Bi Dati di base lav.'!R52)</f>
        <v/>
      </c>
      <c r="J56" s="343" t="str">
        <f t="shared" si="9"/>
        <v/>
      </c>
      <c r="K56" s="344" t="str">
        <f t="shared" si="25"/>
        <v/>
      </c>
      <c r="L56" s="345" t="str">
        <f>IF('1042Bi Dati di base lav.'!S52="","",'1042Bi Dati di base lav.'!S52)</f>
        <v/>
      </c>
      <c r="M56" s="346" t="str">
        <f t="shared" si="26"/>
        <v/>
      </c>
      <c r="N56" s="347" t="str">
        <f t="shared" si="27"/>
        <v/>
      </c>
      <c r="O56" s="348" t="str">
        <f t="shared" si="28"/>
        <v/>
      </c>
      <c r="P56" s="349" t="str">
        <f t="shared" si="29"/>
        <v/>
      </c>
      <c r="Q56" s="338" t="str">
        <f t="shared" si="10"/>
        <v/>
      </c>
      <c r="R56" s="350" t="str">
        <f t="shared" si="30"/>
        <v/>
      </c>
      <c r="S56" s="347" t="str">
        <f t="shared" si="31"/>
        <v/>
      </c>
      <c r="T56" s="345" t="str">
        <f>IF(R56="","",MAX((O56-AR56)*'1042Ai Domanda'!$B$31,0))</f>
        <v/>
      </c>
      <c r="U56" s="351" t="str">
        <f t="shared" si="11"/>
        <v/>
      </c>
      <c r="V56" s="214"/>
      <c r="W56" s="215"/>
      <c r="X56" s="164" t="str">
        <f>'1042Bi Dati di base lav.'!M52</f>
        <v/>
      </c>
      <c r="Y56" s="216" t="str">
        <f t="shared" si="35"/>
        <v/>
      </c>
      <c r="Z56" s="217" t="str">
        <f>IF(A56="","",'1042Bi Dati di base lav.'!Q52-'1042Bi Dati di base lav.'!R52)</f>
        <v/>
      </c>
      <c r="AA56" s="217" t="str">
        <f t="shared" si="12"/>
        <v/>
      </c>
      <c r="AB56" s="218" t="str">
        <f t="shared" si="32"/>
        <v/>
      </c>
      <c r="AC56" s="218" t="str">
        <f t="shared" si="36"/>
        <v/>
      </c>
      <c r="AD56" s="218" t="str">
        <f t="shared" si="37"/>
        <v/>
      </c>
      <c r="AE56" s="219" t="str">
        <f t="shared" si="33"/>
        <v/>
      </c>
      <c r="AF56" s="219" t="str">
        <f>IF(K56="","",K56*AF$8 - MAX('1042Bi Dati di base lav.'!S52-M56,0))</f>
        <v/>
      </c>
      <c r="AG56" s="219" t="str">
        <f t="shared" si="38"/>
        <v/>
      </c>
      <c r="AH56" s="219" t="str">
        <f t="shared" si="14"/>
        <v/>
      </c>
      <c r="AI56" s="219" t="str">
        <f t="shared" si="39"/>
        <v/>
      </c>
      <c r="AJ56" s="219" t="str">
        <f>IF(OR($C56="",K56="",O56=""),"",MAX(P56+'1042Bi Dati di base lav.'!T52-O56,0))</f>
        <v/>
      </c>
      <c r="AK56" s="219" t="str">
        <f>IF('1042Bi Dati di base lav.'!T52="","",'1042Bi Dati di base lav.'!T52)</f>
        <v/>
      </c>
      <c r="AL56" s="219" t="str">
        <f t="shared" si="15"/>
        <v/>
      </c>
      <c r="AM56" s="220" t="str">
        <f t="shared" si="16"/>
        <v/>
      </c>
      <c r="AN56" s="221" t="str">
        <f t="shared" si="17"/>
        <v/>
      </c>
      <c r="AO56" s="219" t="str">
        <f t="shared" si="18"/>
        <v/>
      </c>
      <c r="AP56" s="219" t="str">
        <f>IF(E56="","",'1042Bi Dati di base lav.'!P52)</f>
        <v/>
      </c>
      <c r="AQ56" s="222">
        <f>IF('1042Bi Dati di base lav.'!Y52&gt;0,AG56,0)</f>
        <v>0</v>
      </c>
      <c r="AR56" s="223">
        <f>IF('1042Bi Dati di base lav.'!Y52&gt;0,'1042Bi Dati di base lav.'!T52,0)</f>
        <v>0</v>
      </c>
      <c r="AS56" s="219" t="str">
        <f t="shared" si="40"/>
        <v/>
      </c>
      <c r="AT56" s="219">
        <f>'1042Bi Dati di base lav.'!P52</f>
        <v>0</v>
      </c>
      <c r="AU56" s="219">
        <f t="shared" si="34"/>
        <v>0</v>
      </c>
    </row>
    <row r="57" spans="1:47" s="57" customFormat="1" ht="16.899999999999999" customHeight="1">
      <c r="A57" s="225" t="str">
        <f>IF('1042Bi Dati di base lav.'!A53="","",'1042Bi Dati di base lav.'!A53)</f>
        <v/>
      </c>
      <c r="B57" s="226" t="str">
        <f>IF('1042Bi Dati di base lav.'!B53="","",'1042Bi Dati di base lav.'!B53)</f>
        <v/>
      </c>
      <c r="C57" s="227" t="str">
        <f>IF('1042Bi Dati di base lav.'!C53="","",'1042Bi Dati di base lav.'!C53)</f>
        <v/>
      </c>
      <c r="D57" s="335" t="str">
        <f>IF('1042Bi Dati di base lav.'!AJ53="","",'1042Bi Dati di base lav.'!AJ53)</f>
        <v/>
      </c>
      <c r="E57" s="327" t="str">
        <f>IF('1042Bi Dati di base lav.'!N53="","",'1042Bi Dati di base lav.'!N53)</f>
        <v/>
      </c>
      <c r="F57" s="333" t="str">
        <f>IF('1042Bi Dati di base lav.'!O53="","",'1042Bi Dati di base lav.'!O53)</f>
        <v/>
      </c>
      <c r="G57" s="329" t="str">
        <f>IF('1042Bi Dati di base lav.'!P53="","",'1042Bi Dati di base lav.'!P53)</f>
        <v/>
      </c>
      <c r="H57" s="341" t="str">
        <f>IF('1042Bi Dati di base lav.'!Q53="","",'1042Bi Dati di base lav.'!Q53)</f>
        <v/>
      </c>
      <c r="I57" s="342" t="str">
        <f>IF('1042Bi Dati di base lav.'!R53="","",'1042Bi Dati di base lav.'!R53)</f>
        <v/>
      </c>
      <c r="J57" s="343" t="str">
        <f t="shared" si="9"/>
        <v/>
      </c>
      <c r="K57" s="344" t="str">
        <f t="shared" si="25"/>
        <v/>
      </c>
      <c r="L57" s="345" t="str">
        <f>IF('1042Bi Dati di base lav.'!S53="","",'1042Bi Dati di base lav.'!S53)</f>
        <v/>
      </c>
      <c r="M57" s="346" t="str">
        <f t="shared" si="26"/>
        <v/>
      </c>
      <c r="N57" s="347" t="str">
        <f t="shared" si="27"/>
        <v/>
      </c>
      <c r="O57" s="348" t="str">
        <f t="shared" si="28"/>
        <v/>
      </c>
      <c r="P57" s="349" t="str">
        <f t="shared" si="29"/>
        <v/>
      </c>
      <c r="Q57" s="338" t="str">
        <f t="shared" si="10"/>
        <v/>
      </c>
      <c r="R57" s="350" t="str">
        <f t="shared" si="30"/>
        <v/>
      </c>
      <c r="S57" s="347" t="str">
        <f t="shared" si="31"/>
        <v/>
      </c>
      <c r="T57" s="345" t="str">
        <f>IF(R57="","",MAX((O57-AR57)*'1042Ai Domanda'!$B$31,0))</f>
        <v/>
      </c>
      <c r="U57" s="351" t="str">
        <f t="shared" si="11"/>
        <v/>
      </c>
      <c r="V57" s="214"/>
      <c r="W57" s="215"/>
      <c r="X57" s="164" t="str">
        <f>'1042Bi Dati di base lav.'!M53</f>
        <v/>
      </c>
      <c r="Y57" s="216" t="str">
        <f t="shared" si="35"/>
        <v/>
      </c>
      <c r="Z57" s="217" t="str">
        <f>IF(A57="","",'1042Bi Dati di base lav.'!Q53-'1042Bi Dati di base lav.'!R53)</f>
        <v/>
      </c>
      <c r="AA57" s="217" t="str">
        <f t="shared" si="12"/>
        <v/>
      </c>
      <c r="AB57" s="218" t="str">
        <f t="shared" si="32"/>
        <v/>
      </c>
      <c r="AC57" s="218" t="str">
        <f t="shared" si="36"/>
        <v/>
      </c>
      <c r="AD57" s="218" t="str">
        <f t="shared" si="37"/>
        <v/>
      </c>
      <c r="AE57" s="219" t="str">
        <f t="shared" si="33"/>
        <v/>
      </c>
      <c r="AF57" s="219" t="str">
        <f>IF(K57="","",K57*AF$8 - MAX('1042Bi Dati di base lav.'!S53-M57,0))</f>
        <v/>
      </c>
      <c r="AG57" s="219" t="str">
        <f t="shared" si="38"/>
        <v/>
      </c>
      <c r="AH57" s="219" t="str">
        <f t="shared" si="14"/>
        <v/>
      </c>
      <c r="AI57" s="219" t="str">
        <f t="shared" si="39"/>
        <v/>
      </c>
      <c r="AJ57" s="219" t="str">
        <f>IF(OR($C57="",K57="",O57=""),"",MAX(P57+'1042Bi Dati di base lav.'!T53-O57,0))</f>
        <v/>
      </c>
      <c r="AK57" s="219" t="str">
        <f>IF('1042Bi Dati di base lav.'!T53="","",'1042Bi Dati di base lav.'!T53)</f>
        <v/>
      </c>
      <c r="AL57" s="219" t="str">
        <f t="shared" si="15"/>
        <v/>
      </c>
      <c r="AM57" s="220" t="str">
        <f t="shared" si="16"/>
        <v/>
      </c>
      <c r="AN57" s="221" t="str">
        <f t="shared" si="17"/>
        <v/>
      </c>
      <c r="AO57" s="219" t="str">
        <f t="shared" si="18"/>
        <v/>
      </c>
      <c r="AP57" s="219" t="str">
        <f>IF(E57="","",'1042Bi Dati di base lav.'!P53)</f>
        <v/>
      </c>
      <c r="AQ57" s="222">
        <f>IF('1042Bi Dati di base lav.'!Y53&gt;0,AG57,0)</f>
        <v>0</v>
      </c>
      <c r="AR57" s="223">
        <f>IF('1042Bi Dati di base lav.'!Y53&gt;0,'1042Bi Dati di base lav.'!T53,0)</f>
        <v>0</v>
      </c>
      <c r="AS57" s="219" t="str">
        <f t="shared" si="40"/>
        <v/>
      </c>
      <c r="AT57" s="219">
        <f>'1042Bi Dati di base lav.'!P53</f>
        <v>0</v>
      </c>
      <c r="AU57" s="219">
        <f t="shared" si="34"/>
        <v>0</v>
      </c>
    </row>
    <row r="58" spans="1:47" s="57" customFormat="1" ht="16.899999999999999" customHeight="1">
      <c r="A58" s="225" t="str">
        <f>IF('1042Bi Dati di base lav.'!A54="","",'1042Bi Dati di base lav.'!A54)</f>
        <v/>
      </c>
      <c r="B58" s="226" t="str">
        <f>IF('1042Bi Dati di base lav.'!B54="","",'1042Bi Dati di base lav.'!B54)</f>
        <v/>
      </c>
      <c r="C58" s="227" t="str">
        <f>IF('1042Bi Dati di base lav.'!C54="","",'1042Bi Dati di base lav.'!C54)</f>
        <v/>
      </c>
      <c r="D58" s="335" t="str">
        <f>IF('1042Bi Dati di base lav.'!AJ54="","",'1042Bi Dati di base lav.'!AJ54)</f>
        <v/>
      </c>
      <c r="E58" s="327" t="str">
        <f>IF('1042Bi Dati di base lav.'!N54="","",'1042Bi Dati di base lav.'!N54)</f>
        <v/>
      </c>
      <c r="F58" s="333" t="str">
        <f>IF('1042Bi Dati di base lav.'!O54="","",'1042Bi Dati di base lav.'!O54)</f>
        <v/>
      </c>
      <c r="G58" s="329" t="str">
        <f>IF('1042Bi Dati di base lav.'!P54="","",'1042Bi Dati di base lav.'!P54)</f>
        <v/>
      </c>
      <c r="H58" s="341" t="str">
        <f>IF('1042Bi Dati di base lav.'!Q54="","",'1042Bi Dati di base lav.'!Q54)</f>
        <v/>
      </c>
      <c r="I58" s="342" t="str">
        <f>IF('1042Bi Dati di base lav.'!R54="","",'1042Bi Dati di base lav.'!R54)</f>
        <v/>
      </c>
      <c r="J58" s="343" t="str">
        <f t="shared" si="9"/>
        <v/>
      </c>
      <c r="K58" s="344" t="str">
        <f t="shared" si="25"/>
        <v/>
      </c>
      <c r="L58" s="345" t="str">
        <f>IF('1042Bi Dati di base lav.'!S54="","",'1042Bi Dati di base lav.'!S54)</f>
        <v/>
      </c>
      <c r="M58" s="346" t="str">
        <f t="shared" si="26"/>
        <v/>
      </c>
      <c r="N58" s="347" t="str">
        <f t="shared" si="27"/>
        <v/>
      </c>
      <c r="O58" s="348" t="str">
        <f t="shared" si="28"/>
        <v/>
      </c>
      <c r="P58" s="349" t="str">
        <f t="shared" si="29"/>
        <v/>
      </c>
      <c r="Q58" s="338" t="str">
        <f t="shared" si="10"/>
        <v/>
      </c>
      <c r="R58" s="350" t="str">
        <f t="shared" si="30"/>
        <v/>
      </c>
      <c r="S58" s="347" t="str">
        <f t="shared" si="31"/>
        <v/>
      </c>
      <c r="T58" s="345" t="str">
        <f>IF(R58="","",MAX((O58-AR58)*'1042Ai Domanda'!$B$31,0))</f>
        <v/>
      </c>
      <c r="U58" s="351" t="str">
        <f t="shared" si="11"/>
        <v/>
      </c>
      <c r="V58" s="214"/>
      <c r="W58" s="215"/>
      <c r="X58" s="164" t="str">
        <f>'1042Bi Dati di base lav.'!M54</f>
        <v/>
      </c>
      <c r="Y58" s="216" t="str">
        <f t="shared" si="35"/>
        <v/>
      </c>
      <c r="Z58" s="217" t="str">
        <f>IF(A58="","",'1042Bi Dati di base lav.'!Q54-'1042Bi Dati di base lav.'!R54)</f>
        <v/>
      </c>
      <c r="AA58" s="217" t="str">
        <f t="shared" si="12"/>
        <v/>
      </c>
      <c r="AB58" s="218" t="str">
        <f t="shared" si="32"/>
        <v/>
      </c>
      <c r="AC58" s="218" t="str">
        <f t="shared" si="36"/>
        <v/>
      </c>
      <c r="AD58" s="218" t="str">
        <f t="shared" si="37"/>
        <v/>
      </c>
      <c r="AE58" s="219" t="str">
        <f t="shared" si="33"/>
        <v/>
      </c>
      <c r="AF58" s="219" t="str">
        <f>IF(K58="","",K58*AF$8 - MAX('1042Bi Dati di base lav.'!S54-M58,0))</f>
        <v/>
      </c>
      <c r="AG58" s="219" t="str">
        <f t="shared" si="38"/>
        <v/>
      </c>
      <c r="AH58" s="219" t="str">
        <f t="shared" si="14"/>
        <v/>
      </c>
      <c r="AI58" s="219" t="str">
        <f t="shared" si="39"/>
        <v/>
      </c>
      <c r="AJ58" s="219" t="str">
        <f>IF(OR($C58="",K58="",O58=""),"",MAX(P58+'1042Bi Dati di base lav.'!T54-O58,0))</f>
        <v/>
      </c>
      <c r="AK58" s="219" t="str">
        <f>IF('1042Bi Dati di base lav.'!T54="","",'1042Bi Dati di base lav.'!T54)</f>
        <v/>
      </c>
      <c r="AL58" s="219" t="str">
        <f t="shared" si="15"/>
        <v/>
      </c>
      <c r="AM58" s="220" t="str">
        <f t="shared" si="16"/>
        <v/>
      </c>
      <c r="AN58" s="221" t="str">
        <f t="shared" si="17"/>
        <v/>
      </c>
      <c r="AO58" s="219" t="str">
        <f t="shared" si="18"/>
        <v/>
      </c>
      <c r="AP58" s="219" t="str">
        <f>IF(E58="","",'1042Bi Dati di base lav.'!P54)</f>
        <v/>
      </c>
      <c r="AQ58" s="222">
        <f>IF('1042Bi Dati di base lav.'!Y54&gt;0,AG58,0)</f>
        <v>0</v>
      </c>
      <c r="AR58" s="223">
        <f>IF('1042Bi Dati di base lav.'!Y54&gt;0,'1042Bi Dati di base lav.'!T54,0)</f>
        <v>0</v>
      </c>
      <c r="AS58" s="219" t="str">
        <f t="shared" si="40"/>
        <v/>
      </c>
      <c r="AT58" s="219">
        <f>'1042Bi Dati di base lav.'!P54</f>
        <v>0</v>
      </c>
      <c r="AU58" s="219">
        <f t="shared" si="34"/>
        <v>0</v>
      </c>
    </row>
    <row r="59" spans="1:47" s="57" customFormat="1" ht="16.899999999999999" customHeight="1">
      <c r="A59" s="225" t="str">
        <f>IF('1042Bi Dati di base lav.'!A55="","",'1042Bi Dati di base lav.'!A55)</f>
        <v/>
      </c>
      <c r="B59" s="226" t="str">
        <f>IF('1042Bi Dati di base lav.'!B55="","",'1042Bi Dati di base lav.'!B55)</f>
        <v/>
      </c>
      <c r="C59" s="227" t="str">
        <f>IF('1042Bi Dati di base lav.'!C55="","",'1042Bi Dati di base lav.'!C55)</f>
        <v/>
      </c>
      <c r="D59" s="335" t="str">
        <f>IF('1042Bi Dati di base lav.'!AJ55="","",'1042Bi Dati di base lav.'!AJ55)</f>
        <v/>
      </c>
      <c r="E59" s="327" t="str">
        <f>IF('1042Bi Dati di base lav.'!N55="","",'1042Bi Dati di base lav.'!N55)</f>
        <v/>
      </c>
      <c r="F59" s="333" t="str">
        <f>IF('1042Bi Dati di base lav.'!O55="","",'1042Bi Dati di base lav.'!O55)</f>
        <v/>
      </c>
      <c r="G59" s="329" t="str">
        <f>IF('1042Bi Dati di base lav.'!P55="","",'1042Bi Dati di base lav.'!P55)</f>
        <v/>
      </c>
      <c r="H59" s="341" t="str">
        <f>IF('1042Bi Dati di base lav.'!Q55="","",'1042Bi Dati di base lav.'!Q55)</f>
        <v/>
      </c>
      <c r="I59" s="342" t="str">
        <f>IF('1042Bi Dati di base lav.'!R55="","",'1042Bi Dati di base lav.'!R55)</f>
        <v/>
      </c>
      <c r="J59" s="343" t="str">
        <f t="shared" si="9"/>
        <v/>
      </c>
      <c r="K59" s="344" t="str">
        <f t="shared" si="25"/>
        <v/>
      </c>
      <c r="L59" s="345" t="str">
        <f>IF('1042Bi Dati di base lav.'!S55="","",'1042Bi Dati di base lav.'!S55)</f>
        <v/>
      </c>
      <c r="M59" s="346" t="str">
        <f t="shared" si="26"/>
        <v/>
      </c>
      <c r="N59" s="347" t="str">
        <f t="shared" si="27"/>
        <v/>
      </c>
      <c r="O59" s="348" t="str">
        <f t="shared" si="28"/>
        <v/>
      </c>
      <c r="P59" s="349" t="str">
        <f t="shared" si="29"/>
        <v/>
      </c>
      <c r="Q59" s="338" t="str">
        <f t="shared" si="10"/>
        <v/>
      </c>
      <c r="R59" s="350" t="str">
        <f t="shared" si="30"/>
        <v/>
      </c>
      <c r="S59" s="347" t="str">
        <f t="shared" si="31"/>
        <v/>
      </c>
      <c r="T59" s="345" t="str">
        <f>IF(R59="","",MAX((O59-AR59)*'1042Ai Domanda'!$B$31,0))</f>
        <v/>
      </c>
      <c r="U59" s="351" t="str">
        <f t="shared" si="11"/>
        <v/>
      </c>
      <c r="V59" s="214"/>
      <c r="W59" s="215"/>
      <c r="X59" s="164" t="str">
        <f>'1042Bi Dati di base lav.'!M55</f>
        <v/>
      </c>
      <c r="Y59" s="216" t="str">
        <f t="shared" si="35"/>
        <v/>
      </c>
      <c r="Z59" s="217" t="str">
        <f>IF(A59="","",'1042Bi Dati di base lav.'!Q55-'1042Bi Dati di base lav.'!R55)</f>
        <v/>
      </c>
      <c r="AA59" s="217" t="str">
        <f t="shared" si="12"/>
        <v/>
      </c>
      <c r="AB59" s="218" t="str">
        <f t="shared" si="32"/>
        <v/>
      </c>
      <c r="AC59" s="218" t="str">
        <f t="shared" si="36"/>
        <v/>
      </c>
      <c r="AD59" s="218" t="str">
        <f t="shared" si="37"/>
        <v/>
      </c>
      <c r="AE59" s="219" t="str">
        <f t="shared" si="33"/>
        <v/>
      </c>
      <c r="AF59" s="219" t="str">
        <f>IF(K59="","",K59*AF$8 - MAX('1042Bi Dati di base lav.'!S55-M59,0))</f>
        <v/>
      </c>
      <c r="AG59" s="219" t="str">
        <f t="shared" si="38"/>
        <v/>
      </c>
      <c r="AH59" s="219" t="str">
        <f t="shared" si="14"/>
        <v/>
      </c>
      <c r="AI59" s="219" t="str">
        <f t="shared" si="39"/>
        <v/>
      </c>
      <c r="AJ59" s="219" t="str">
        <f>IF(OR($C59="",K59="",O59=""),"",MAX(P59+'1042Bi Dati di base lav.'!T55-O59,0))</f>
        <v/>
      </c>
      <c r="AK59" s="219" t="str">
        <f>IF('1042Bi Dati di base lav.'!T55="","",'1042Bi Dati di base lav.'!T55)</f>
        <v/>
      </c>
      <c r="AL59" s="219" t="str">
        <f t="shared" si="15"/>
        <v/>
      </c>
      <c r="AM59" s="220" t="str">
        <f t="shared" si="16"/>
        <v/>
      </c>
      <c r="AN59" s="221" t="str">
        <f t="shared" si="17"/>
        <v/>
      </c>
      <c r="AO59" s="219" t="str">
        <f t="shared" si="18"/>
        <v/>
      </c>
      <c r="AP59" s="219" t="str">
        <f>IF(E59="","",'1042Bi Dati di base lav.'!P55)</f>
        <v/>
      </c>
      <c r="AQ59" s="222">
        <f>IF('1042Bi Dati di base lav.'!Y55&gt;0,AG59,0)</f>
        <v>0</v>
      </c>
      <c r="AR59" s="223">
        <f>IF('1042Bi Dati di base lav.'!Y55&gt;0,'1042Bi Dati di base lav.'!T55,0)</f>
        <v>0</v>
      </c>
      <c r="AS59" s="219" t="str">
        <f t="shared" si="40"/>
        <v/>
      </c>
      <c r="AT59" s="219">
        <f>'1042Bi Dati di base lav.'!P55</f>
        <v>0</v>
      </c>
      <c r="AU59" s="219">
        <f t="shared" si="34"/>
        <v>0</v>
      </c>
    </row>
    <row r="60" spans="1:47" s="57" customFormat="1" ht="16.899999999999999" customHeight="1">
      <c r="A60" s="225" t="str">
        <f>IF('1042Bi Dati di base lav.'!A56="","",'1042Bi Dati di base lav.'!A56)</f>
        <v/>
      </c>
      <c r="B60" s="226" t="str">
        <f>IF('1042Bi Dati di base lav.'!B56="","",'1042Bi Dati di base lav.'!B56)</f>
        <v/>
      </c>
      <c r="C60" s="227" t="str">
        <f>IF('1042Bi Dati di base lav.'!C56="","",'1042Bi Dati di base lav.'!C56)</f>
        <v/>
      </c>
      <c r="D60" s="335" t="str">
        <f>IF('1042Bi Dati di base lav.'!AJ56="","",'1042Bi Dati di base lav.'!AJ56)</f>
        <v/>
      </c>
      <c r="E60" s="327" t="str">
        <f>IF('1042Bi Dati di base lav.'!N56="","",'1042Bi Dati di base lav.'!N56)</f>
        <v/>
      </c>
      <c r="F60" s="333" t="str">
        <f>IF('1042Bi Dati di base lav.'!O56="","",'1042Bi Dati di base lav.'!O56)</f>
        <v/>
      </c>
      <c r="G60" s="329" t="str">
        <f>IF('1042Bi Dati di base lav.'!P56="","",'1042Bi Dati di base lav.'!P56)</f>
        <v/>
      </c>
      <c r="H60" s="341" t="str">
        <f>IF('1042Bi Dati di base lav.'!Q56="","",'1042Bi Dati di base lav.'!Q56)</f>
        <v/>
      </c>
      <c r="I60" s="342" t="str">
        <f>IF('1042Bi Dati di base lav.'!R56="","",'1042Bi Dati di base lav.'!R56)</f>
        <v/>
      </c>
      <c r="J60" s="343" t="str">
        <f t="shared" si="9"/>
        <v/>
      </c>
      <c r="K60" s="344" t="str">
        <f t="shared" si="25"/>
        <v/>
      </c>
      <c r="L60" s="345" t="str">
        <f>IF('1042Bi Dati di base lav.'!S56="","",'1042Bi Dati di base lav.'!S56)</f>
        <v/>
      </c>
      <c r="M60" s="346" t="str">
        <f t="shared" si="26"/>
        <v/>
      </c>
      <c r="N60" s="347" t="str">
        <f t="shared" si="27"/>
        <v/>
      </c>
      <c r="O60" s="348" t="str">
        <f t="shared" si="28"/>
        <v/>
      </c>
      <c r="P60" s="349" t="str">
        <f t="shared" si="29"/>
        <v/>
      </c>
      <c r="Q60" s="338" t="str">
        <f t="shared" si="10"/>
        <v/>
      </c>
      <c r="R60" s="350" t="str">
        <f t="shared" si="30"/>
        <v/>
      </c>
      <c r="S60" s="347" t="str">
        <f t="shared" si="31"/>
        <v/>
      </c>
      <c r="T60" s="345" t="str">
        <f>IF(R60="","",MAX((O60-AR60)*'1042Ai Domanda'!$B$31,0))</f>
        <v/>
      </c>
      <c r="U60" s="351" t="str">
        <f t="shared" si="11"/>
        <v/>
      </c>
      <c r="V60" s="214"/>
      <c r="W60" s="215"/>
      <c r="X60" s="164" t="str">
        <f>'1042Bi Dati di base lav.'!M56</f>
        <v/>
      </c>
      <c r="Y60" s="216" t="str">
        <f t="shared" si="35"/>
        <v/>
      </c>
      <c r="Z60" s="217" t="str">
        <f>IF(A60="","",'1042Bi Dati di base lav.'!Q56-'1042Bi Dati di base lav.'!R56)</f>
        <v/>
      </c>
      <c r="AA60" s="217" t="str">
        <f t="shared" si="12"/>
        <v/>
      </c>
      <c r="AB60" s="218" t="str">
        <f t="shared" si="32"/>
        <v/>
      </c>
      <c r="AC60" s="218" t="str">
        <f t="shared" si="36"/>
        <v/>
      </c>
      <c r="AD60" s="218" t="str">
        <f t="shared" si="37"/>
        <v/>
      </c>
      <c r="AE60" s="219" t="str">
        <f t="shared" si="33"/>
        <v/>
      </c>
      <c r="AF60" s="219" t="str">
        <f>IF(K60="","",K60*AF$8 - MAX('1042Bi Dati di base lav.'!S56-M60,0))</f>
        <v/>
      </c>
      <c r="AG60" s="219" t="str">
        <f t="shared" si="38"/>
        <v/>
      </c>
      <c r="AH60" s="219" t="str">
        <f t="shared" si="14"/>
        <v/>
      </c>
      <c r="AI60" s="219" t="str">
        <f t="shared" si="39"/>
        <v/>
      </c>
      <c r="AJ60" s="219" t="str">
        <f>IF(OR($C60="",K60="",O60=""),"",MAX(P60+'1042Bi Dati di base lav.'!T56-O60,0))</f>
        <v/>
      </c>
      <c r="AK60" s="219" t="str">
        <f>IF('1042Bi Dati di base lav.'!T56="","",'1042Bi Dati di base lav.'!T56)</f>
        <v/>
      </c>
      <c r="AL60" s="219" t="str">
        <f t="shared" si="15"/>
        <v/>
      </c>
      <c r="AM60" s="220" t="str">
        <f t="shared" si="16"/>
        <v/>
      </c>
      <c r="AN60" s="221" t="str">
        <f t="shared" si="17"/>
        <v/>
      </c>
      <c r="AO60" s="219" t="str">
        <f t="shared" si="18"/>
        <v/>
      </c>
      <c r="AP60" s="219" t="str">
        <f>IF(E60="","",'1042Bi Dati di base lav.'!P56)</f>
        <v/>
      </c>
      <c r="AQ60" s="222">
        <f>IF('1042Bi Dati di base lav.'!Y56&gt;0,AG60,0)</f>
        <v>0</v>
      </c>
      <c r="AR60" s="223">
        <f>IF('1042Bi Dati di base lav.'!Y56&gt;0,'1042Bi Dati di base lav.'!T56,0)</f>
        <v>0</v>
      </c>
      <c r="AS60" s="219" t="str">
        <f t="shared" si="40"/>
        <v/>
      </c>
      <c r="AT60" s="219">
        <f>'1042Bi Dati di base lav.'!P56</f>
        <v>0</v>
      </c>
      <c r="AU60" s="219">
        <f t="shared" si="34"/>
        <v>0</v>
      </c>
    </row>
    <row r="61" spans="1:47" s="57" customFormat="1" ht="16.899999999999999" customHeight="1">
      <c r="A61" s="225" t="str">
        <f>IF('1042Bi Dati di base lav.'!A57="","",'1042Bi Dati di base lav.'!A57)</f>
        <v/>
      </c>
      <c r="B61" s="226" t="str">
        <f>IF('1042Bi Dati di base lav.'!B57="","",'1042Bi Dati di base lav.'!B57)</f>
        <v/>
      </c>
      <c r="C61" s="227" t="str">
        <f>IF('1042Bi Dati di base lav.'!C57="","",'1042Bi Dati di base lav.'!C57)</f>
        <v/>
      </c>
      <c r="D61" s="335" t="str">
        <f>IF('1042Bi Dati di base lav.'!AJ57="","",'1042Bi Dati di base lav.'!AJ57)</f>
        <v/>
      </c>
      <c r="E61" s="327" t="str">
        <f>IF('1042Bi Dati di base lav.'!N57="","",'1042Bi Dati di base lav.'!N57)</f>
        <v/>
      </c>
      <c r="F61" s="333" t="str">
        <f>IF('1042Bi Dati di base lav.'!O57="","",'1042Bi Dati di base lav.'!O57)</f>
        <v/>
      </c>
      <c r="G61" s="329" t="str">
        <f>IF('1042Bi Dati di base lav.'!P57="","",'1042Bi Dati di base lav.'!P57)</f>
        <v/>
      </c>
      <c r="H61" s="341" t="str">
        <f>IF('1042Bi Dati di base lav.'!Q57="","",'1042Bi Dati di base lav.'!Q57)</f>
        <v/>
      </c>
      <c r="I61" s="342" t="str">
        <f>IF('1042Bi Dati di base lav.'!R57="","",'1042Bi Dati di base lav.'!R57)</f>
        <v/>
      </c>
      <c r="J61" s="343" t="str">
        <f t="shared" si="9"/>
        <v/>
      </c>
      <c r="K61" s="344" t="str">
        <f t="shared" si="25"/>
        <v/>
      </c>
      <c r="L61" s="345" t="str">
        <f>IF('1042Bi Dati di base lav.'!S57="","",'1042Bi Dati di base lav.'!S57)</f>
        <v/>
      </c>
      <c r="M61" s="346" t="str">
        <f t="shared" si="26"/>
        <v/>
      </c>
      <c r="N61" s="347" t="str">
        <f t="shared" si="27"/>
        <v/>
      </c>
      <c r="O61" s="348" t="str">
        <f t="shared" si="28"/>
        <v/>
      </c>
      <c r="P61" s="349" t="str">
        <f t="shared" si="29"/>
        <v/>
      </c>
      <c r="Q61" s="338" t="str">
        <f t="shared" si="10"/>
        <v/>
      </c>
      <c r="R61" s="350" t="str">
        <f t="shared" si="30"/>
        <v/>
      </c>
      <c r="S61" s="347" t="str">
        <f t="shared" si="31"/>
        <v/>
      </c>
      <c r="T61" s="345" t="str">
        <f>IF(R61="","",MAX((O61-AR61)*'1042Ai Domanda'!$B$31,0))</f>
        <v/>
      </c>
      <c r="U61" s="351" t="str">
        <f t="shared" si="11"/>
        <v/>
      </c>
      <c r="V61" s="214"/>
      <c r="W61" s="215"/>
      <c r="X61" s="164" t="str">
        <f>'1042Bi Dati di base lav.'!M57</f>
        <v/>
      </c>
      <c r="Y61" s="216" t="str">
        <f t="shared" si="35"/>
        <v/>
      </c>
      <c r="Z61" s="217" t="str">
        <f>IF(A61="","",'1042Bi Dati di base lav.'!Q57-'1042Bi Dati di base lav.'!R57)</f>
        <v/>
      </c>
      <c r="AA61" s="217" t="str">
        <f t="shared" si="12"/>
        <v/>
      </c>
      <c r="AB61" s="218" t="str">
        <f t="shared" si="32"/>
        <v/>
      </c>
      <c r="AC61" s="218" t="str">
        <f t="shared" si="36"/>
        <v/>
      </c>
      <c r="AD61" s="218" t="str">
        <f t="shared" si="37"/>
        <v/>
      </c>
      <c r="AE61" s="219" t="str">
        <f t="shared" si="33"/>
        <v/>
      </c>
      <c r="AF61" s="219" t="str">
        <f>IF(K61="","",K61*AF$8 - MAX('1042Bi Dati di base lav.'!S57-M61,0))</f>
        <v/>
      </c>
      <c r="AG61" s="219" t="str">
        <f t="shared" si="38"/>
        <v/>
      </c>
      <c r="AH61" s="219" t="str">
        <f t="shared" si="14"/>
        <v/>
      </c>
      <c r="AI61" s="219" t="str">
        <f t="shared" si="39"/>
        <v/>
      </c>
      <c r="AJ61" s="219" t="str">
        <f>IF(OR($C61="",K61="",O61=""),"",MAX(P61+'1042Bi Dati di base lav.'!T57-O61,0))</f>
        <v/>
      </c>
      <c r="AK61" s="219" t="str">
        <f>IF('1042Bi Dati di base lav.'!T57="","",'1042Bi Dati di base lav.'!T57)</f>
        <v/>
      </c>
      <c r="AL61" s="219" t="str">
        <f t="shared" si="15"/>
        <v/>
      </c>
      <c r="AM61" s="220" t="str">
        <f t="shared" si="16"/>
        <v/>
      </c>
      <c r="AN61" s="221" t="str">
        <f t="shared" si="17"/>
        <v/>
      </c>
      <c r="AO61" s="219" t="str">
        <f t="shared" si="18"/>
        <v/>
      </c>
      <c r="AP61" s="219" t="str">
        <f>IF(E61="","",'1042Bi Dati di base lav.'!P57)</f>
        <v/>
      </c>
      <c r="AQ61" s="222">
        <f>IF('1042Bi Dati di base lav.'!Y57&gt;0,AG61,0)</f>
        <v>0</v>
      </c>
      <c r="AR61" s="223">
        <f>IF('1042Bi Dati di base lav.'!Y57&gt;0,'1042Bi Dati di base lav.'!T57,0)</f>
        <v>0</v>
      </c>
      <c r="AS61" s="219" t="str">
        <f t="shared" si="40"/>
        <v/>
      </c>
      <c r="AT61" s="219">
        <f>'1042Bi Dati di base lav.'!P57</f>
        <v>0</v>
      </c>
      <c r="AU61" s="219">
        <f t="shared" si="34"/>
        <v>0</v>
      </c>
    </row>
    <row r="62" spans="1:47" s="57" customFormat="1" ht="16.899999999999999" customHeight="1">
      <c r="A62" s="225" t="str">
        <f>IF('1042Bi Dati di base lav.'!A58="","",'1042Bi Dati di base lav.'!A58)</f>
        <v/>
      </c>
      <c r="B62" s="226" t="str">
        <f>IF('1042Bi Dati di base lav.'!B58="","",'1042Bi Dati di base lav.'!B58)</f>
        <v/>
      </c>
      <c r="C62" s="227" t="str">
        <f>IF('1042Bi Dati di base lav.'!C58="","",'1042Bi Dati di base lav.'!C58)</f>
        <v/>
      </c>
      <c r="D62" s="335" t="str">
        <f>IF('1042Bi Dati di base lav.'!AJ58="","",'1042Bi Dati di base lav.'!AJ58)</f>
        <v/>
      </c>
      <c r="E62" s="327" t="str">
        <f>IF('1042Bi Dati di base lav.'!N58="","",'1042Bi Dati di base lav.'!N58)</f>
        <v/>
      </c>
      <c r="F62" s="333" t="str">
        <f>IF('1042Bi Dati di base lav.'!O58="","",'1042Bi Dati di base lav.'!O58)</f>
        <v/>
      </c>
      <c r="G62" s="329" t="str">
        <f>IF('1042Bi Dati di base lav.'!P58="","",'1042Bi Dati di base lav.'!P58)</f>
        <v/>
      </c>
      <c r="H62" s="341" t="str">
        <f>IF('1042Bi Dati di base lav.'!Q58="","",'1042Bi Dati di base lav.'!Q58)</f>
        <v/>
      </c>
      <c r="I62" s="342" t="str">
        <f>IF('1042Bi Dati di base lav.'!R58="","",'1042Bi Dati di base lav.'!R58)</f>
        <v/>
      </c>
      <c r="J62" s="343" t="str">
        <f t="shared" si="9"/>
        <v/>
      </c>
      <c r="K62" s="344" t="str">
        <f t="shared" si="25"/>
        <v/>
      </c>
      <c r="L62" s="345" t="str">
        <f>IF('1042Bi Dati di base lav.'!S58="","",'1042Bi Dati di base lav.'!S58)</f>
        <v/>
      </c>
      <c r="M62" s="346" t="str">
        <f t="shared" si="26"/>
        <v/>
      </c>
      <c r="N62" s="347" t="str">
        <f t="shared" si="27"/>
        <v/>
      </c>
      <c r="O62" s="348" t="str">
        <f t="shared" si="28"/>
        <v/>
      </c>
      <c r="P62" s="349" t="str">
        <f t="shared" si="29"/>
        <v/>
      </c>
      <c r="Q62" s="338" t="str">
        <f t="shared" si="10"/>
        <v/>
      </c>
      <c r="R62" s="350" t="str">
        <f t="shared" si="30"/>
        <v/>
      </c>
      <c r="S62" s="347" t="str">
        <f t="shared" si="31"/>
        <v/>
      </c>
      <c r="T62" s="345" t="str">
        <f>IF(R62="","",MAX((O62-AR62)*'1042Ai Domanda'!$B$31,0))</f>
        <v/>
      </c>
      <c r="U62" s="351" t="str">
        <f t="shared" si="11"/>
        <v/>
      </c>
      <c r="V62" s="214"/>
      <c r="W62" s="215"/>
      <c r="X62" s="164" t="str">
        <f>'1042Bi Dati di base lav.'!M58</f>
        <v/>
      </c>
      <c r="Y62" s="216" t="str">
        <f t="shared" si="35"/>
        <v/>
      </c>
      <c r="Z62" s="217" t="str">
        <f>IF(A62="","",'1042Bi Dati di base lav.'!Q58-'1042Bi Dati di base lav.'!R58)</f>
        <v/>
      </c>
      <c r="AA62" s="217" t="str">
        <f t="shared" si="12"/>
        <v/>
      </c>
      <c r="AB62" s="218" t="str">
        <f t="shared" si="32"/>
        <v/>
      </c>
      <c r="AC62" s="218" t="str">
        <f t="shared" si="36"/>
        <v/>
      </c>
      <c r="AD62" s="218" t="str">
        <f t="shared" si="37"/>
        <v/>
      </c>
      <c r="AE62" s="219" t="str">
        <f t="shared" si="33"/>
        <v/>
      </c>
      <c r="AF62" s="219" t="str">
        <f>IF(K62="","",K62*AF$8 - MAX('1042Bi Dati di base lav.'!S58-M62,0))</f>
        <v/>
      </c>
      <c r="AG62" s="219" t="str">
        <f t="shared" si="38"/>
        <v/>
      </c>
      <c r="AH62" s="219" t="str">
        <f t="shared" si="14"/>
        <v/>
      </c>
      <c r="AI62" s="219" t="str">
        <f t="shared" si="39"/>
        <v/>
      </c>
      <c r="AJ62" s="219" t="str">
        <f>IF(OR($C62="",K62="",O62=""),"",MAX(P62+'1042Bi Dati di base lav.'!T58-O62,0))</f>
        <v/>
      </c>
      <c r="AK62" s="219" t="str">
        <f>IF('1042Bi Dati di base lav.'!T58="","",'1042Bi Dati di base lav.'!T58)</f>
        <v/>
      </c>
      <c r="AL62" s="219" t="str">
        <f t="shared" si="15"/>
        <v/>
      </c>
      <c r="AM62" s="220" t="str">
        <f t="shared" si="16"/>
        <v/>
      </c>
      <c r="AN62" s="221" t="str">
        <f t="shared" si="17"/>
        <v/>
      </c>
      <c r="AO62" s="219" t="str">
        <f t="shared" si="18"/>
        <v/>
      </c>
      <c r="AP62" s="219" t="str">
        <f>IF(E62="","",'1042Bi Dati di base lav.'!P58)</f>
        <v/>
      </c>
      <c r="AQ62" s="222">
        <f>IF('1042Bi Dati di base lav.'!Y58&gt;0,AG62,0)</f>
        <v>0</v>
      </c>
      <c r="AR62" s="223">
        <f>IF('1042Bi Dati di base lav.'!Y58&gt;0,'1042Bi Dati di base lav.'!T58,0)</f>
        <v>0</v>
      </c>
      <c r="AS62" s="219" t="str">
        <f t="shared" si="40"/>
        <v/>
      </c>
      <c r="AT62" s="219">
        <f>'1042Bi Dati di base lav.'!P58</f>
        <v>0</v>
      </c>
      <c r="AU62" s="219">
        <f t="shared" si="34"/>
        <v>0</v>
      </c>
    </row>
    <row r="63" spans="1:47" s="57" customFormat="1" ht="16.899999999999999" customHeight="1">
      <c r="A63" s="225" t="str">
        <f>IF('1042Bi Dati di base lav.'!A59="","",'1042Bi Dati di base lav.'!A59)</f>
        <v/>
      </c>
      <c r="B63" s="226" t="str">
        <f>IF('1042Bi Dati di base lav.'!B59="","",'1042Bi Dati di base lav.'!B59)</f>
        <v/>
      </c>
      <c r="C63" s="227" t="str">
        <f>IF('1042Bi Dati di base lav.'!C59="","",'1042Bi Dati di base lav.'!C59)</f>
        <v/>
      </c>
      <c r="D63" s="335" t="str">
        <f>IF('1042Bi Dati di base lav.'!AJ59="","",'1042Bi Dati di base lav.'!AJ59)</f>
        <v/>
      </c>
      <c r="E63" s="327" t="str">
        <f>IF('1042Bi Dati di base lav.'!N59="","",'1042Bi Dati di base lav.'!N59)</f>
        <v/>
      </c>
      <c r="F63" s="333" t="str">
        <f>IF('1042Bi Dati di base lav.'!O59="","",'1042Bi Dati di base lav.'!O59)</f>
        <v/>
      </c>
      <c r="G63" s="329" t="str">
        <f>IF('1042Bi Dati di base lav.'!P59="","",'1042Bi Dati di base lav.'!P59)</f>
        <v/>
      </c>
      <c r="H63" s="341" t="str">
        <f>IF('1042Bi Dati di base lav.'!Q59="","",'1042Bi Dati di base lav.'!Q59)</f>
        <v/>
      </c>
      <c r="I63" s="342" t="str">
        <f>IF('1042Bi Dati di base lav.'!R59="","",'1042Bi Dati di base lav.'!R59)</f>
        <v/>
      </c>
      <c r="J63" s="343" t="str">
        <f t="shared" si="9"/>
        <v/>
      </c>
      <c r="K63" s="344" t="str">
        <f t="shared" si="25"/>
        <v/>
      </c>
      <c r="L63" s="345" t="str">
        <f>IF('1042Bi Dati di base lav.'!S59="","",'1042Bi Dati di base lav.'!S59)</f>
        <v/>
      </c>
      <c r="M63" s="346" t="str">
        <f t="shared" si="26"/>
        <v/>
      </c>
      <c r="N63" s="347" t="str">
        <f t="shared" si="27"/>
        <v/>
      </c>
      <c r="O63" s="348" t="str">
        <f t="shared" si="28"/>
        <v/>
      </c>
      <c r="P63" s="349" t="str">
        <f t="shared" si="29"/>
        <v/>
      </c>
      <c r="Q63" s="338" t="str">
        <f t="shared" si="10"/>
        <v/>
      </c>
      <c r="R63" s="350" t="str">
        <f t="shared" si="30"/>
        <v/>
      </c>
      <c r="S63" s="347" t="str">
        <f t="shared" si="31"/>
        <v/>
      </c>
      <c r="T63" s="345" t="str">
        <f>IF(R63="","",MAX((O63-AR63)*'1042Ai Domanda'!$B$31,0))</f>
        <v/>
      </c>
      <c r="U63" s="351" t="str">
        <f t="shared" si="11"/>
        <v/>
      </c>
      <c r="V63" s="214"/>
      <c r="W63" s="215"/>
      <c r="X63" s="164" t="str">
        <f>'1042Bi Dati di base lav.'!M59</f>
        <v/>
      </c>
      <c r="Y63" s="216" t="str">
        <f t="shared" si="35"/>
        <v/>
      </c>
      <c r="Z63" s="217" t="str">
        <f>IF(A63="","",'1042Bi Dati di base lav.'!Q59-'1042Bi Dati di base lav.'!R59)</f>
        <v/>
      </c>
      <c r="AA63" s="217" t="str">
        <f t="shared" si="12"/>
        <v/>
      </c>
      <c r="AB63" s="218" t="str">
        <f t="shared" si="32"/>
        <v/>
      </c>
      <c r="AC63" s="218" t="str">
        <f t="shared" si="36"/>
        <v/>
      </c>
      <c r="AD63" s="218" t="str">
        <f t="shared" si="37"/>
        <v/>
      </c>
      <c r="AE63" s="219" t="str">
        <f t="shared" si="33"/>
        <v/>
      </c>
      <c r="AF63" s="219" t="str">
        <f>IF(K63="","",K63*AF$8 - MAX('1042Bi Dati di base lav.'!S59-M63,0))</f>
        <v/>
      </c>
      <c r="AG63" s="219" t="str">
        <f t="shared" si="38"/>
        <v/>
      </c>
      <c r="AH63" s="219" t="str">
        <f t="shared" si="14"/>
        <v/>
      </c>
      <c r="AI63" s="219" t="str">
        <f t="shared" si="39"/>
        <v/>
      </c>
      <c r="AJ63" s="219" t="str">
        <f>IF(OR($C63="",K63="",O63=""),"",MAX(P63+'1042Bi Dati di base lav.'!T59-O63,0))</f>
        <v/>
      </c>
      <c r="AK63" s="219" t="str">
        <f>IF('1042Bi Dati di base lav.'!T59="","",'1042Bi Dati di base lav.'!T59)</f>
        <v/>
      </c>
      <c r="AL63" s="219" t="str">
        <f t="shared" si="15"/>
        <v/>
      </c>
      <c r="AM63" s="220" t="str">
        <f t="shared" si="16"/>
        <v/>
      </c>
      <c r="AN63" s="221" t="str">
        <f t="shared" si="17"/>
        <v/>
      </c>
      <c r="AO63" s="219" t="str">
        <f t="shared" si="18"/>
        <v/>
      </c>
      <c r="AP63" s="219" t="str">
        <f>IF(E63="","",'1042Bi Dati di base lav.'!P59)</f>
        <v/>
      </c>
      <c r="AQ63" s="222">
        <f>IF('1042Bi Dati di base lav.'!Y59&gt;0,AG63,0)</f>
        <v>0</v>
      </c>
      <c r="AR63" s="223">
        <f>IF('1042Bi Dati di base lav.'!Y59&gt;0,'1042Bi Dati di base lav.'!T59,0)</f>
        <v>0</v>
      </c>
      <c r="AS63" s="219" t="str">
        <f t="shared" si="40"/>
        <v/>
      </c>
      <c r="AT63" s="219">
        <f>'1042Bi Dati di base lav.'!P59</f>
        <v>0</v>
      </c>
      <c r="AU63" s="219">
        <f t="shared" si="34"/>
        <v>0</v>
      </c>
    </row>
    <row r="64" spans="1:47" s="57" customFormat="1" ht="16.899999999999999" customHeight="1">
      <c r="A64" s="225" t="str">
        <f>IF('1042Bi Dati di base lav.'!A60="","",'1042Bi Dati di base lav.'!A60)</f>
        <v/>
      </c>
      <c r="B64" s="226" t="str">
        <f>IF('1042Bi Dati di base lav.'!B60="","",'1042Bi Dati di base lav.'!B60)</f>
        <v/>
      </c>
      <c r="C64" s="227" t="str">
        <f>IF('1042Bi Dati di base lav.'!C60="","",'1042Bi Dati di base lav.'!C60)</f>
        <v/>
      </c>
      <c r="D64" s="335" t="str">
        <f>IF('1042Bi Dati di base lav.'!AJ60="","",'1042Bi Dati di base lav.'!AJ60)</f>
        <v/>
      </c>
      <c r="E64" s="327" t="str">
        <f>IF('1042Bi Dati di base lav.'!N60="","",'1042Bi Dati di base lav.'!N60)</f>
        <v/>
      </c>
      <c r="F64" s="333" t="str">
        <f>IF('1042Bi Dati di base lav.'!O60="","",'1042Bi Dati di base lav.'!O60)</f>
        <v/>
      </c>
      <c r="G64" s="329" t="str">
        <f>IF('1042Bi Dati di base lav.'!P60="","",'1042Bi Dati di base lav.'!P60)</f>
        <v/>
      </c>
      <c r="H64" s="341" t="str">
        <f>IF('1042Bi Dati di base lav.'!Q60="","",'1042Bi Dati di base lav.'!Q60)</f>
        <v/>
      </c>
      <c r="I64" s="342" t="str">
        <f>IF('1042Bi Dati di base lav.'!R60="","",'1042Bi Dati di base lav.'!R60)</f>
        <v/>
      </c>
      <c r="J64" s="343" t="str">
        <f t="shared" si="9"/>
        <v/>
      </c>
      <c r="K64" s="344" t="str">
        <f t="shared" si="25"/>
        <v/>
      </c>
      <c r="L64" s="345" t="str">
        <f>IF('1042Bi Dati di base lav.'!S60="","",'1042Bi Dati di base lav.'!S60)</f>
        <v/>
      </c>
      <c r="M64" s="346" t="str">
        <f t="shared" si="26"/>
        <v/>
      </c>
      <c r="N64" s="347" t="str">
        <f t="shared" si="27"/>
        <v/>
      </c>
      <c r="O64" s="348" t="str">
        <f t="shared" si="28"/>
        <v/>
      </c>
      <c r="P64" s="349" t="str">
        <f t="shared" si="29"/>
        <v/>
      </c>
      <c r="Q64" s="338" t="str">
        <f t="shared" si="10"/>
        <v/>
      </c>
      <c r="R64" s="350" t="str">
        <f t="shared" si="30"/>
        <v/>
      </c>
      <c r="S64" s="347" t="str">
        <f t="shared" si="31"/>
        <v/>
      </c>
      <c r="T64" s="345" t="str">
        <f>IF(R64="","",MAX((O64-AR64)*'1042Ai Domanda'!$B$31,0))</f>
        <v/>
      </c>
      <c r="U64" s="351" t="str">
        <f t="shared" si="11"/>
        <v/>
      </c>
      <c r="V64" s="214"/>
      <c r="W64" s="215"/>
      <c r="X64" s="164" t="str">
        <f>'1042Bi Dati di base lav.'!M60</f>
        <v/>
      </c>
      <c r="Y64" s="216" t="str">
        <f t="shared" si="35"/>
        <v/>
      </c>
      <c r="Z64" s="217" t="str">
        <f>IF(A64="","",'1042Bi Dati di base lav.'!Q60-'1042Bi Dati di base lav.'!R60)</f>
        <v/>
      </c>
      <c r="AA64" s="217" t="str">
        <f t="shared" si="12"/>
        <v/>
      </c>
      <c r="AB64" s="218" t="str">
        <f t="shared" si="32"/>
        <v/>
      </c>
      <c r="AC64" s="218" t="str">
        <f t="shared" si="36"/>
        <v/>
      </c>
      <c r="AD64" s="218" t="str">
        <f t="shared" si="37"/>
        <v/>
      </c>
      <c r="AE64" s="219" t="str">
        <f t="shared" si="33"/>
        <v/>
      </c>
      <c r="AF64" s="219" t="str">
        <f>IF(K64="","",K64*AF$8 - MAX('1042Bi Dati di base lav.'!S60-M64,0))</f>
        <v/>
      </c>
      <c r="AG64" s="219" t="str">
        <f t="shared" si="38"/>
        <v/>
      </c>
      <c r="AH64" s="219" t="str">
        <f t="shared" si="14"/>
        <v/>
      </c>
      <c r="AI64" s="219" t="str">
        <f t="shared" si="39"/>
        <v/>
      </c>
      <c r="AJ64" s="219" t="str">
        <f>IF(OR($C64="",K64="",O64=""),"",MAX(P64+'1042Bi Dati di base lav.'!T60-O64,0))</f>
        <v/>
      </c>
      <c r="AK64" s="219" t="str">
        <f>IF('1042Bi Dati di base lav.'!T60="","",'1042Bi Dati di base lav.'!T60)</f>
        <v/>
      </c>
      <c r="AL64" s="219" t="str">
        <f t="shared" si="15"/>
        <v/>
      </c>
      <c r="AM64" s="220" t="str">
        <f t="shared" si="16"/>
        <v/>
      </c>
      <c r="AN64" s="221" t="str">
        <f t="shared" si="17"/>
        <v/>
      </c>
      <c r="AO64" s="219" t="str">
        <f t="shared" si="18"/>
        <v/>
      </c>
      <c r="AP64" s="219" t="str">
        <f>IF(E64="","",'1042Bi Dati di base lav.'!P60)</f>
        <v/>
      </c>
      <c r="AQ64" s="222">
        <f>IF('1042Bi Dati di base lav.'!Y60&gt;0,AG64,0)</f>
        <v>0</v>
      </c>
      <c r="AR64" s="223">
        <f>IF('1042Bi Dati di base lav.'!Y60&gt;0,'1042Bi Dati di base lav.'!T60,0)</f>
        <v>0</v>
      </c>
      <c r="AS64" s="219" t="str">
        <f t="shared" si="40"/>
        <v/>
      </c>
      <c r="AT64" s="219">
        <f>'1042Bi Dati di base lav.'!P60</f>
        <v>0</v>
      </c>
      <c r="AU64" s="219">
        <f t="shared" si="34"/>
        <v>0</v>
      </c>
    </row>
    <row r="65" spans="1:47" s="57" customFormat="1" ht="16.899999999999999" customHeight="1">
      <c r="A65" s="225" t="str">
        <f>IF('1042Bi Dati di base lav.'!A61="","",'1042Bi Dati di base lav.'!A61)</f>
        <v/>
      </c>
      <c r="B65" s="226" t="str">
        <f>IF('1042Bi Dati di base lav.'!B61="","",'1042Bi Dati di base lav.'!B61)</f>
        <v/>
      </c>
      <c r="C65" s="227" t="str">
        <f>IF('1042Bi Dati di base lav.'!C61="","",'1042Bi Dati di base lav.'!C61)</f>
        <v/>
      </c>
      <c r="D65" s="335" t="str">
        <f>IF('1042Bi Dati di base lav.'!AJ61="","",'1042Bi Dati di base lav.'!AJ61)</f>
        <v/>
      </c>
      <c r="E65" s="327" t="str">
        <f>IF('1042Bi Dati di base lav.'!N61="","",'1042Bi Dati di base lav.'!N61)</f>
        <v/>
      </c>
      <c r="F65" s="333" t="str">
        <f>IF('1042Bi Dati di base lav.'!O61="","",'1042Bi Dati di base lav.'!O61)</f>
        <v/>
      </c>
      <c r="G65" s="329" t="str">
        <f>IF('1042Bi Dati di base lav.'!P61="","",'1042Bi Dati di base lav.'!P61)</f>
        <v/>
      </c>
      <c r="H65" s="341" t="str">
        <f>IF('1042Bi Dati di base lav.'!Q61="","",'1042Bi Dati di base lav.'!Q61)</f>
        <v/>
      </c>
      <c r="I65" s="342" t="str">
        <f>IF('1042Bi Dati di base lav.'!R61="","",'1042Bi Dati di base lav.'!R61)</f>
        <v/>
      </c>
      <c r="J65" s="343" t="str">
        <f t="shared" si="9"/>
        <v/>
      </c>
      <c r="K65" s="344" t="str">
        <f t="shared" si="25"/>
        <v/>
      </c>
      <c r="L65" s="345" t="str">
        <f>IF('1042Bi Dati di base lav.'!S61="","",'1042Bi Dati di base lav.'!S61)</f>
        <v/>
      </c>
      <c r="M65" s="346" t="str">
        <f t="shared" si="26"/>
        <v/>
      </c>
      <c r="N65" s="347" t="str">
        <f t="shared" si="27"/>
        <v/>
      </c>
      <c r="O65" s="348" t="str">
        <f t="shared" si="28"/>
        <v/>
      </c>
      <c r="P65" s="349" t="str">
        <f t="shared" si="29"/>
        <v/>
      </c>
      <c r="Q65" s="338" t="str">
        <f t="shared" si="10"/>
        <v/>
      </c>
      <c r="R65" s="350" t="str">
        <f t="shared" si="30"/>
        <v/>
      </c>
      <c r="S65" s="347" t="str">
        <f t="shared" si="31"/>
        <v/>
      </c>
      <c r="T65" s="345" t="str">
        <f>IF(R65="","",MAX((O65-AR65)*'1042Ai Domanda'!$B$31,0))</f>
        <v/>
      </c>
      <c r="U65" s="351" t="str">
        <f t="shared" si="11"/>
        <v/>
      </c>
      <c r="V65" s="214"/>
      <c r="W65" s="215"/>
      <c r="X65" s="164" t="str">
        <f>'1042Bi Dati di base lav.'!M61</f>
        <v/>
      </c>
      <c r="Y65" s="216" t="str">
        <f t="shared" si="35"/>
        <v/>
      </c>
      <c r="Z65" s="217" t="str">
        <f>IF(A65="","",'1042Bi Dati di base lav.'!Q61-'1042Bi Dati di base lav.'!R61)</f>
        <v/>
      </c>
      <c r="AA65" s="217" t="str">
        <f t="shared" si="12"/>
        <v/>
      </c>
      <c r="AB65" s="218" t="str">
        <f t="shared" si="32"/>
        <v/>
      </c>
      <c r="AC65" s="218" t="str">
        <f t="shared" si="36"/>
        <v/>
      </c>
      <c r="AD65" s="218" t="str">
        <f t="shared" si="37"/>
        <v/>
      </c>
      <c r="AE65" s="219" t="str">
        <f t="shared" si="33"/>
        <v/>
      </c>
      <c r="AF65" s="219" t="str">
        <f>IF(K65="","",K65*AF$8 - MAX('1042Bi Dati di base lav.'!S61-M65,0))</f>
        <v/>
      </c>
      <c r="AG65" s="219" t="str">
        <f t="shared" si="38"/>
        <v/>
      </c>
      <c r="AH65" s="219" t="str">
        <f t="shared" si="14"/>
        <v/>
      </c>
      <c r="AI65" s="219" t="str">
        <f t="shared" si="39"/>
        <v/>
      </c>
      <c r="AJ65" s="219" t="str">
        <f>IF(OR($C65="",K65="",O65=""),"",MAX(P65+'1042Bi Dati di base lav.'!T61-O65,0))</f>
        <v/>
      </c>
      <c r="AK65" s="219" t="str">
        <f>IF('1042Bi Dati di base lav.'!T61="","",'1042Bi Dati di base lav.'!T61)</f>
        <v/>
      </c>
      <c r="AL65" s="219" t="str">
        <f t="shared" si="15"/>
        <v/>
      </c>
      <c r="AM65" s="220" t="str">
        <f t="shared" si="16"/>
        <v/>
      </c>
      <c r="AN65" s="221" t="str">
        <f t="shared" si="17"/>
        <v/>
      </c>
      <c r="AO65" s="219" t="str">
        <f t="shared" si="18"/>
        <v/>
      </c>
      <c r="AP65" s="219" t="str">
        <f>IF(E65="","",'1042Bi Dati di base lav.'!P61)</f>
        <v/>
      </c>
      <c r="AQ65" s="222">
        <f>IF('1042Bi Dati di base lav.'!Y61&gt;0,AG65,0)</f>
        <v>0</v>
      </c>
      <c r="AR65" s="223">
        <f>IF('1042Bi Dati di base lav.'!Y61&gt;0,'1042Bi Dati di base lav.'!T61,0)</f>
        <v>0</v>
      </c>
      <c r="AS65" s="219" t="str">
        <f t="shared" si="40"/>
        <v/>
      </c>
      <c r="AT65" s="219">
        <f>'1042Bi Dati di base lav.'!P61</f>
        <v>0</v>
      </c>
      <c r="AU65" s="219">
        <f t="shared" si="34"/>
        <v>0</v>
      </c>
    </row>
    <row r="66" spans="1:47" s="57" customFormat="1" ht="16.899999999999999" customHeight="1">
      <c r="A66" s="225" t="str">
        <f>IF('1042Bi Dati di base lav.'!A62="","",'1042Bi Dati di base lav.'!A62)</f>
        <v/>
      </c>
      <c r="B66" s="226" t="str">
        <f>IF('1042Bi Dati di base lav.'!B62="","",'1042Bi Dati di base lav.'!B62)</f>
        <v/>
      </c>
      <c r="C66" s="227" t="str">
        <f>IF('1042Bi Dati di base lav.'!C62="","",'1042Bi Dati di base lav.'!C62)</f>
        <v/>
      </c>
      <c r="D66" s="335" t="str">
        <f>IF('1042Bi Dati di base lav.'!AJ62="","",'1042Bi Dati di base lav.'!AJ62)</f>
        <v/>
      </c>
      <c r="E66" s="327" t="str">
        <f>IF('1042Bi Dati di base lav.'!N62="","",'1042Bi Dati di base lav.'!N62)</f>
        <v/>
      </c>
      <c r="F66" s="333" t="str">
        <f>IF('1042Bi Dati di base lav.'!O62="","",'1042Bi Dati di base lav.'!O62)</f>
        <v/>
      </c>
      <c r="G66" s="329" t="str">
        <f>IF('1042Bi Dati di base lav.'!P62="","",'1042Bi Dati di base lav.'!P62)</f>
        <v/>
      </c>
      <c r="H66" s="341" t="str">
        <f>IF('1042Bi Dati di base lav.'!Q62="","",'1042Bi Dati di base lav.'!Q62)</f>
        <v/>
      </c>
      <c r="I66" s="342" t="str">
        <f>IF('1042Bi Dati di base lav.'!R62="","",'1042Bi Dati di base lav.'!R62)</f>
        <v/>
      </c>
      <c r="J66" s="343" t="str">
        <f t="shared" si="9"/>
        <v/>
      </c>
      <c r="K66" s="344" t="str">
        <f t="shared" si="25"/>
        <v/>
      </c>
      <c r="L66" s="345" t="str">
        <f>IF('1042Bi Dati di base lav.'!S62="","",'1042Bi Dati di base lav.'!S62)</f>
        <v/>
      </c>
      <c r="M66" s="346" t="str">
        <f t="shared" si="26"/>
        <v/>
      </c>
      <c r="N66" s="347" t="str">
        <f t="shared" si="27"/>
        <v/>
      </c>
      <c r="O66" s="348" t="str">
        <f t="shared" si="28"/>
        <v/>
      </c>
      <c r="P66" s="349" t="str">
        <f t="shared" si="29"/>
        <v/>
      </c>
      <c r="Q66" s="338" t="str">
        <f t="shared" si="10"/>
        <v/>
      </c>
      <c r="R66" s="350" t="str">
        <f t="shared" si="30"/>
        <v/>
      </c>
      <c r="S66" s="347" t="str">
        <f t="shared" si="31"/>
        <v/>
      </c>
      <c r="T66" s="345" t="str">
        <f>IF(R66="","",MAX((O66-AR66)*'1042Ai Domanda'!$B$31,0))</f>
        <v/>
      </c>
      <c r="U66" s="351" t="str">
        <f t="shared" si="11"/>
        <v/>
      </c>
      <c r="V66" s="214"/>
      <c r="W66" s="215"/>
      <c r="X66" s="164" t="str">
        <f>'1042Bi Dati di base lav.'!M62</f>
        <v/>
      </c>
      <c r="Y66" s="216" t="str">
        <f t="shared" si="35"/>
        <v/>
      </c>
      <c r="Z66" s="217" t="str">
        <f>IF(A66="","",'1042Bi Dati di base lav.'!Q62-'1042Bi Dati di base lav.'!R62)</f>
        <v/>
      </c>
      <c r="AA66" s="217" t="str">
        <f t="shared" si="12"/>
        <v/>
      </c>
      <c r="AB66" s="218" t="str">
        <f t="shared" si="32"/>
        <v/>
      </c>
      <c r="AC66" s="218" t="str">
        <f t="shared" si="36"/>
        <v/>
      </c>
      <c r="AD66" s="218" t="str">
        <f t="shared" si="37"/>
        <v/>
      </c>
      <c r="AE66" s="219" t="str">
        <f t="shared" si="33"/>
        <v/>
      </c>
      <c r="AF66" s="219" t="str">
        <f>IF(K66="","",K66*AF$8 - MAX('1042Bi Dati di base lav.'!S62-M66,0))</f>
        <v/>
      </c>
      <c r="AG66" s="219" t="str">
        <f t="shared" si="38"/>
        <v/>
      </c>
      <c r="AH66" s="219" t="str">
        <f t="shared" si="14"/>
        <v/>
      </c>
      <c r="AI66" s="219" t="str">
        <f t="shared" si="39"/>
        <v/>
      </c>
      <c r="AJ66" s="219" t="str">
        <f>IF(OR($C66="",K66="",O66=""),"",MAX(P66+'1042Bi Dati di base lav.'!T62-O66,0))</f>
        <v/>
      </c>
      <c r="AK66" s="219" t="str">
        <f>IF('1042Bi Dati di base lav.'!T62="","",'1042Bi Dati di base lav.'!T62)</f>
        <v/>
      </c>
      <c r="AL66" s="219" t="str">
        <f t="shared" si="15"/>
        <v/>
      </c>
      <c r="AM66" s="220" t="str">
        <f t="shared" si="16"/>
        <v/>
      </c>
      <c r="AN66" s="221" t="str">
        <f t="shared" si="17"/>
        <v/>
      </c>
      <c r="AO66" s="219" t="str">
        <f t="shared" si="18"/>
        <v/>
      </c>
      <c r="AP66" s="219" t="str">
        <f>IF(E66="","",'1042Bi Dati di base lav.'!P62)</f>
        <v/>
      </c>
      <c r="AQ66" s="222">
        <f>IF('1042Bi Dati di base lav.'!Y62&gt;0,AG66,0)</f>
        <v>0</v>
      </c>
      <c r="AR66" s="223">
        <f>IF('1042Bi Dati di base lav.'!Y62&gt;0,'1042Bi Dati di base lav.'!T62,0)</f>
        <v>0</v>
      </c>
      <c r="AS66" s="219" t="str">
        <f t="shared" si="40"/>
        <v/>
      </c>
      <c r="AT66" s="219">
        <f>'1042Bi Dati di base lav.'!P62</f>
        <v>0</v>
      </c>
      <c r="AU66" s="219">
        <f t="shared" si="34"/>
        <v>0</v>
      </c>
    </row>
    <row r="67" spans="1:47" s="57" customFormat="1" ht="16.899999999999999" customHeight="1">
      <c r="A67" s="225" t="str">
        <f>IF('1042Bi Dati di base lav.'!A63="","",'1042Bi Dati di base lav.'!A63)</f>
        <v/>
      </c>
      <c r="B67" s="226" t="str">
        <f>IF('1042Bi Dati di base lav.'!B63="","",'1042Bi Dati di base lav.'!B63)</f>
        <v/>
      </c>
      <c r="C67" s="227" t="str">
        <f>IF('1042Bi Dati di base lav.'!C63="","",'1042Bi Dati di base lav.'!C63)</f>
        <v/>
      </c>
      <c r="D67" s="335" t="str">
        <f>IF('1042Bi Dati di base lav.'!AJ63="","",'1042Bi Dati di base lav.'!AJ63)</f>
        <v/>
      </c>
      <c r="E67" s="327" t="str">
        <f>IF('1042Bi Dati di base lav.'!N63="","",'1042Bi Dati di base lav.'!N63)</f>
        <v/>
      </c>
      <c r="F67" s="333" t="str">
        <f>IF('1042Bi Dati di base lav.'!O63="","",'1042Bi Dati di base lav.'!O63)</f>
        <v/>
      </c>
      <c r="G67" s="329" t="str">
        <f>IF('1042Bi Dati di base lav.'!P63="","",'1042Bi Dati di base lav.'!P63)</f>
        <v/>
      </c>
      <c r="H67" s="341" t="str">
        <f>IF('1042Bi Dati di base lav.'!Q63="","",'1042Bi Dati di base lav.'!Q63)</f>
        <v/>
      </c>
      <c r="I67" s="342" t="str">
        <f>IF('1042Bi Dati di base lav.'!R63="","",'1042Bi Dati di base lav.'!R63)</f>
        <v/>
      </c>
      <c r="J67" s="343" t="str">
        <f t="shared" si="9"/>
        <v/>
      </c>
      <c r="K67" s="344" t="str">
        <f t="shared" si="25"/>
        <v/>
      </c>
      <c r="L67" s="345" t="str">
        <f>IF('1042Bi Dati di base lav.'!S63="","",'1042Bi Dati di base lav.'!S63)</f>
        <v/>
      </c>
      <c r="M67" s="346" t="str">
        <f t="shared" si="26"/>
        <v/>
      </c>
      <c r="N67" s="347" t="str">
        <f t="shared" si="27"/>
        <v/>
      </c>
      <c r="O67" s="348" t="str">
        <f t="shared" si="28"/>
        <v/>
      </c>
      <c r="P67" s="349" t="str">
        <f t="shared" si="29"/>
        <v/>
      </c>
      <c r="Q67" s="338" t="str">
        <f t="shared" si="10"/>
        <v/>
      </c>
      <c r="R67" s="350" t="str">
        <f t="shared" si="30"/>
        <v/>
      </c>
      <c r="S67" s="347" t="str">
        <f t="shared" si="31"/>
        <v/>
      </c>
      <c r="T67" s="345" t="str">
        <f>IF(R67="","",MAX((O67-AR67)*'1042Ai Domanda'!$B$31,0))</f>
        <v/>
      </c>
      <c r="U67" s="351" t="str">
        <f t="shared" si="11"/>
        <v/>
      </c>
      <c r="V67" s="214"/>
      <c r="W67" s="215"/>
      <c r="X67" s="164" t="str">
        <f>'1042Bi Dati di base lav.'!M63</f>
        <v/>
      </c>
      <c r="Y67" s="216" t="str">
        <f t="shared" si="35"/>
        <v/>
      </c>
      <c r="Z67" s="217" t="str">
        <f>IF(A67="","",'1042Bi Dati di base lav.'!Q63-'1042Bi Dati di base lav.'!R63)</f>
        <v/>
      </c>
      <c r="AA67" s="217" t="str">
        <f t="shared" si="12"/>
        <v/>
      </c>
      <c r="AB67" s="218" t="str">
        <f t="shared" si="32"/>
        <v/>
      </c>
      <c r="AC67" s="218" t="str">
        <f t="shared" si="36"/>
        <v/>
      </c>
      <c r="AD67" s="218" t="str">
        <f t="shared" si="37"/>
        <v/>
      </c>
      <c r="AE67" s="219" t="str">
        <f t="shared" si="33"/>
        <v/>
      </c>
      <c r="AF67" s="219" t="str">
        <f>IF(K67="","",K67*AF$8 - MAX('1042Bi Dati di base lav.'!S63-M67,0))</f>
        <v/>
      </c>
      <c r="AG67" s="219" t="str">
        <f t="shared" si="38"/>
        <v/>
      </c>
      <c r="AH67" s="219" t="str">
        <f t="shared" si="14"/>
        <v/>
      </c>
      <c r="AI67" s="219" t="str">
        <f t="shared" si="39"/>
        <v/>
      </c>
      <c r="AJ67" s="219" t="str">
        <f>IF(OR($C67="",K67="",O67=""),"",MAX(P67+'1042Bi Dati di base lav.'!T63-O67,0))</f>
        <v/>
      </c>
      <c r="AK67" s="219" t="str">
        <f>IF('1042Bi Dati di base lav.'!T63="","",'1042Bi Dati di base lav.'!T63)</f>
        <v/>
      </c>
      <c r="AL67" s="219" t="str">
        <f t="shared" si="15"/>
        <v/>
      </c>
      <c r="AM67" s="220" t="str">
        <f t="shared" si="16"/>
        <v/>
      </c>
      <c r="AN67" s="221" t="str">
        <f t="shared" si="17"/>
        <v/>
      </c>
      <c r="AO67" s="219" t="str">
        <f t="shared" si="18"/>
        <v/>
      </c>
      <c r="AP67" s="219" t="str">
        <f>IF(E67="","",'1042Bi Dati di base lav.'!P63)</f>
        <v/>
      </c>
      <c r="AQ67" s="222">
        <f>IF('1042Bi Dati di base lav.'!Y63&gt;0,AG67,0)</f>
        <v>0</v>
      </c>
      <c r="AR67" s="223">
        <f>IF('1042Bi Dati di base lav.'!Y63&gt;0,'1042Bi Dati di base lav.'!T63,0)</f>
        <v>0</v>
      </c>
      <c r="AS67" s="219" t="str">
        <f t="shared" si="40"/>
        <v/>
      </c>
      <c r="AT67" s="219">
        <f>'1042Bi Dati di base lav.'!P63</f>
        <v>0</v>
      </c>
      <c r="AU67" s="219">
        <f t="shared" si="34"/>
        <v>0</v>
      </c>
    </row>
    <row r="68" spans="1:47" s="57" customFormat="1" ht="16.899999999999999" customHeight="1">
      <c r="A68" s="225" t="str">
        <f>IF('1042Bi Dati di base lav.'!A64="","",'1042Bi Dati di base lav.'!A64)</f>
        <v/>
      </c>
      <c r="B68" s="226" t="str">
        <f>IF('1042Bi Dati di base lav.'!B64="","",'1042Bi Dati di base lav.'!B64)</f>
        <v/>
      </c>
      <c r="C68" s="227" t="str">
        <f>IF('1042Bi Dati di base lav.'!C64="","",'1042Bi Dati di base lav.'!C64)</f>
        <v/>
      </c>
      <c r="D68" s="335" t="str">
        <f>IF('1042Bi Dati di base lav.'!AJ64="","",'1042Bi Dati di base lav.'!AJ64)</f>
        <v/>
      </c>
      <c r="E68" s="327" t="str">
        <f>IF('1042Bi Dati di base lav.'!N64="","",'1042Bi Dati di base lav.'!N64)</f>
        <v/>
      </c>
      <c r="F68" s="333" t="str">
        <f>IF('1042Bi Dati di base lav.'!O64="","",'1042Bi Dati di base lav.'!O64)</f>
        <v/>
      </c>
      <c r="G68" s="329" t="str">
        <f>IF('1042Bi Dati di base lav.'!P64="","",'1042Bi Dati di base lav.'!P64)</f>
        <v/>
      </c>
      <c r="H68" s="341" t="str">
        <f>IF('1042Bi Dati di base lav.'!Q64="","",'1042Bi Dati di base lav.'!Q64)</f>
        <v/>
      </c>
      <c r="I68" s="342" t="str">
        <f>IF('1042Bi Dati di base lav.'!R64="","",'1042Bi Dati di base lav.'!R64)</f>
        <v/>
      </c>
      <c r="J68" s="343" t="str">
        <f t="shared" si="9"/>
        <v/>
      </c>
      <c r="K68" s="344" t="str">
        <f t="shared" si="25"/>
        <v/>
      </c>
      <c r="L68" s="345" t="str">
        <f>IF('1042Bi Dati di base lav.'!S64="","",'1042Bi Dati di base lav.'!S64)</f>
        <v/>
      </c>
      <c r="M68" s="346" t="str">
        <f t="shared" si="26"/>
        <v/>
      </c>
      <c r="N68" s="347" t="str">
        <f t="shared" si="27"/>
        <v/>
      </c>
      <c r="O68" s="348" t="str">
        <f t="shared" si="28"/>
        <v/>
      </c>
      <c r="P68" s="349" t="str">
        <f t="shared" si="29"/>
        <v/>
      </c>
      <c r="Q68" s="338" t="str">
        <f t="shared" si="10"/>
        <v/>
      </c>
      <c r="R68" s="350" t="str">
        <f t="shared" si="30"/>
        <v/>
      </c>
      <c r="S68" s="347" t="str">
        <f t="shared" si="31"/>
        <v/>
      </c>
      <c r="T68" s="345" t="str">
        <f>IF(R68="","",MAX((O68-AR68)*'1042Ai Domanda'!$B$31,0))</f>
        <v/>
      </c>
      <c r="U68" s="351" t="str">
        <f t="shared" si="11"/>
        <v/>
      </c>
      <c r="V68" s="214"/>
      <c r="W68" s="215"/>
      <c r="X68" s="164" t="str">
        <f>'1042Bi Dati di base lav.'!M64</f>
        <v/>
      </c>
      <c r="Y68" s="216" t="str">
        <f t="shared" si="35"/>
        <v/>
      </c>
      <c r="Z68" s="217" t="str">
        <f>IF(A68="","",'1042Bi Dati di base lav.'!Q64-'1042Bi Dati di base lav.'!R64)</f>
        <v/>
      </c>
      <c r="AA68" s="217" t="str">
        <f t="shared" si="12"/>
        <v/>
      </c>
      <c r="AB68" s="218" t="str">
        <f t="shared" si="32"/>
        <v/>
      </c>
      <c r="AC68" s="218" t="str">
        <f t="shared" si="36"/>
        <v/>
      </c>
      <c r="AD68" s="218" t="str">
        <f t="shared" si="37"/>
        <v/>
      </c>
      <c r="AE68" s="219" t="str">
        <f t="shared" si="33"/>
        <v/>
      </c>
      <c r="AF68" s="219" t="str">
        <f>IF(K68="","",K68*AF$8 - MAX('1042Bi Dati di base lav.'!S64-M68,0))</f>
        <v/>
      </c>
      <c r="AG68" s="219" t="str">
        <f t="shared" si="38"/>
        <v/>
      </c>
      <c r="AH68" s="219" t="str">
        <f t="shared" si="14"/>
        <v/>
      </c>
      <c r="AI68" s="219" t="str">
        <f t="shared" si="39"/>
        <v/>
      </c>
      <c r="AJ68" s="219" t="str">
        <f>IF(OR($C68="",K68="",O68=""),"",MAX(P68+'1042Bi Dati di base lav.'!T64-O68,0))</f>
        <v/>
      </c>
      <c r="AK68" s="219" t="str">
        <f>IF('1042Bi Dati di base lav.'!T64="","",'1042Bi Dati di base lav.'!T64)</f>
        <v/>
      </c>
      <c r="AL68" s="219" t="str">
        <f t="shared" si="15"/>
        <v/>
      </c>
      <c r="AM68" s="220" t="str">
        <f t="shared" si="16"/>
        <v/>
      </c>
      <c r="AN68" s="221" t="str">
        <f t="shared" si="17"/>
        <v/>
      </c>
      <c r="AO68" s="219" t="str">
        <f t="shared" si="18"/>
        <v/>
      </c>
      <c r="AP68" s="219" t="str">
        <f>IF(E68="","",'1042Bi Dati di base lav.'!P64)</f>
        <v/>
      </c>
      <c r="AQ68" s="222">
        <f>IF('1042Bi Dati di base lav.'!Y64&gt;0,AG68,0)</f>
        <v>0</v>
      </c>
      <c r="AR68" s="223">
        <f>IF('1042Bi Dati di base lav.'!Y64&gt;0,'1042Bi Dati di base lav.'!T64,0)</f>
        <v>0</v>
      </c>
      <c r="AS68" s="219" t="str">
        <f t="shared" si="40"/>
        <v/>
      </c>
      <c r="AT68" s="219">
        <f>'1042Bi Dati di base lav.'!P64</f>
        <v>0</v>
      </c>
      <c r="AU68" s="219">
        <f t="shared" si="34"/>
        <v>0</v>
      </c>
    </row>
    <row r="69" spans="1:47" s="57" customFormat="1" ht="16.899999999999999" customHeight="1">
      <c r="A69" s="225" t="str">
        <f>IF('1042Bi Dati di base lav.'!A65="","",'1042Bi Dati di base lav.'!A65)</f>
        <v/>
      </c>
      <c r="B69" s="226" t="str">
        <f>IF('1042Bi Dati di base lav.'!B65="","",'1042Bi Dati di base lav.'!B65)</f>
        <v/>
      </c>
      <c r="C69" s="227" t="str">
        <f>IF('1042Bi Dati di base lav.'!C65="","",'1042Bi Dati di base lav.'!C65)</f>
        <v/>
      </c>
      <c r="D69" s="335" t="str">
        <f>IF('1042Bi Dati di base lav.'!AJ65="","",'1042Bi Dati di base lav.'!AJ65)</f>
        <v/>
      </c>
      <c r="E69" s="327" t="str">
        <f>IF('1042Bi Dati di base lav.'!N65="","",'1042Bi Dati di base lav.'!N65)</f>
        <v/>
      </c>
      <c r="F69" s="333" t="str">
        <f>IF('1042Bi Dati di base lav.'!O65="","",'1042Bi Dati di base lav.'!O65)</f>
        <v/>
      </c>
      <c r="G69" s="329" t="str">
        <f>IF('1042Bi Dati di base lav.'!P65="","",'1042Bi Dati di base lav.'!P65)</f>
        <v/>
      </c>
      <c r="H69" s="341" t="str">
        <f>IF('1042Bi Dati di base lav.'!Q65="","",'1042Bi Dati di base lav.'!Q65)</f>
        <v/>
      </c>
      <c r="I69" s="342" t="str">
        <f>IF('1042Bi Dati di base lav.'!R65="","",'1042Bi Dati di base lav.'!R65)</f>
        <v/>
      </c>
      <c r="J69" s="343" t="str">
        <f t="shared" si="9"/>
        <v/>
      </c>
      <c r="K69" s="344" t="str">
        <f t="shared" si="25"/>
        <v/>
      </c>
      <c r="L69" s="345" t="str">
        <f>IF('1042Bi Dati di base lav.'!S65="","",'1042Bi Dati di base lav.'!S65)</f>
        <v/>
      </c>
      <c r="M69" s="346" t="str">
        <f t="shared" si="26"/>
        <v/>
      </c>
      <c r="N69" s="347" t="str">
        <f t="shared" si="27"/>
        <v/>
      </c>
      <c r="O69" s="348" t="str">
        <f t="shared" si="28"/>
        <v/>
      </c>
      <c r="P69" s="349" t="str">
        <f t="shared" si="29"/>
        <v/>
      </c>
      <c r="Q69" s="338" t="str">
        <f t="shared" si="10"/>
        <v/>
      </c>
      <c r="R69" s="350" t="str">
        <f t="shared" si="30"/>
        <v/>
      </c>
      <c r="S69" s="347" t="str">
        <f t="shared" si="31"/>
        <v/>
      </c>
      <c r="T69" s="345" t="str">
        <f>IF(R69="","",MAX((O69-AR69)*'1042Ai Domanda'!$B$31,0))</f>
        <v/>
      </c>
      <c r="U69" s="351" t="str">
        <f t="shared" si="11"/>
        <v/>
      </c>
      <c r="V69" s="214"/>
      <c r="W69" s="215"/>
      <c r="X69" s="164" t="str">
        <f>'1042Bi Dati di base lav.'!M65</f>
        <v/>
      </c>
      <c r="Y69" s="216" t="str">
        <f t="shared" si="35"/>
        <v/>
      </c>
      <c r="Z69" s="217" t="str">
        <f>IF(A69="","",'1042Bi Dati di base lav.'!Q65-'1042Bi Dati di base lav.'!R65)</f>
        <v/>
      </c>
      <c r="AA69" s="217" t="str">
        <f t="shared" si="12"/>
        <v/>
      </c>
      <c r="AB69" s="218" t="str">
        <f t="shared" si="32"/>
        <v/>
      </c>
      <c r="AC69" s="218" t="str">
        <f t="shared" si="36"/>
        <v/>
      </c>
      <c r="AD69" s="218" t="str">
        <f t="shared" si="37"/>
        <v/>
      </c>
      <c r="AE69" s="219" t="str">
        <f t="shared" si="33"/>
        <v/>
      </c>
      <c r="AF69" s="219" t="str">
        <f>IF(K69="","",K69*AF$8 - MAX('1042Bi Dati di base lav.'!S65-M69,0))</f>
        <v/>
      </c>
      <c r="AG69" s="219" t="str">
        <f t="shared" si="38"/>
        <v/>
      </c>
      <c r="AH69" s="219" t="str">
        <f t="shared" si="14"/>
        <v/>
      </c>
      <c r="AI69" s="219" t="str">
        <f t="shared" si="39"/>
        <v/>
      </c>
      <c r="AJ69" s="219" t="str">
        <f>IF(OR($C69="",K69="",O69=""),"",MAX(P69+'1042Bi Dati di base lav.'!T65-O69,0))</f>
        <v/>
      </c>
      <c r="AK69" s="219" t="str">
        <f>IF('1042Bi Dati di base lav.'!T65="","",'1042Bi Dati di base lav.'!T65)</f>
        <v/>
      </c>
      <c r="AL69" s="219" t="str">
        <f t="shared" si="15"/>
        <v/>
      </c>
      <c r="AM69" s="220" t="str">
        <f t="shared" si="16"/>
        <v/>
      </c>
      <c r="AN69" s="221" t="str">
        <f t="shared" si="17"/>
        <v/>
      </c>
      <c r="AO69" s="219" t="str">
        <f t="shared" si="18"/>
        <v/>
      </c>
      <c r="AP69" s="219" t="str">
        <f>IF(E69="","",'1042Bi Dati di base lav.'!P65)</f>
        <v/>
      </c>
      <c r="AQ69" s="222">
        <f>IF('1042Bi Dati di base lav.'!Y65&gt;0,AG69,0)</f>
        <v>0</v>
      </c>
      <c r="AR69" s="223">
        <f>IF('1042Bi Dati di base lav.'!Y65&gt;0,'1042Bi Dati di base lav.'!T65,0)</f>
        <v>0</v>
      </c>
      <c r="AS69" s="219" t="str">
        <f t="shared" si="40"/>
        <v/>
      </c>
      <c r="AT69" s="219">
        <f>'1042Bi Dati di base lav.'!P65</f>
        <v>0</v>
      </c>
      <c r="AU69" s="219">
        <f t="shared" si="34"/>
        <v>0</v>
      </c>
    </row>
    <row r="70" spans="1:47" s="57" customFormat="1" ht="16.899999999999999" customHeight="1">
      <c r="A70" s="225" t="str">
        <f>IF('1042Bi Dati di base lav.'!A66="","",'1042Bi Dati di base lav.'!A66)</f>
        <v/>
      </c>
      <c r="B70" s="226" t="str">
        <f>IF('1042Bi Dati di base lav.'!B66="","",'1042Bi Dati di base lav.'!B66)</f>
        <v/>
      </c>
      <c r="C70" s="227" t="str">
        <f>IF('1042Bi Dati di base lav.'!C66="","",'1042Bi Dati di base lav.'!C66)</f>
        <v/>
      </c>
      <c r="D70" s="335" t="str">
        <f>IF('1042Bi Dati di base lav.'!AJ66="","",'1042Bi Dati di base lav.'!AJ66)</f>
        <v/>
      </c>
      <c r="E70" s="327" t="str">
        <f>IF('1042Bi Dati di base lav.'!N66="","",'1042Bi Dati di base lav.'!N66)</f>
        <v/>
      </c>
      <c r="F70" s="333" t="str">
        <f>IF('1042Bi Dati di base lav.'!O66="","",'1042Bi Dati di base lav.'!O66)</f>
        <v/>
      </c>
      <c r="G70" s="329" t="str">
        <f>IF('1042Bi Dati di base lav.'!P66="","",'1042Bi Dati di base lav.'!P66)</f>
        <v/>
      </c>
      <c r="H70" s="341" t="str">
        <f>IF('1042Bi Dati di base lav.'!Q66="","",'1042Bi Dati di base lav.'!Q66)</f>
        <v/>
      </c>
      <c r="I70" s="342" t="str">
        <f>IF('1042Bi Dati di base lav.'!R66="","",'1042Bi Dati di base lav.'!R66)</f>
        <v/>
      </c>
      <c r="J70" s="343" t="str">
        <f t="shared" si="9"/>
        <v/>
      </c>
      <c r="K70" s="344" t="str">
        <f t="shared" si="25"/>
        <v/>
      </c>
      <c r="L70" s="345" t="str">
        <f>IF('1042Bi Dati di base lav.'!S66="","",'1042Bi Dati di base lav.'!S66)</f>
        <v/>
      </c>
      <c r="M70" s="346" t="str">
        <f t="shared" si="26"/>
        <v/>
      </c>
      <c r="N70" s="347" t="str">
        <f t="shared" si="27"/>
        <v/>
      </c>
      <c r="O70" s="348" t="str">
        <f t="shared" si="28"/>
        <v/>
      </c>
      <c r="P70" s="349" t="str">
        <f t="shared" si="29"/>
        <v/>
      </c>
      <c r="Q70" s="338" t="str">
        <f t="shared" si="10"/>
        <v/>
      </c>
      <c r="R70" s="350" t="str">
        <f t="shared" si="30"/>
        <v/>
      </c>
      <c r="S70" s="347" t="str">
        <f t="shared" si="31"/>
        <v/>
      </c>
      <c r="T70" s="345" t="str">
        <f>IF(R70="","",MAX((O70-AR70)*'1042Ai Domanda'!$B$31,0))</f>
        <v/>
      </c>
      <c r="U70" s="351" t="str">
        <f t="shared" si="11"/>
        <v/>
      </c>
      <c r="V70" s="214"/>
      <c r="W70" s="215"/>
      <c r="X70" s="164" t="str">
        <f>'1042Bi Dati di base lav.'!M66</f>
        <v/>
      </c>
      <c r="Y70" s="216" t="str">
        <f t="shared" si="35"/>
        <v/>
      </c>
      <c r="Z70" s="217" t="str">
        <f>IF(A70="","",'1042Bi Dati di base lav.'!Q66-'1042Bi Dati di base lav.'!R66)</f>
        <v/>
      </c>
      <c r="AA70" s="217" t="str">
        <f t="shared" si="12"/>
        <v/>
      </c>
      <c r="AB70" s="218" t="str">
        <f t="shared" si="32"/>
        <v/>
      </c>
      <c r="AC70" s="218" t="str">
        <f t="shared" si="36"/>
        <v/>
      </c>
      <c r="AD70" s="218" t="str">
        <f t="shared" si="37"/>
        <v/>
      </c>
      <c r="AE70" s="219" t="str">
        <f t="shared" si="33"/>
        <v/>
      </c>
      <c r="AF70" s="219" t="str">
        <f>IF(K70="","",K70*AF$8 - MAX('1042Bi Dati di base lav.'!S66-M70,0))</f>
        <v/>
      </c>
      <c r="AG70" s="219" t="str">
        <f t="shared" si="38"/>
        <v/>
      </c>
      <c r="AH70" s="219" t="str">
        <f t="shared" si="14"/>
        <v/>
      </c>
      <c r="AI70" s="219" t="str">
        <f t="shared" si="39"/>
        <v/>
      </c>
      <c r="AJ70" s="219" t="str">
        <f>IF(OR($C70="",K70="",O70=""),"",MAX(P70+'1042Bi Dati di base lav.'!T66-O70,0))</f>
        <v/>
      </c>
      <c r="AK70" s="219" t="str">
        <f>IF('1042Bi Dati di base lav.'!T66="","",'1042Bi Dati di base lav.'!T66)</f>
        <v/>
      </c>
      <c r="AL70" s="219" t="str">
        <f t="shared" si="15"/>
        <v/>
      </c>
      <c r="AM70" s="220" t="str">
        <f t="shared" si="16"/>
        <v/>
      </c>
      <c r="AN70" s="221" t="str">
        <f t="shared" si="17"/>
        <v/>
      </c>
      <c r="AO70" s="219" t="str">
        <f t="shared" si="18"/>
        <v/>
      </c>
      <c r="AP70" s="219" t="str">
        <f>IF(E70="","",'1042Bi Dati di base lav.'!P66)</f>
        <v/>
      </c>
      <c r="AQ70" s="222">
        <f>IF('1042Bi Dati di base lav.'!Y66&gt;0,AG70,0)</f>
        <v>0</v>
      </c>
      <c r="AR70" s="223">
        <f>IF('1042Bi Dati di base lav.'!Y66&gt;0,'1042Bi Dati di base lav.'!T66,0)</f>
        <v>0</v>
      </c>
      <c r="AS70" s="219" t="str">
        <f t="shared" si="40"/>
        <v/>
      </c>
      <c r="AT70" s="219">
        <f>'1042Bi Dati di base lav.'!P66</f>
        <v>0</v>
      </c>
      <c r="AU70" s="219">
        <f t="shared" si="34"/>
        <v>0</v>
      </c>
    </row>
    <row r="71" spans="1:47" s="57" customFormat="1" ht="16.899999999999999" customHeight="1">
      <c r="A71" s="225" t="str">
        <f>IF('1042Bi Dati di base lav.'!A67="","",'1042Bi Dati di base lav.'!A67)</f>
        <v/>
      </c>
      <c r="B71" s="226" t="str">
        <f>IF('1042Bi Dati di base lav.'!B67="","",'1042Bi Dati di base lav.'!B67)</f>
        <v/>
      </c>
      <c r="C71" s="227" t="str">
        <f>IF('1042Bi Dati di base lav.'!C67="","",'1042Bi Dati di base lav.'!C67)</f>
        <v/>
      </c>
      <c r="D71" s="335" t="str">
        <f>IF('1042Bi Dati di base lav.'!AJ67="","",'1042Bi Dati di base lav.'!AJ67)</f>
        <v/>
      </c>
      <c r="E71" s="327" t="str">
        <f>IF('1042Bi Dati di base lav.'!N67="","",'1042Bi Dati di base lav.'!N67)</f>
        <v/>
      </c>
      <c r="F71" s="333" t="str">
        <f>IF('1042Bi Dati di base lav.'!O67="","",'1042Bi Dati di base lav.'!O67)</f>
        <v/>
      </c>
      <c r="G71" s="329" t="str">
        <f>IF('1042Bi Dati di base lav.'!P67="","",'1042Bi Dati di base lav.'!P67)</f>
        <v/>
      </c>
      <c r="H71" s="341" t="str">
        <f>IF('1042Bi Dati di base lav.'!Q67="","",'1042Bi Dati di base lav.'!Q67)</f>
        <v/>
      </c>
      <c r="I71" s="342" t="str">
        <f>IF('1042Bi Dati di base lav.'!R67="","",'1042Bi Dati di base lav.'!R67)</f>
        <v/>
      </c>
      <c r="J71" s="343" t="str">
        <f t="shared" si="9"/>
        <v/>
      </c>
      <c r="K71" s="344" t="str">
        <f t="shared" si="25"/>
        <v/>
      </c>
      <c r="L71" s="345" t="str">
        <f>IF('1042Bi Dati di base lav.'!S67="","",'1042Bi Dati di base lav.'!S67)</f>
        <v/>
      </c>
      <c r="M71" s="346" t="str">
        <f t="shared" si="26"/>
        <v/>
      </c>
      <c r="N71" s="347" t="str">
        <f t="shared" si="27"/>
        <v/>
      </c>
      <c r="O71" s="348" t="str">
        <f t="shared" si="28"/>
        <v/>
      </c>
      <c r="P71" s="349" t="str">
        <f t="shared" si="29"/>
        <v/>
      </c>
      <c r="Q71" s="338" t="str">
        <f t="shared" si="10"/>
        <v/>
      </c>
      <c r="R71" s="350" t="str">
        <f t="shared" si="30"/>
        <v/>
      </c>
      <c r="S71" s="347" t="str">
        <f t="shared" si="31"/>
        <v/>
      </c>
      <c r="T71" s="345" t="str">
        <f>IF(R71="","",MAX((O71-AR71)*'1042Ai Domanda'!$B$31,0))</f>
        <v/>
      </c>
      <c r="U71" s="351" t="str">
        <f t="shared" si="11"/>
        <v/>
      </c>
      <c r="V71" s="214"/>
      <c r="W71" s="215"/>
      <c r="X71" s="164" t="str">
        <f>'1042Bi Dati di base lav.'!M67</f>
        <v/>
      </c>
      <c r="Y71" s="216" t="str">
        <f t="shared" si="35"/>
        <v/>
      </c>
      <c r="Z71" s="217" t="str">
        <f>IF(A71="","",'1042Bi Dati di base lav.'!Q67-'1042Bi Dati di base lav.'!R67)</f>
        <v/>
      </c>
      <c r="AA71" s="217" t="str">
        <f t="shared" si="12"/>
        <v/>
      </c>
      <c r="AB71" s="218" t="str">
        <f t="shared" si="32"/>
        <v/>
      </c>
      <c r="AC71" s="218" t="str">
        <f t="shared" si="36"/>
        <v/>
      </c>
      <c r="AD71" s="218" t="str">
        <f t="shared" si="37"/>
        <v/>
      </c>
      <c r="AE71" s="219" t="str">
        <f t="shared" si="33"/>
        <v/>
      </c>
      <c r="AF71" s="219" t="str">
        <f>IF(K71="","",K71*AF$8 - MAX('1042Bi Dati di base lav.'!S67-M71,0))</f>
        <v/>
      </c>
      <c r="AG71" s="219" t="str">
        <f t="shared" si="38"/>
        <v/>
      </c>
      <c r="AH71" s="219" t="str">
        <f t="shared" si="14"/>
        <v/>
      </c>
      <c r="AI71" s="219" t="str">
        <f t="shared" si="39"/>
        <v/>
      </c>
      <c r="AJ71" s="219" t="str">
        <f>IF(OR($C71="",K71="",O71=""),"",MAX(P71+'1042Bi Dati di base lav.'!T67-O71,0))</f>
        <v/>
      </c>
      <c r="AK71" s="219" t="str">
        <f>IF('1042Bi Dati di base lav.'!T67="","",'1042Bi Dati di base lav.'!T67)</f>
        <v/>
      </c>
      <c r="AL71" s="219" t="str">
        <f t="shared" si="15"/>
        <v/>
      </c>
      <c r="AM71" s="220" t="str">
        <f t="shared" si="16"/>
        <v/>
      </c>
      <c r="AN71" s="221" t="str">
        <f t="shared" si="17"/>
        <v/>
      </c>
      <c r="AO71" s="219" t="str">
        <f t="shared" si="18"/>
        <v/>
      </c>
      <c r="AP71" s="219" t="str">
        <f>IF(E71="","",'1042Bi Dati di base lav.'!P67)</f>
        <v/>
      </c>
      <c r="AQ71" s="222">
        <f>IF('1042Bi Dati di base lav.'!Y67&gt;0,AG71,0)</f>
        <v>0</v>
      </c>
      <c r="AR71" s="223">
        <f>IF('1042Bi Dati di base lav.'!Y67&gt;0,'1042Bi Dati di base lav.'!T67,0)</f>
        <v>0</v>
      </c>
      <c r="AS71" s="219" t="str">
        <f t="shared" si="40"/>
        <v/>
      </c>
      <c r="AT71" s="219">
        <f>'1042Bi Dati di base lav.'!P67</f>
        <v>0</v>
      </c>
      <c r="AU71" s="219">
        <f t="shared" si="34"/>
        <v>0</v>
      </c>
    </row>
    <row r="72" spans="1:47" s="57" customFormat="1" ht="16.899999999999999" customHeight="1">
      <c r="A72" s="225" t="str">
        <f>IF('1042Bi Dati di base lav.'!A68="","",'1042Bi Dati di base lav.'!A68)</f>
        <v/>
      </c>
      <c r="B72" s="226" t="str">
        <f>IF('1042Bi Dati di base lav.'!B68="","",'1042Bi Dati di base lav.'!B68)</f>
        <v/>
      </c>
      <c r="C72" s="227" t="str">
        <f>IF('1042Bi Dati di base lav.'!C68="","",'1042Bi Dati di base lav.'!C68)</f>
        <v/>
      </c>
      <c r="D72" s="335" t="str">
        <f>IF('1042Bi Dati di base lav.'!AJ68="","",'1042Bi Dati di base lav.'!AJ68)</f>
        <v/>
      </c>
      <c r="E72" s="327" t="str">
        <f>IF('1042Bi Dati di base lav.'!N68="","",'1042Bi Dati di base lav.'!N68)</f>
        <v/>
      </c>
      <c r="F72" s="333" t="str">
        <f>IF('1042Bi Dati di base lav.'!O68="","",'1042Bi Dati di base lav.'!O68)</f>
        <v/>
      </c>
      <c r="G72" s="329" t="str">
        <f>IF('1042Bi Dati di base lav.'!P68="","",'1042Bi Dati di base lav.'!P68)</f>
        <v/>
      </c>
      <c r="H72" s="341" t="str">
        <f>IF('1042Bi Dati di base lav.'!Q68="","",'1042Bi Dati di base lav.'!Q68)</f>
        <v/>
      </c>
      <c r="I72" s="342" t="str">
        <f>IF('1042Bi Dati di base lav.'!R68="","",'1042Bi Dati di base lav.'!R68)</f>
        <v/>
      </c>
      <c r="J72" s="343" t="str">
        <f t="shared" si="9"/>
        <v/>
      </c>
      <c r="K72" s="344" t="str">
        <f t="shared" si="25"/>
        <v/>
      </c>
      <c r="L72" s="345" t="str">
        <f>IF('1042Bi Dati di base lav.'!S68="","",'1042Bi Dati di base lav.'!S68)</f>
        <v/>
      </c>
      <c r="M72" s="346" t="str">
        <f t="shared" si="26"/>
        <v/>
      </c>
      <c r="N72" s="347" t="str">
        <f t="shared" si="27"/>
        <v/>
      </c>
      <c r="O72" s="348" t="str">
        <f t="shared" si="28"/>
        <v/>
      </c>
      <c r="P72" s="349" t="str">
        <f t="shared" si="29"/>
        <v/>
      </c>
      <c r="Q72" s="338" t="str">
        <f t="shared" si="10"/>
        <v/>
      </c>
      <c r="R72" s="350" t="str">
        <f t="shared" si="30"/>
        <v/>
      </c>
      <c r="S72" s="347" t="str">
        <f t="shared" si="31"/>
        <v/>
      </c>
      <c r="T72" s="345" t="str">
        <f>IF(R72="","",MAX((O72-AR72)*'1042Ai Domanda'!$B$31,0))</f>
        <v/>
      </c>
      <c r="U72" s="351" t="str">
        <f t="shared" si="11"/>
        <v/>
      </c>
      <c r="V72" s="214"/>
      <c r="W72" s="215"/>
      <c r="X72" s="164" t="str">
        <f>'1042Bi Dati di base lav.'!M68</f>
        <v/>
      </c>
      <c r="Y72" s="216" t="str">
        <f t="shared" si="35"/>
        <v/>
      </c>
      <c r="Z72" s="217" t="str">
        <f>IF(A72="","",'1042Bi Dati di base lav.'!Q68-'1042Bi Dati di base lav.'!R68)</f>
        <v/>
      </c>
      <c r="AA72" s="217" t="str">
        <f t="shared" si="12"/>
        <v/>
      </c>
      <c r="AB72" s="218" t="str">
        <f t="shared" si="32"/>
        <v/>
      </c>
      <c r="AC72" s="218" t="str">
        <f t="shared" si="36"/>
        <v/>
      </c>
      <c r="AD72" s="218" t="str">
        <f t="shared" si="37"/>
        <v/>
      </c>
      <c r="AE72" s="219" t="str">
        <f t="shared" si="33"/>
        <v/>
      </c>
      <c r="AF72" s="219" t="str">
        <f>IF(K72="","",K72*AF$8 - MAX('1042Bi Dati di base lav.'!S68-M72,0))</f>
        <v/>
      </c>
      <c r="AG72" s="219" t="str">
        <f t="shared" si="38"/>
        <v/>
      </c>
      <c r="AH72" s="219" t="str">
        <f t="shared" si="14"/>
        <v/>
      </c>
      <c r="AI72" s="219" t="str">
        <f t="shared" si="39"/>
        <v/>
      </c>
      <c r="AJ72" s="219" t="str">
        <f>IF(OR($C72="",K72="",O72=""),"",MAX(P72+'1042Bi Dati di base lav.'!T68-O72,0))</f>
        <v/>
      </c>
      <c r="AK72" s="219" t="str">
        <f>IF('1042Bi Dati di base lav.'!T68="","",'1042Bi Dati di base lav.'!T68)</f>
        <v/>
      </c>
      <c r="AL72" s="219" t="str">
        <f t="shared" si="15"/>
        <v/>
      </c>
      <c r="AM72" s="220" t="str">
        <f t="shared" si="16"/>
        <v/>
      </c>
      <c r="AN72" s="221" t="str">
        <f t="shared" si="17"/>
        <v/>
      </c>
      <c r="AO72" s="219" t="str">
        <f t="shared" si="18"/>
        <v/>
      </c>
      <c r="AP72" s="219" t="str">
        <f>IF(E72="","",'1042Bi Dati di base lav.'!P68)</f>
        <v/>
      </c>
      <c r="AQ72" s="222">
        <f>IF('1042Bi Dati di base lav.'!Y68&gt;0,AG72,0)</f>
        <v>0</v>
      </c>
      <c r="AR72" s="223">
        <f>IF('1042Bi Dati di base lav.'!Y68&gt;0,'1042Bi Dati di base lav.'!T68,0)</f>
        <v>0</v>
      </c>
      <c r="AS72" s="219" t="str">
        <f t="shared" si="40"/>
        <v/>
      </c>
      <c r="AT72" s="219">
        <f>'1042Bi Dati di base lav.'!P68</f>
        <v>0</v>
      </c>
      <c r="AU72" s="219">
        <f t="shared" si="34"/>
        <v>0</v>
      </c>
    </row>
    <row r="73" spans="1:47" s="57" customFormat="1" ht="16.899999999999999" customHeight="1">
      <c r="A73" s="225" t="str">
        <f>IF('1042Bi Dati di base lav.'!A69="","",'1042Bi Dati di base lav.'!A69)</f>
        <v/>
      </c>
      <c r="B73" s="226" t="str">
        <f>IF('1042Bi Dati di base lav.'!B69="","",'1042Bi Dati di base lav.'!B69)</f>
        <v/>
      </c>
      <c r="C73" s="227" t="str">
        <f>IF('1042Bi Dati di base lav.'!C69="","",'1042Bi Dati di base lav.'!C69)</f>
        <v/>
      </c>
      <c r="D73" s="335" t="str">
        <f>IF('1042Bi Dati di base lav.'!AJ69="","",'1042Bi Dati di base lav.'!AJ69)</f>
        <v/>
      </c>
      <c r="E73" s="327" t="str">
        <f>IF('1042Bi Dati di base lav.'!N69="","",'1042Bi Dati di base lav.'!N69)</f>
        <v/>
      </c>
      <c r="F73" s="333" t="str">
        <f>IF('1042Bi Dati di base lav.'!O69="","",'1042Bi Dati di base lav.'!O69)</f>
        <v/>
      </c>
      <c r="G73" s="329" t="str">
        <f>IF('1042Bi Dati di base lav.'!P69="","",'1042Bi Dati di base lav.'!P69)</f>
        <v/>
      </c>
      <c r="H73" s="341" t="str">
        <f>IF('1042Bi Dati di base lav.'!Q69="","",'1042Bi Dati di base lav.'!Q69)</f>
        <v/>
      </c>
      <c r="I73" s="342" t="str">
        <f>IF('1042Bi Dati di base lav.'!R69="","",'1042Bi Dati di base lav.'!R69)</f>
        <v/>
      </c>
      <c r="J73" s="343" t="str">
        <f t="shared" si="9"/>
        <v/>
      </c>
      <c r="K73" s="344" t="str">
        <f t="shared" si="25"/>
        <v/>
      </c>
      <c r="L73" s="345" t="str">
        <f>IF('1042Bi Dati di base lav.'!S69="","",'1042Bi Dati di base lav.'!S69)</f>
        <v/>
      </c>
      <c r="M73" s="346" t="str">
        <f t="shared" si="26"/>
        <v/>
      </c>
      <c r="N73" s="347" t="str">
        <f t="shared" si="27"/>
        <v/>
      </c>
      <c r="O73" s="348" t="str">
        <f t="shared" si="28"/>
        <v/>
      </c>
      <c r="P73" s="349" t="str">
        <f t="shared" si="29"/>
        <v/>
      </c>
      <c r="Q73" s="338" t="str">
        <f t="shared" si="10"/>
        <v/>
      </c>
      <c r="R73" s="350" t="str">
        <f t="shared" si="30"/>
        <v/>
      </c>
      <c r="S73" s="347" t="str">
        <f t="shared" si="31"/>
        <v/>
      </c>
      <c r="T73" s="345" t="str">
        <f>IF(R73="","",MAX((O73-AR73)*'1042Ai Domanda'!$B$31,0))</f>
        <v/>
      </c>
      <c r="U73" s="351" t="str">
        <f t="shared" si="11"/>
        <v/>
      </c>
      <c r="V73" s="214"/>
      <c r="W73" s="215"/>
      <c r="X73" s="164" t="str">
        <f>'1042Bi Dati di base lav.'!M69</f>
        <v/>
      </c>
      <c r="Y73" s="216" t="str">
        <f t="shared" si="35"/>
        <v/>
      </c>
      <c r="Z73" s="217" t="str">
        <f>IF(A73="","",'1042Bi Dati di base lav.'!Q69-'1042Bi Dati di base lav.'!R69)</f>
        <v/>
      </c>
      <c r="AA73" s="217" t="str">
        <f t="shared" si="12"/>
        <v/>
      </c>
      <c r="AB73" s="218" t="str">
        <f t="shared" si="32"/>
        <v/>
      </c>
      <c r="AC73" s="218" t="str">
        <f t="shared" si="36"/>
        <v/>
      </c>
      <c r="AD73" s="218" t="str">
        <f t="shared" si="37"/>
        <v/>
      </c>
      <c r="AE73" s="219" t="str">
        <f t="shared" si="33"/>
        <v/>
      </c>
      <c r="AF73" s="219" t="str">
        <f>IF(K73="","",K73*AF$8 - MAX('1042Bi Dati di base lav.'!S69-M73,0))</f>
        <v/>
      </c>
      <c r="AG73" s="219" t="str">
        <f t="shared" si="38"/>
        <v/>
      </c>
      <c r="AH73" s="219" t="str">
        <f t="shared" si="14"/>
        <v/>
      </c>
      <c r="AI73" s="219" t="str">
        <f t="shared" si="39"/>
        <v/>
      </c>
      <c r="AJ73" s="219" t="str">
        <f>IF(OR($C73="",K73="",O73=""),"",MAX(P73+'1042Bi Dati di base lav.'!T69-O73,0))</f>
        <v/>
      </c>
      <c r="AK73" s="219" t="str">
        <f>IF('1042Bi Dati di base lav.'!T69="","",'1042Bi Dati di base lav.'!T69)</f>
        <v/>
      </c>
      <c r="AL73" s="219" t="str">
        <f t="shared" si="15"/>
        <v/>
      </c>
      <c r="AM73" s="220" t="str">
        <f t="shared" si="16"/>
        <v/>
      </c>
      <c r="AN73" s="221" t="str">
        <f t="shared" si="17"/>
        <v/>
      </c>
      <c r="AO73" s="219" t="str">
        <f t="shared" si="18"/>
        <v/>
      </c>
      <c r="AP73" s="219" t="str">
        <f>IF(E73="","",'1042Bi Dati di base lav.'!P69)</f>
        <v/>
      </c>
      <c r="AQ73" s="222">
        <f>IF('1042Bi Dati di base lav.'!Y69&gt;0,AG73,0)</f>
        <v>0</v>
      </c>
      <c r="AR73" s="223">
        <f>IF('1042Bi Dati di base lav.'!Y69&gt;0,'1042Bi Dati di base lav.'!T69,0)</f>
        <v>0</v>
      </c>
      <c r="AS73" s="219" t="str">
        <f t="shared" si="40"/>
        <v/>
      </c>
      <c r="AT73" s="219">
        <f>'1042Bi Dati di base lav.'!P69</f>
        <v>0</v>
      </c>
      <c r="AU73" s="219">
        <f t="shared" si="34"/>
        <v>0</v>
      </c>
    </row>
    <row r="74" spans="1:47" s="57" customFormat="1" ht="16.899999999999999" customHeight="1">
      <c r="A74" s="225" t="str">
        <f>IF('1042Bi Dati di base lav.'!A70="","",'1042Bi Dati di base lav.'!A70)</f>
        <v/>
      </c>
      <c r="B74" s="226" t="str">
        <f>IF('1042Bi Dati di base lav.'!B70="","",'1042Bi Dati di base lav.'!B70)</f>
        <v/>
      </c>
      <c r="C74" s="227" t="str">
        <f>IF('1042Bi Dati di base lav.'!C70="","",'1042Bi Dati di base lav.'!C70)</f>
        <v/>
      </c>
      <c r="D74" s="335" t="str">
        <f>IF('1042Bi Dati di base lav.'!AJ70="","",'1042Bi Dati di base lav.'!AJ70)</f>
        <v/>
      </c>
      <c r="E74" s="327" t="str">
        <f>IF('1042Bi Dati di base lav.'!N70="","",'1042Bi Dati di base lav.'!N70)</f>
        <v/>
      </c>
      <c r="F74" s="333" t="str">
        <f>IF('1042Bi Dati di base lav.'!O70="","",'1042Bi Dati di base lav.'!O70)</f>
        <v/>
      </c>
      <c r="G74" s="329" t="str">
        <f>IF('1042Bi Dati di base lav.'!P70="","",'1042Bi Dati di base lav.'!P70)</f>
        <v/>
      </c>
      <c r="H74" s="341" t="str">
        <f>IF('1042Bi Dati di base lav.'!Q70="","",'1042Bi Dati di base lav.'!Q70)</f>
        <v/>
      </c>
      <c r="I74" s="342" t="str">
        <f>IF('1042Bi Dati di base lav.'!R70="","",'1042Bi Dati di base lav.'!R70)</f>
        <v/>
      </c>
      <c r="J74" s="343" t="str">
        <f t="shared" si="9"/>
        <v/>
      </c>
      <c r="K74" s="344" t="str">
        <f t="shared" si="25"/>
        <v/>
      </c>
      <c r="L74" s="345" t="str">
        <f>IF('1042Bi Dati di base lav.'!S70="","",'1042Bi Dati di base lav.'!S70)</f>
        <v/>
      </c>
      <c r="M74" s="346" t="str">
        <f t="shared" si="26"/>
        <v/>
      </c>
      <c r="N74" s="347" t="str">
        <f t="shared" si="27"/>
        <v/>
      </c>
      <c r="O74" s="348" t="str">
        <f t="shared" si="28"/>
        <v/>
      </c>
      <c r="P74" s="349" t="str">
        <f t="shared" si="29"/>
        <v/>
      </c>
      <c r="Q74" s="338" t="str">
        <f t="shared" si="10"/>
        <v/>
      </c>
      <c r="R74" s="350" t="str">
        <f t="shared" si="30"/>
        <v/>
      </c>
      <c r="S74" s="347" t="str">
        <f t="shared" si="31"/>
        <v/>
      </c>
      <c r="T74" s="345" t="str">
        <f>IF(R74="","",MAX((O74-AR74)*'1042Ai Domanda'!$B$31,0))</f>
        <v/>
      </c>
      <c r="U74" s="351" t="str">
        <f t="shared" si="11"/>
        <v/>
      </c>
      <c r="V74" s="214"/>
      <c r="W74" s="215"/>
      <c r="X74" s="164" t="str">
        <f>'1042Bi Dati di base lav.'!M70</f>
        <v/>
      </c>
      <c r="Y74" s="216" t="str">
        <f t="shared" si="35"/>
        <v/>
      </c>
      <c r="Z74" s="217" t="str">
        <f>IF(A74="","",'1042Bi Dati di base lav.'!Q70-'1042Bi Dati di base lav.'!R70)</f>
        <v/>
      </c>
      <c r="AA74" s="217" t="str">
        <f t="shared" si="12"/>
        <v/>
      </c>
      <c r="AB74" s="218" t="str">
        <f t="shared" si="32"/>
        <v/>
      </c>
      <c r="AC74" s="218" t="str">
        <f t="shared" si="36"/>
        <v/>
      </c>
      <c r="AD74" s="218" t="str">
        <f t="shared" si="37"/>
        <v/>
      </c>
      <c r="AE74" s="219" t="str">
        <f t="shared" si="33"/>
        <v/>
      </c>
      <c r="AF74" s="219" t="str">
        <f>IF(K74="","",K74*AF$8 - MAX('1042Bi Dati di base lav.'!S70-M74,0))</f>
        <v/>
      </c>
      <c r="AG74" s="219" t="str">
        <f t="shared" si="38"/>
        <v/>
      </c>
      <c r="AH74" s="219" t="str">
        <f t="shared" si="14"/>
        <v/>
      </c>
      <c r="AI74" s="219" t="str">
        <f t="shared" si="39"/>
        <v/>
      </c>
      <c r="AJ74" s="219" t="str">
        <f>IF(OR($C74="",K74="",O74=""),"",MAX(P74+'1042Bi Dati di base lav.'!T70-O74,0))</f>
        <v/>
      </c>
      <c r="AK74" s="219" t="str">
        <f>IF('1042Bi Dati di base lav.'!T70="","",'1042Bi Dati di base lav.'!T70)</f>
        <v/>
      </c>
      <c r="AL74" s="219" t="str">
        <f t="shared" si="15"/>
        <v/>
      </c>
      <c r="AM74" s="220" t="str">
        <f t="shared" si="16"/>
        <v/>
      </c>
      <c r="AN74" s="221" t="str">
        <f t="shared" si="17"/>
        <v/>
      </c>
      <c r="AO74" s="219" t="str">
        <f t="shared" si="18"/>
        <v/>
      </c>
      <c r="AP74" s="219" t="str">
        <f>IF(E74="","",'1042Bi Dati di base lav.'!P70)</f>
        <v/>
      </c>
      <c r="AQ74" s="222">
        <f>IF('1042Bi Dati di base lav.'!Y70&gt;0,AG74,0)</f>
        <v>0</v>
      </c>
      <c r="AR74" s="223">
        <f>IF('1042Bi Dati di base lav.'!Y70&gt;0,'1042Bi Dati di base lav.'!T70,0)</f>
        <v>0</v>
      </c>
      <c r="AS74" s="219" t="str">
        <f t="shared" si="40"/>
        <v/>
      </c>
      <c r="AT74" s="219">
        <f>'1042Bi Dati di base lav.'!P70</f>
        <v>0</v>
      </c>
      <c r="AU74" s="219">
        <f t="shared" si="34"/>
        <v>0</v>
      </c>
    </row>
    <row r="75" spans="1:47" s="57" customFormat="1" ht="16.899999999999999" customHeight="1">
      <c r="A75" s="225" t="str">
        <f>IF('1042Bi Dati di base lav.'!A71="","",'1042Bi Dati di base lav.'!A71)</f>
        <v/>
      </c>
      <c r="B75" s="226" t="str">
        <f>IF('1042Bi Dati di base lav.'!B71="","",'1042Bi Dati di base lav.'!B71)</f>
        <v/>
      </c>
      <c r="C75" s="227" t="str">
        <f>IF('1042Bi Dati di base lav.'!C71="","",'1042Bi Dati di base lav.'!C71)</f>
        <v/>
      </c>
      <c r="D75" s="335" t="str">
        <f>IF('1042Bi Dati di base lav.'!AJ71="","",'1042Bi Dati di base lav.'!AJ71)</f>
        <v/>
      </c>
      <c r="E75" s="327" t="str">
        <f>IF('1042Bi Dati di base lav.'!N71="","",'1042Bi Dati di base lav.'!N71)</f>
        <v/>
      </c>
      <c r="F75" s="333" t="str">
        <f>IF('1042Bi Dati di base lav.'!O71="","",'1042Bi Dati di base lav.'!O71)</f>
        <v/>
      </c>
      <c r="G75" s="329" t="str">
        <f>IF('1042Bi Dati di base lav.'!P71="","",'1042Bi Dati di base lav.'!P71)</f>
        <v/>
      </c>
      <c r="H75" s="341" t="str">
        <f>IF('1042Bi Dati di base lav.'!Q71="","",'1042Bi Dati di base lav.'!Q71)</f>
        <v/>
      </c>
      <c r="I75" s="342" t="str">
        <f>IF('1042Bi Dati di base lav.'!R71="","",'1042Bi Dati di base lav.'!R71)</f>
        <v/>
      </c>
      <c r="J75" s="343" t="str">
        <f t="shared" si="9"/>
        <v/>
      </c>
      <c r="K75" s="344" t="str">
        <f t="shared" si="25"/>
        <v/>
      </c>
      <c r="L75" s="345" t="str">
        <f>IF('1042Bi Dati di base lav.'!S71="","",'1042Bi Dati di base lav.'!S71)</f>
        <v/>
      </c>
      <c r="M75" s="346" t="str">
        <f t="shared" si="26"/>
        <v/>
      </c>
      <c r="N75" s="347" t="str">
        <f t="shared" si="27"/>
        <v/>
      </c>
      <c r="O75" s="348" t="str">
        <f t="shared" si="28"/>
        <v/>
      </c>
      <c r="P75" s="349" t="str">
        <f t="shared" si="29"/>
        <v/>
      </c>
      <c r="Q75" s="338" t="str">
        <f t="shared" si="10"/>
        <v/>
      </c>
      <c r="R75" s="350" t="str">
        <f t="shared" si="30"/>
        <v/>
      </c>
      <c r="S75" s="347" t="str">
        <f t="shared" si="31"/>
        <v/>
      </c>
      <c r="T75" s="345" t="str">
        <f>IF(R75="","",MAX((O75-AR75)*'1042Ai Domanda'!$B$31,0))</f>
        <v/>
      </c>
      <c r="U75" s="351" t="str">
        <f t="shared" si="11"/>
        <v/>
      </c>
      <c r="V75" s="214"/>
      <c r="W75" s="215"/>
      <c r="X75" s="164" t="str">
        <f>'1042Bi Dati di base lav.'!M71</f>
        <v/>
      </c>
      <c r="Y75" s="216" t="str">
        <f t="shared" si="35"/>
        <v/>
      </c>
      <c r="Z75" s="217" t="str">
        <f>IF(A75="","",'1042Bi Dati di base lav.'!Q71-'1042Bi Dati di base lav.'!R71)</f>
        <v/>
      </c>
      <c r="AA75" s="217" t="str">
        <f t="shared" si="12"/>
        <v/>
      </c>
      <c r="AB75" s="218" t="str">
        <f t="shared" si="32"/>
        <v/>
      </c>
      <c r="AC75" s="218" t="str">
        <f t="shared" si="36"/>
        <v/>
      </c>
      <c r="AD75" s="218" t="str">
        <f t="shared" si="37"/>
        <v/>
      </c>
      <c r="AE75" s="219" t="str">
        <f t="shared" si="33"/>
        <v/>
      </c>
      <c r="AF75" s="219" t="str">
        <f>IF(K75="","",K75*AF$8 - MAX('1042Bi Dati di base lav.'!S71-M75,0))</f>
        <v/>
      </c>
      <c r="AG75" s="219" t="str">
        <f t="shared" si="38"/>
        <v/>
      </c>
      <c r="AH75" s="219" t="str">
        <f t="shared" si="14"/>
        <v/>
      </c>
      <c r="AI75" s="219" t="str">
        <f t="shared" si="39"/>
        <v/>
      </c>
      <c r="AJ75" s="219" t="str">
        <f>IF(OR($C75="",K75="",O75=""),"",MAX(P75+'1042Bi Dati di base lav.'!T71-O75,0))</f>
        <v/>
      </c>
      <c r="AK75" s="219" t="str">
        <f>IF('1042Bi Dati di base lav.'!T71="","",'1042Bi Dati di base lav.'!T71)</f>
        <v/>
      </c>
      <c r="AL75" s="219" t="str">
        <f t="shared" si="15"/>
        <v/>
      </c>
      <c r="AM75" s="220" t="str">
        <f t="shared" si="16"/>
        <v/>
      </c>
      <c r="AN75" s="221" t="str">
        <f t="shared" si="17"/>
        <v/>
      </c>
      <c r="AO75" s="219" t="str">
        <f t="shared" si="18"/>
        <v/>
      </c>
      <c r="AP75" s="219" t="str">
        <f>IF(E75="","",'1042Bi Dati di base lav.'!P71)</f>
        <v/>
      </c>
      <c r="AQ75" s="222">
        <f>IF('1042Bi Dati di base lav.'!Y71&gt;0,AG75,0)</f>
        <v>0</v>
      </c>
      <c r="AR75" s="223">
        <f>IF('1042Bi Dati di base lav.'!Y71&gt;0,'1042Bi Dati di base lav.'!T71,0)</f>
        <v>0</v>
      </c>
      <c r="AS75" s="219" t="str">
        <f t="shared" si="40"/>
        <v/>
      </c>
      <c r="AT75" s="219">
        <f>'1042Bi Dati di base lav.'!P71</f>
        <v>0</v>
      </c>
      <c r="AU75" s="219">
        <f t="shared" si="34"/>
        <v>0</v>
      </c>
    </row>
    <row r="76" spans="1:47" s="57" customFormat="1" ht="16.899999999999999" customHeight="1">
      <c r="A76" s="225" t="str">
        <f>IF('1042Bi Dati di base lav.'!A72="","",'1042Bi Dati di base lav.'!A72)</f>
        <v/>
      </c>
      <c r="B76" s="226" t="str">
        <f>IF('1042Bi Dati di base lav.'!B72="","",'1042Bi Dati di base lav.'!B72)</f>
        <v/>
      </c>
      <c r="C76" s="227" t="str">
        <f>IF('1042Bi Dati di base lav.'!C72="","",'1042Bi Dati di base lav.'!C72)</f>
        <v/>
      </c>
      <c r="D76" s="335" t="str">
        <f>IF('1042Bi Dati di base lav.'!AJ72="","",'1042Bi Dati di base lav.'!AJ72)</f>
        <v/>
      </c>
      <c r="E76" s="327" t="str">
        <f>IF('1042Bi Dati di base lav.'!N72="","",'1042Bi Dati di base lav.'!N72)</f>
        <v/>
      </c>
      <c r="F76" s="333" t="str">
        <f>IF('1042Bi Dati di base lav.'!O72="","",'1042Bi Dati di base lav.'!O72)</f>
        <v/>
      </c>
      <c r="G76" s="329" t="str">
        <f>IF('1042Bi Dati di base lav.'!P72="","",'1042Bi Dati di base lav.'!P72)</f>
        <v/>
      </c>
      <c r="H76" s="341" t="str">
        <f>IF('1042Bi Dati di base lav.'!Q72="","",'1042Bi Dati di base lav.'!Q72)</f>
        <v/>
      </c>
      <c r="I76" s="342" t="str">
        <f>IF('1042Bi Dati di base lav.'!R72="","",'1042Bi Dati di base lav.'!R72)</f>
        <v/>
      </c>
      <c r="J76" s="343" t="str">
        <f t="shared" si="9"/>
        <v/>
      </c>
      <c r="K76" s="344" t="str">
        <f t="shared" si="25"/>
        <v/>
      </c>
      <c r="L76" s="345" t="str">
        <f>IF('1042Bi Dati di base lav.'!S72="","",'1042Bi Dati di base lav.'!S72)</f>
        <v/>
      </c>
      <c r="M76" s="346" t="str">
        <f t="shared" si="26"/>
        <v/>
      </c>
      <c r="N76" s="347" t="str">
        <f t="shared" si="27"/>
        <v/>
      </c>
      <c r="O76" s="348" t="str">
        <f t="shared" si="28"/>
        <v/>
      </c>
      <c r="P76" s="349" t="str">
        <f t="shared" si="29"/>
        <v/>
      </c>
      <c r="Q76" s="338" t="str">
        <f t="shared" si="10"/>
        <v/>
      </c>
      <c r="R76" s="350" t="str">
        <f t="shared" si="30"/>
        <v/>
      </c>
      <c r="S76" s="347" t="str">
        <f t="shared" si="31"/>
        <v/>
      </c>
      <c r="T76" s="345" t="str">
        <f>IF(R76="","",MAX((O76-AR76)*'1042Ai Domanda'!$B$31,0))</f>
        <v/>
      </c>
      <c r="U76" s="351" t="str">
        <f t="shared" si="11"/>
        <v/>
      </c>
      <c r="V76" s="214"/>
      <c r="W76" s="215"/>
      <c r="X76" s="164" t="str">
        <f>'1042Bi Dati di base lav.'!M72</f>
        <v/>
      </c>
      <c r="Y76" s="216" t="str">
        <f t="shared" ref="Y76:Y110" si="41">IF($A76="","",D76)</f>
        <v/>
      </c>
      <c r="Z76" s="217" t="str">
        <f>IF(A76="","",'1042Bi Dati di base lav.'!Q72-'1042Bi Dati di base lav.'!R72)</f>
        <v/>
      </c>
      <c r="AA76" s="217" t="str">
        <f t="shared" si="12"/>
        <v/>
      </c>
      <c r="AB76" s="218" t="str">
        <f t="shared" si="32"/>
        <v/>
      </c>
      <c r="AC76" s="218" t="str">
        <f t="shared" ref="AC76:AC110" si="42">IF(K76="","",AC$8)</f>
        <v/>
      </c>
      <c r="AD76" s="218" t="str">
        <f t="shared" ref="AD76:AD110" si="43">IF(K76="","",K76*AD$8)</f>
        <v/>
      </c>
      <c r="AE76" s="219" t="str">
        <f t="shared" si="33"/>
        <v/>
      </c>
      <c r="AF76" s="219" t="str">
        <f>IF(K76="","",K76*AF$8 - MAX('1042Bi Dati di base lav.'!S72-M76,0))</f>
        <v/>
      </c>
      <c r="AG76" s="219" t="str">
        <f t="shared" ref="AG76:AG110" si="44">IF(OR($C76="",K76="",D76="",N76&lt;0),"",MAX(N76*D76,0))</f>
        <v/>
      </c>
      <c r="AH76" s="219" t="str">
        <f t="shared" si="14"/>
        <v/>
      </c>
      <c r="AI76" s="219" t="str">
        <f t="shared" ref="AI76:AI110" si="45">IF(OR($C76="",D76="",O76=""),"",AI$6/5*X76*D76*0.8)</f>
        <v/>
      </c>
      <c r="AJ76" s="219" t="str">
        <f>IF(OR($C76="",K76="",O76=""),"",MAX(P76+'1042Bi Dati di base lav.'!T72-O76,0))</f>
        <v/>
      </c>
      <c r="AK76" s="219" t="str">
        <f>IF('1042Bi Dati di base lav.'!T72="","",'1042Bi Dati di base lav.'!T72)</f>
        <v/>
      </c>
      <c r="AL76" s="219" t="str">
        <f t="shared" si="15"/>
        <v/>
      </c>
      <c r="AM76" s="220" t="str">
        <f t="shared" si="16"/>
        <v/>
      </c>
      <c r="AN76" s="221" t="str">
        <f t="shared" si="17"/>
        <v/>
      </c>
      <c r="AO76" s="219" t="str">
        <f t="shared" si="18"/>
        <v/>
      </c>
      <c r="AP76" s="219" t="str">
        <f>IF(E76="","",'1042Bi Dati di base lav.'!P72)</f>
        <v/>
      </c>
      <c r="AQ76" s="222">
        <f>IF('1042Bi Dati di base lav.'!Y72&gt;0,AG76,0)</f>
        <v>0</v>
      </c>
      <c r="AR76" s="223">
        <f>IF('1042Bi Dati di base lav.'!Y72&gt;0,'1042Bi Dati di base lav.'!T72,0)</f>
        <v>0</v>
      </c>
      <c r="AS76" s="219" t="str">
        <f t="shared" ref="AS76:AS110" si="46">E76</f>
        <v/>
      </c>
      <c r="AT76" s="219">
        <f>'1042Bi Dati di base lav.'!P72</f>
        <v>0</v>
      </c>
      <c r="AU76" s="219">
        <f t="shared" si="34"/>
        <v>0</v>
      </c>
    </row>
    <row r="77" spans="1:47" s="57" customFormat="1" ht="16.899999999999999" customHeight="1">
      <c r="A77" s="225" t="str">
        <f>IF('1042Bi Dati di base lav.'!A73="","",'1042Bi Dati di base lav.'!A73)</f>
        <v/>
      </c>
      <c r="B77" s="226" t="str">
        <f>IF('1042Bi Dati di base lav.'!B73="","",'1042Bi Dati di base lav.'!B73)</f>
        <v/>
      </c>
      <c r="C77" s="227" t="str">
        <f>IF('1042Bi Dati di base lav.'!C73="","",'1042Bi Dati di base lav.'!C73)</f>
        <v/>
      </c>
      <c r="D77" s="335" t="str">
        <f>IF('1042Bi Dati di base lav.'!AJ73="","",'1042Bi Dati di base lav.'!AJ73)</f>
        <v/>
      </c>
      <c r="E77" s="327" t="str">
        <f>IF('1042Bi Dati di base lav.'!N73="","",'1042Bi Dati di base lav.'!N73)</f>
        <v/>
      </c>
      <c r="F77" s="333" t="str">
        <f>IF('1042Bi Dati di base lav.'!O73="","",'1042Bi Dati di base lav.'!O73)</f>
        <v/>
      </c>
      <c r="G77" s="329" t="str">
        <f>IF('1042Bi Dati di base lav.'!P73="","",'1042Bi Dati di base lav.'!P73)</f>
        <v/>
      </c>
      <c r="H77" s="341" t="str">
        <f>IF('1042Bi Dati di base lav.'!Q73="","",'1042Bi Dati di base lav.'!Q73)</f>
        <v/>
      </c>
      <c r="I77" s="342" t="str">
        <f>IF('1042Bi Dati di base lav.'!R73="","",'1042Bi Dati di base lav.'!R73)</f>
        <v/>
      </c>
      <c r="J77" s="343" t="str">
        <f t="shared" ref="J77:J110" si="47">Z77</f>
        <v/>
      </c>
      <c r="K77" s="344" t="str">
        <f t="shared" si="25"/>
        <v/>
      </c>
      <c r="L77" s="345" t="str">
        <f>IF('1042Bi Dati di base lav.'!S73="","",'1042Bi Dati di base lav.'!S73)</f>
        <v/>
      </c>
      <c r="M77" s="346" t="str">
        <f t="shared" si="26"/>
        <v/>
      </c>
      <c r="N77" s="347" t="str">
        <f t="shared" si="27"/>
        <v/>
      </c>
      <c r="O77" s="348" t="str">
        <f t="shared" si="28"/>
        <v/>
      </c>
      <c r="P77" s="349" t="str">
        <f t="shared" si="29"/>
        <v/>
      </c>
      <c r="Q77" s="338" t="str">
        <f t="shared" ref="Q77:Q110" si="48">AJ77</f>
        <v/>
      </c>
      <c r="R77" s="350" t="str">
        <f t="shared" si="30"/>
        <v/>
      </c>
      <c r="S77" s="347" t="str">
        <f t="shared" si="31"/>
        <v/>
      </c>
      <c r="T77" s="345" t="str">
        <f>IF(R77="","",MAX((O77-AR77)*'1042Ai Domanda'!$B$31,0))</f>
        <v/>
      </c>
      <c r="U77" s="351" t="str">
        <f t="shared" ref="U77:U110" si="49">IF(T77="","",S77+T77)</f>
        <v/>
      </c>
      <c r="V77" s="214"/>
      <c r="W77" s="215"/>
      <c r="X77" s="164" t="str">
        <f>'1042Bi Dati di base lav.'!M73</f>
        <v/>
      </c>
      <c r="Y77" s="216" t="str">
        <f t="shared" si="41"/>
        <v/>
      </c>
      <c r="Z77" s="217" t="str">
        <f>IF(A77="","",'1042Bi Dati di base lav.'!Q73-'1042Bi Dati di base lav.'!R73)</f>
        <v/>
      </c>
      <c r="AA77" s="217" t="str">
        <f t="shared" ref="AA77:AA110" si="50">IF(OR($C77="",E77="",F77="",G77=""),"",E77-(F77+G77+Z77))</f>
        <v/>
      </c>
      <c r="AB77" s="218" t="str">
        <f t="shared" si="32"/>
        <v/>
      </c>
      <c r="AC77" s="218" t="str">
        <f t="shared" si="42"/>
        <v/>
      </c>
      <c r="AD77" s="218" t="str">
        <f t="shared" si="43"/>
        <v/>
      </c>
      <c r="AE77" s="219" t="str">
        <f t="shared" si="33"/>
        <v/>
      </c>
      <c r="AF77" s="219" t="str">
        <f>IF(K77="","",K77*AF$8 - MAX('1042Bi Dati di base lav.'!S73-M77,0))</f>
        <v/>
      </c>
      <c r="AG77" s="219" t="str">
        <f t="shared" si="44"/>
        <v/>
      </c>
      <c r="AH77" s="219" t="str">
        <f t="shared" ref="AH77:AH110" si="51">IF(OR($C77="",O77=""),"",O77*0.8)</f>
        <v/>
      </c>
      <c r="AI77" s="219" t="str">
        <f t="shared" si="45"/>
        <v/>
      </c>
      <c r="AJ77" s="219" t="str">
        <f>IF(OR($C77="",K77="",O77=""),"",MAX(P77+'1042Bi Dati di base lav.'!T73-O77,0))</f>
        <v/>
      </c>
      <c r="AK77" s="219" t="str">
        <f>IF('1042Bi Dati di base lav.'!T73="","",'1042Bi Dati di base lav.'!T73)</f>
        <v/>
      </c>
      <c r="AL77" s="219" t="str">
        <f t="shared" ref="AL77:AL110" si="52">IF(OR($C77="",O77=""),"",MAX(P77-R77-AJ77,0))</f>
        <v/>
      </c>
      <c r="AM77" s="220" t="str">
        <f t="shared" ref="AM77:AM110" si="53">IF(E77="","",1)</f>
        <v/>
      </c>
      <c r="AN77" s="221" t="str">
        <f t="shared" ref="AN77:AN140" si="54">IF(E77="","",IF(ROUND(K77,2)&lt;=0,0,1))</f>
        <v/>
      </c>
      <c r="AO77" s="219" t="str">
        <f t="shared" ref="AO77:AO110" si="55">IF(E77="","",E77)</f>
        <v/>
      </c>
      <c r="AP77" s="219" t="str">
        <f>IF(E77="","",'1042Bi Dati di base lav.'!P73)</f>
        <v/>
      </c>
      <c r="AQ77" s="222">
        <f>IF('1042Bi Dati di base lav.'!Y73&gt;0,AG77,0)</f>
        <v>0</v>
      </c>
      <c r="AR77" s="223">
        <f>IF('1042Bi Dati di base lav.'!Y73&gt;0,'1042Bi Dati di base lav.'!T73,0)</f>
        <v>0</v>
      </c>
      <c r="AS77" s="219" t="str">
        <f t="shared" si="46"/>
        <v/>
      </c>
      <c r="AT77" s="219">
        <f>'1042Bi Dati di base lav.'!P73</f>
        <v>0</v>
      </c>
      <c r="AU77" s="219">
        <f t="shared" si="34"/>
        <v>0</v>
      </c>
    </row>
    <row r="78" spans="1:47" s="57" customFormat="1" ht="16.899999999999999" customHeight="1">
      <c r="A78" s="225" t="str">
        <f>IF('1042Bi Dati di base lav.'!A74="","",'1042Bi Dati di base lav.'!A74)</f>
        <v/>
      </c>
      <c r="B78" s="226" t="str">
        <f>IF('1042Bi Dati di base lav.'!B74="","",'1042Bi Dati di base lav.'!B74)</f>
        <v/>
      </c>
      <c r="C78" s="227" t="str">
        <f>IF('1042Bi Dati di base lav.'!C74="","",'1042Bi Dati di base lav.'!C74)</f>
        <v/>
      </c>
      <c r="D78" s="335" t="str">
        <f>IF('1042Bi Dati di base lav.'!AJ74="","",'1042Bi Dati di base lav.'!AJ74)</f>
        <v/>
      </c>
      <c r="E78" s="327" t="str">
        <f>IF('1042Bi Dati di base lav.'!N74="","",'1042Bi Dati di base lav.'!N74)</f>
        <v/>
      </c>
      <c r="F78" s="333" t="str">
        <f>IF('1042Bi Dati di base lav.'!O74="","",'1042Bi Dati di base lav.'!O74)</f>
        <v/>
      </c>
      <c r="G78" s="329" t="str">
        <f>IF('1042Bi Dati di base lav.'!P74="","",'1042Bi Dati di base lav.'!P74)</f>
        <v/>
      </c>
      <c r="H78" s="341" t="str">
        <f>IF('1042Bi Dati di base lav.'!Q74="","",'1042Bi Dati di base lav.'!Q74)</f>
        <v/>
      </c>
      <c r="I78" s="342" t="str">
        <f>IF('1042Bi Dati di base lav.'!R74="","",'1042Bi Dati di base lav.'!R74)</f>
        <v/>
      </c>
      <c r="J78" s="343" t="str">
        <f t="shared" si="47"/>
        <v/>
      </c>
      <c r="K78" s="344" t="str">
        <f t="shared" si="25"/>
        <v/>
      </c>
      <c r="L78" s="345" t="str">
        <f>IF('1042Bi Dati di base lav.'!S74="","",'1042Bi Dati di base lav.'!S74)</f>
        <v/>
      </c>
      <c r="M78" s="346" t="str">
        <f t="shared" si="26"/>
        <v/>
      </c>
      <c r="N78" s="347" t="str">
        <f t="shared" si="27"/>
        <v/>
      </c>
      <c r="O78" s="348" t="str">
        <f t="shared" si="28"/>
        <v/>
      </c>
      <c r="P78" s="349" t="str">
        <f t="shared" si="29"/>
        <v/>
      </c>
      <c r="Q78" s="338" t="str">
        <f t="shared" si="48"/>
        <v/>
      </c>
      <c r="R78" s="350" t="str">
        <f t="shared" si="30"/>
        <v/>
      </c>
      <c r="S78" s="347" t="str">
        <f t="shared" si="31"/>
        <v/>
      </c>
      <c r="T78" s="345" t="str">
        <f>IF(R78="","",MAX((O78-AR78)*'1042Ai Domanda'!$B$31,0))</f>
        <v/>
      </c>
      <c r="U78" s="351" t="str">
        <f t="shared" si="49"/>
        <v/>
      </c>
      <c r="V78" s="214"/>
      <c r="W78" s="215"/>
      <c r="X78" s="164" t="str">
        <f>'1042Bi Dati di base lav.'!M74</f>
        <v/>
      </c>
      <c r="Y78" s="216" t="str">
        <f t="shared" si="41"/>
        <v/>
      </c>
      <c r="Z78" s="217" t="str">
        <f>IF(A78="","",'1042Bi Dati di base lav.'!Q74-'1042Bi Dati di base lav.'!R74)</f>
        <v/>
      </c>
      <c r="AA78" s="217" t="str">
        <f t="shared" si="50"/>
        <v/>
      </c>
      <c r="AB78" s="218" t="str">
        <f t="shared" si="32"/>
        <v/>
      </c>
      <c r="AC78" s="218" t="str">
        <f t="shared" si="42"/>
        <v/>
      </c>
      <c r="AD78" s="218" t="str">
        <f t="shared" si="43"/>
        <v/>
      </c>
      <c r="AE78" s="219" t="str">
        <f t="shared" si="33"/>
        <v/>
      </c>
      <c r="AF78" s="219" t="str">
        <f>IF(K78="","",K78*AF$8 - MAX('1042Bi Dati di base lav.'!S74-M78,0))</f>
        <v/>
      </c>
      <c r="AG78" s="219" t="str">
        <f t="shared" si="44"/>
        <v/>
      </c>
      <c r="AH78" s="219" t="str">
        <f t="shared" si="51"/>
        <v/>
      </c>
      <c r="AI78" s="219" t="str">
        <f t="shared" si="45"/>
        <v/>
      </c>
      <c r="AJ78" s="219" t="str">
        <f>IF(OR($C78="",K78="",O78=""),"",MAX(P78+'1042Bi Dati di base lav.'!T74-O78,0))</f>
        <v/>
      </c>
      <c r="AK78" s="219" t="str">
        <f>IF('1042Bi Dati di base lav.'!T74="","",'1042Bi Dati di base lav.'!T74)</f>
        <v/>
      </c>
      <c r="AL78" s="219" t="str">
        <f t="shared" si="52"/>
        <v/>
      </c>
      <c r="AM78" s="220" t="str">
        <f t="shared" si="53"/>
        <v/>
      </c>
      <c r="AN78" s="221" t="str">
        <f t="shared" si="54"/>
        <v/>
      </c>
      <c r="AO78" s="219" t="str">
        <f t="shared" si="55"/>
        <v/>
      </c>
      <c r="AP78" s="219" t="str">
        <f>IF(E78="","",'1042Bi Dati di base lav.'!P74)</f>
        <v/>
      </c>
      <c r="AQ78" s="222">
        <f>IF('1042Bi Dati di base lav.'!Y74&gt;0,AG78,0)</f>
        <v>0</v>
      </c>
      <c r="AR78" s="223">
        <f>IF('1042Bi Dati di base lav.'!Y74&gt;0,'1042Bi Dati di base lav.'!T74,0)</f>
        <v>0</v>
      </c>
      <c r="AS78" s="219" t="str">
        <f t="shared" si="46"/>
        <v/>
      </c>
      <c r="AT78" s="219">
        <f>'1042Bi Dati di base lav.'!P74</f>
        <v>0</v>
      </c>
      <c r="AU78" s="219">
        <f t="shared" si="34"/>
        <v>0</v>
      </c>
    </row>
    <row r="79" spans="1:47" s="57" customFormat="1" ht="16.899999999999999" customHeight="1">
      <c r="A79" s="225" t="str">
        <f>IF('1042Bi Dati di base lav.'!A75="","",'1042Bi Dati di base lav.'!A75)</f>
        <v/>
      </c>
      <c r="B79" s="226" t="str">
        <f>IF('1042Bi Dati di base lav.'!B75="","",'1042Bi Dati di base lav.'!B75)</f>
        <v/>
      </c>
      <c r="C79" s="227" t="str">
        <f>IF('1042Bi Dati di base lav.'!C75="","",'1042Bi Dati di base lav.'!C75)</f>
        <v/>
      </c>
      <c r="D79" s="335" t="str">
        <f>IF('1042Bi Dati di base lav.'!AJ75="","",'1042Bi Dati di base lav.'!AJ75)</f>
        <v/>
      </c>
      <c r="E79" s="327" t="str">
        <f>IF('1042Bi Dati di base lav.'!N75="","",'1042Bi Dati di base lav.'!N75)</f>
        <v/>
      </c>
      <c r="F79" s="333" t="str">
        <f>IF('1042Bi Dati di base lav.'!O75="","",'1042Bi Dati di base lav.'!O75)</f>
        <v/>
      </c>
      <c r="G79" s="329" t="str">
        <f>IF('1042Bi Dati di base lav.'!P75="","",'1042Bi Dati di base lav.'!P75)</f>
        <v/>
      </c>
      <c r="H79" s="341" t="str">
        <f>IF('1042Bi Dati di base lav.'!Q75="","",'1042Bi Dati di base lav.'!Q75)</f>
        <v/>
      </c>
      <c r="I79" s="342" t="str">
        <f>IF('1042Bi Dati di base lav.'!R75="","",'1042Bi Dati di base lav.'!R75)</f>
        <v/>
      </c>
      <c r="J79" s="343" t="str">
        <f t="shared" si="47"/>
        <v/>
      </c>
      <c r="K79" s="344" t="str">
        <f t="shared" si="25"/>
        <v/>
      </c>
      <c r="L79" s="345" t="str">
        <f>IF('1042Bi Dati di base lav.'!S75="","",'1042Bi Dati di base lav.'!S75)</f>
        <v/>
      </c>
      <c r="M79" s="346" t="str">
        <f t="shared" si="26"/>
        <v/>
      </c>
      <c r="N79" s="347" t="str">
        <f t="shared" si="27"/>
        <v/>
      </c>
      <c r="O79" s="348" t="str">
        <f t="shared" si="28"/>
        <v/>
      </c>
      <c r="P79" s="349" t="str">
        <f t="shared" si="29"/>
        <v/>
      </c>
      <c r="Q79" s="338" t="str">
        <f t="shared" si="48"/>
        <v/>
      </c>
      <c r="R79" s="350" t="str">
        <f t="shared" si="30"/>
        <v/>
      </c>
      <c r="S79" s="347" t="str">
        <f t="shared" si="31"/>
        <v/>
      </c>
      <c r="T79" s="345" t="str">
        <f>IF(R79="","",MAX((O79-AR79)*'1042Ai Domanda'!$B$31,0))</f>
        <v/>
      </c>
      <c r="U79" s="351" t="str">
        <f t="shared" si="49"/>
        <v/>
      </c>
      <c r="V79" s="214"/>
      <c r="W79" s="215"/>
      <c r="X79" s="164" t="str">
        <f>'1042Bi Dati di base lav.'!M75</f>
        <v/>
      </c>
      <c r="Y79" s="216" t="str">
        <f t="shared" si="41"/>
        <v/>
      </c>
      <c r="Z79" s="217" t="str">
        <f>IF(A79="","",'1042Bi Dati di base lav.'!Q75-'1042Bi Dati di base lav.'!R75)</f>
        <v/>
      </c>
      <c r="AA79" s="217" t="str">
        <f t="shared" si="50"/>
        <v/>
      </c>
      <c r="AB79" s="218" t="str">
        <f t="shared" si="32"/>
        <v/>
      </c>
      <c r="AC79" s="218" t="str">
        <f t="shared" si="42"/>
        <v/>
      </c>
      <c r="AD79" s="218" t="str">
        <f t="shared" si="43"/>
        <v/>
      </c>
      <c r="AE79" s="219" t="str">
        <f t="shared" si="33"/>
        <v/>
      </c>
      <c r="AF79" s="219" t="str">
        <f>IF(K79="","",K79*AF$8 - MAX('1042Bi Dati di base lav.'!S75-M79,0))</f>
        <v/>
      </c>
      <c r="AG79" s="219" t="str">
        <f t="shared" si="44"/>
        <v/>
      </c>
      <c r="AH79" s="219" t="str">
        <f t="shared" si="51"/>
        <v/>
      </c>
      <c r="AI79" s="219" t="str">
        <f t="shared" si="45"/>
        <v/>
      </c>
      <c r="AJ79" s="219" t="str">
        <f>IF(OR($C79="",K79="",O79=""),"",MAX(P79+'1042Bi Dati di base lav.'!T75-O79,0))</f>
        <v/>
      </c>
      <c r="AK79" s="219" t="str">
        <f>IF('1042Bi Dati di base lav.'!T75="","",'1042Bi Dati di base lav.'!T75)</f>
        <v/>
      </c>
      <c r="AL79" s="219" t="str">
        <f t="shared" si="52"/>
        <v/>
      </c>
      <c r="AM79" s="220" t="str">
        <f t="shared" si="53"/>
        <v/>
      </c>
      <c r="AN79" s="221" t="str">
        <f t="shared" si="54"/>
        <v/>
      </c>
      <c r="AO79" s="219" t="str">
        <f t="shared" si="55"/>
        <v/>
      </c>
      <c r="AP79" s="219" t="str">
        <f>IF(E79="","",'1042Bi Dati di base lav.'!P75)</f>
        <v/>
      </c>
      <c r="AQ79" s="222">
        <f>IF('1042Bi Dati di base lav.'!Y75&gt;0,AG79,0)</f>
        <v>0</v>
      </c>
      <c r="AR79" s="223">
        <f>IF('1042Bi Dati di base lav.'!Y75&gt;0,'1042Bi Dati di base lav.'!T75,0)</f>
        <v>0</v>
      </c>
      <c r="AS79" s="219" t="str">
        <f t="shared" si="46"/>
        <v/>
      </c>
      <c r="AT79" s="219">
        <f>'1042Bi Dati di base lav.'!P75</f>
        <v>0</v>
      </c>
      <c r="AU79" s="219">
        <f t="shared" si="34"/>
        <v>0</v>
      </c>
    </row>
    <row r="80" spans="1:47" s="57" customFormat="1" ht="16.899999999999999" customHeight="1">
      <c r="A80" s="225" t="str">
        <f>IF('1042Bi Dati di base lav.'!A76="","",'1042Bi Dati di base lav.'!A76)</f>
        <v/>
      </c>
      <c r="B80" s="226" t="str">
        <f>IF('1042Bi Dati di base lav.'!B76="","",'1042Bi Dati di base lav.'!B76)</f>
        <v/>
      </c>
      <c r="C80" s="227" t="str">
        <f>IF('1042Bi Dati di base lav.'!C76="","",'1042Bi Dati di base lav.'!C76)</f>
        <v/>
      </c>
      <c r="D80" s="335" t="str">
        <f>IF('1042Bi Dati di base lav.'!AJ76="","",'1042Bi Dati di base lav.'!AJ76)</f>
        <v/>
      </c>
      <c r="E80" s="327" t="str">
        <f>IF('1042Bi Dati di base lav.'!N76="","",'1042Bi Dati di base lav.'!N76)</f>
        <v/>
      </c>
      <c r="F80" s="333" t="str">
        <f>IF('1042Bi Dati di base lav.'!O76="","",'1042Bi Dati di base lav.'!O76)</f>
        <v/>
      </c>
      <c r="G80" s="329" t="str">
        <f>IF('1042Bi Dati di base lav.'!P76="","",'1042Bi Dati di base lav.'!P76)</f>
        <v/>
      </c>
      <c r="H80" s="341" t="str">
        <f>IF('1042Bi Dati di base lav.'!Q76="","",'1042Bi Dati di base lav.'!Q76)</f>
        <v/>
      </c>
      <c r="I80" s="342" t="str">
        <f>IF('1042Bi Dati di base lav.'!R76="","",'1042Bi Dati di base lav.'!R76)</f>
        <v/>
      </c>
      <c r="J80" s="343" t="str">
        <f t="shared" si="47"/>
        <v/>
      </c>
      <c r="K80" s="344" t="str">
        <f t="shared" si="25"/>
        <v/>
      </c>
      <c r="L80" s="345" t="str">
        <f>IF('1042Bi Dati di base lav.'!S76="","",'1042Bi Dati di base lav.'!S76)</f>
        <v/>
      </c>
      <c r="M80" s="346" t="str">
        <f t="shared" si="26"/>
        <v/>
      </c>
      <c r="N80" s="347" t="str">
        <f t="shared" si="27"/>
        <v/>
      </c>
      <c r="O80" s="348" t="str">
        <f t="shared" si="28"/>
        <v/>
      </c>
      <c r="P80" s="349" t="str">
        <f t="shared" si="29"/>
        <v/>
      </c>
      <c r="Q80" s="338" t="str">
        <f t="shared" si="48"/>
        <v/>
      </c>
      <c r="R80" s="350" t="str">
        <f t="shared" si="30"/>
        <v/>
      </c>
      <c r="S80" s="347" t="str">
        <f t="shared" si="31"/>
        <v/>
      </c>
      <c r="T80" s="345" t="str">
        <f>IF(R80="","",MAX((O80-AR80)*'1042Ai Domanda'!$B$31,0))</f>
        <v/>
      </c>
      <c r="U80" s="351" t="str">
        <f t="shared" si="49"/>
        <v/>
      </c>
      <c r="V80" s="214"/>
      <c r="W80" s="215"/>
      <c r="X80" s="164" t="str">
        <f>'1042Bi Dati di base lav.'!M76</f>
        <v/>
      </c>
      <c r="Y80" s="216" t="str">
        <f t="shared" si="41"/>
        <v/>
      </c>
      <c r="Z80" s="217" t="str">
        <f>IF(A80="","",'1042Bi Dati di base lav.'!Q76-'1042Bi Dati di base lav.'!R76)</f>
        <v/>
      </c>
      <c r="AA80" s="217" t="str">
        <f t="shared" si="50"/>
        <v/>
      </c>
      <c r="AB80" s="218" t="str">
        <f t="shared" si="32"/>
        <v/>
      </c>
      <c r="AC80" s="218" t="str">
        <f t="shared" si="42"/>
        <v/>
      </c>
      <c r="AD80" s="218" t="str">
        <f t="shared" si="43"/>
        <v/>
      </c>
      <c r="AE80" s="219" t="str">
        <f t="shared" si="33"/>
        <v/>
      </c>
      <c r="AF80" s="219" t="str">
        <f>IF(K80="","",K80*AF$8 - MAX('1042Bi Dati di base lav.'!S76-M80,0))</f>
        <v/>
      </c>
      <c r="AG80" s="219" t="str">
        <f t="shared" si="44"/>
        <v/>
      </c>
      <c r="AH80" s="219" t="str">
        <f t="shared" si="51"/>
        <v/>
      </c>
      <c r="AI80" s="219" t="str">
        <f t="shared" si="45"/>
        <v/>
      </c>
      <c r="AJ80" s="219" t="str">
        <f>IF(OR($C80="",K80="",O80=""),"",MAX(P80+'1042Bi Dati di base lav.'!T76-O80,0))</f>
        <v/>
      </c>
      <c r="AK80" s="219" t="str">
        <f>IF('1042Bi Dati di base lav.'!T76="","",'1042Bi Dati di base lav.'!T76)</f>
        <v/>
      </c>
      <c r="AL80" s="219" t="str">
        <f t="shared" si="52"/>
        <v/>
      </c>
      <c r="AM80" s="220" t="str">
        <f t="shared" si="53"/>
        <v/>
      </c>
      <c r="AN80" s="221" t="str">
        <f t="shared" si="54"/>
        <v/>
      </c>
      <c r="AO80" s="219" t="str">
        <f t="shared" si="55"/>
        <v/>
      </c>
      <c r="AP80" s="219" t="str">
        <f>IF(E80="","",'1042Bi Dati di base lav.'!P76)</f>
        <v/>
      </c>
      <c r="AQ80" s="222">
        <f>IF('1042Bi Dati di base lav.'!Y76&gt;0,AG80,0)</f>
        <v>0</v>
      </c>
      <c r="AR80" s="223">
        <f>IF('1042Bi Dati di base lav.'!Y76&gt;0,'1042Bi Dati di base lav.'!T76,0)</f>
        <v>0</v>
      </c>
      <c r="AS80" s="219" t="str">
        <f t="shared" si="46"/>
        <v/>
      </c>
      <c r="AT80" s="219">
        <f>'1042Bi Dati di base lav.'!P76</f>
        <v>0</v>
      </c>
      <c r="AU80" s="219">
        <f t="shared" si="34"/>
        <v>0</v>
      </c>
    </row>
    <row r="81" spans="1:47" s="57" customFormat="1" ht="16.899999999999999" customHeight="1">
      <c r="A81" s="225" t="str">
        <f>IF('1042Bi Dati di base lav.'!A77="","",'1042Bi Dati di base lav.'!A77)</f>
        <v/>
      </c>
      <c r="B81" s="226" t="str">
        <f>IF('1042Bi Dati di base lav.'!B77="","",'1042Bi Dati di base lav.'!B77)</f>
        <v/>
      </c>
      <c r="C81" s="227" t="str">
        <f>IF('1042Bi Dati di base lav.'!C77="","",'1042Bi Dati di base lav.'!C77)</f>
        <v/>
      </c>
      <c r="D81" s="335" t="str">
        <f>IF('1042Bi Dati di base lav.'!AJ77="","",'1042Bi Dati di base lav.'!AJ77)</f>
        <v/>
      </c>
      <c r="E81" s="327" t="str">
        <f>IF('1042Bi Dati di base lav.'!N77="","",'1042Bi Dati di base lav.'!N77)</f>
        <v/>
      </c>
      <c r="F81" s="333" t="str">
        <f>IF('1042Bi Dati di base lav.'!O77="","",'1042Bi Dati di base lav.'!O77)</f>
        <v/>
      </c>
      <c r="G81" s="329" t="str">
        <f>IF('1042Bi Dati di base lav.'!P77="","",'1042Bi Dati di base lav.'!P77)</f>
        <v/>
      </c>
      <c r="H81" s="341" t="str">
        <f>IF('1042Bi Dati di base lav.'!Q77="","",'1042Bi Dati di base lav.'!Q77)</f>
        <v/>
      </c>
      <c r="I81" s="342" t="str">
        <f>IF('1042Bi Dati di base lav.'!R77="","",'1042Bi Dati di base lav.'!R77)</f>
        <v/>
      </c>
      <c r="J81" s="343" t="str">
        <f t="shared" si="47"/>
        <v/>
      </c>
      <c r="K81" s="344" t="str">
        <f t="shared" si="25"/>
        <v/>
      </c>
      <c r="L81" s="345" t="str">
        <f>IF('1042Bi Dati di base lav.'!S77="","",'1042Bi Dati di base lav.'!S77)</f>
        <v/>
      </c>
      <c r="M81" s="346" t="str">
        <f t="shared" si="26"/>
        <v/>
      </c>
      <c r="N81" s="347" t="str">
        <f t="shared" si="27"/>
        <v/>
      </c>
      <c r="O81" s="348" t="str">
        <f t="shared" si="28"/>
        <v/>
      </c>
      <c r="P81" s="349" t="str">
        <f t="shared" si="29"/>
        <v/>
      </c>
      <c r="Q81" s="338" t="str">
        <f t="shared" si="48"/>
        <v/>
      </c>
      <c r="R81" s="350" t="str">
        <f t="shared" si="30"/>
        <v/>
      </c>
      <c r="S81" s="347" t="str">
        <f t="shared" si="31"/>
        <v/>
      </c>
      <c r="T81" s="345" t="str">
        <f>IF(R81="","",MAX((O81-AR81)*'1042Ai Domanda'!$B$31,0))</f>
        <v/>
      </c>
      <c r="U81" s="351" t="str">
        <f t="shared" si="49"/>
        <v/>
      </c>
      <c r="V81" s="214"/>
      <c r="W81" s="215"/>
      <c r="X81" s="164" t="str">
        <f>'1042Bi Dati di base lav.'!M77</f>
        <v/>
      </c>
      <c r="Y81" s="216" t="str">
        <f t="shared" si="41"/>
        <v/>
      </c>
      <c r="Z81" s="217" t="str">
        <f>IF(A81="","",'1042Bi Dati di base lav.'!Q77-'1042Bi Dati di base lav.'!R77)</f>
        <v/>
      </c>
      <c r="AA81" s="217" t="str">
        <f t="shared" si="50"/>
        <v/>
      </c>
      <c r="AB81" s="218" t="str">
        <f t="shared" si="32"/>
        <v/>
      </c>
      <c r="AC81" s="218" t="str">
        <f t="shared" si="42"/>
        <v/>
      </c>
      <c r="AD81" s="218" t="str">
        <f t="shared" si="43"/>
        <v/>
      </c>
      <c r="AE81" s="219" t="str">
        <f t="shared" si="33"/>
        <v/>
      </c>
      <c r="AF81" s="219" t="str">
        <f>IF(K81="","",K81*AF$8 - MAX('1042Bi Dati di base lav.'!S77-M81,0))</f>
        <v/>
      </c>
      <c r="AG81" s="219" t="str">
        <f t="shared" si="44"/>
        <v/>
      </c>
      <c r="AH81" s="219" t="str">
        <f t="shared" si="51"/>
        <v/>
      </c>
      <c r="AI81" s="219" t="str">
        <f t="shared" si="45"/>
        <v/>
      </c>
      <c r="AJ81" s="219" t="str">
        <f>IF(OR($C81="",K81="",O81=""),"",MAX(P81+'1042Bi Dati di base lav.'!T77-O81,0))</f>
        <v/>
      </c>
      <c r="AK81" s="219" t="str">
        <f>IF('1042Bi Dati di base lav.'!T77="","",'1042Bi Dati di base lav.'!T77)</f>
        <v/>
      </c>
      <c r="AL81" s="219" t="str">
        <f t="shared" si="52"/>
        <v/>
      </c>
      <c r="AM81" s="220" t="str">
        <f t="shared" si="53"/>
        <v/>
      </c>
      <c r="AN81" s="221" t="str">
        <f t="shared" si="54"/>
        <v/>
      </c>
      <c r="AO81" s="219" t="str">
        <f t="shared" si="55"/>
        <v/>
      </c>
      <c r="AP81" s="219" t="str">
        <f>IF(E81="","",'1042Bi Dati di base lav.'!P77)</f>
        <v/>
      </c>
      <c r="AQ81" s="222">
        <f>IF('1042Bi Dati di base lav.'!Y77&gt;0,AG81,0)</f>
        <v>0</v>
      </c>
      <c r="AR81" s="223">
        <f>IF('1042Bi Dati di base lav.'!Y77&gt;0,'1042Bi Dati di base lav.'!T77,0)</f>
        <v>0</v>
      </c>
      <c r="AS81" s="219" t="str">
        <f t="shared" si="46"/>
        <v/>
      </c>
      <c r="AT81" s="219">
        <f>'1042Bi Dati di base lav.'!P77</f>
        <v>0</v>
      </c>
      <c r="AU81" s="219">
        <f t="shared" si="34"/>
        <v>0</v>
      </c>
    </row>
    <row r="82" spans="1:47" s="57" customFormat="1" ht="16.899999999999999" customHeight="1">
      <c r="A82" s="225" t="str">
        <f>IF('1042Bi Dati di base lav.'!A78="","",'1042Bi Dati di base lav.'!A78)</f>
        <v/>
      </c>
      <c r="B82" s="226" t="str">
        <f>IF('1042Bi Dati di base lav.'!B78="","",'1042Bi Dati di base lav.'!B78)</f>
        <v/>
      </c>
      <c r="C82" s="227" t="str">
        <f>IF('1042Bi Dati di base lav.'!C78="","",'1042Bi Dati di base lav.'!C78)</f>
        <v/>
      </c>
      <c r="D82" s="335" t="str">
        <f>IF('1042Bi Dati di base lav.'!AJ78="","",'1042Bi Dati di base lav.'!AJ78)</f>
        <v/>
      </c>
      <c r="E82" s="327" t="str">
        <f>IF('1042Bi Dati di base lav.'!N78="","",'1042Bi Dati di base lav.'!N78)</f>
        <v/>
      </c>
      <c r="F82" s="333" t="str">
        <f>IF('1042Bi Dati di base lav.'!O78="","",'1042Bi Dati di base lav.'!O78)</f>
        <v/>
      </c>
      <c r="G82" s="329" t="str">
        <f>IF('1042Bi Dati di base lav.'!P78="","",'1042Bi Dati di base lav.'!P78)</f>
        <v/>
      </c>
      <c r="H82" s="341" t="str">
        <f>IF('1042Bi Dati di base lav.'!Q78="","",'1042Bi Dati di base lav.'!Q78)</f>
        <v/>
      </c>
      <c r="I82" s="342" t="str">
        <f>IF('1042Bi Dati di base lav.'!R78="","",'1042Bi Dati di base lav.'!R78)</f>
        <v/>
      </c>
      <c r="J82" s="343" t="str">
        <f t="shared" si="47"/>
        <v/>
      </c>
      <c r="K82" s="344" t="str">
        <f t="shared" si="25"/>
        <v/>
      </c>
      <c r="L82" s="345" t="str">
        <f>IF('1042Bi Dati di base lav.'!S78="","",'1042Bi Dati di base lav.'!S78)</f>
        <v/>
      </c>
      <c r="M82" s="346" t="str">
        <f t="shared" si="26"/>
        <v/>
      </c>
      <c r="N82" s="347" t="str">
        <f t="shared" si="27"/>
        <v/>
      </c>
      <c r="O82" s="348" t="str">
        <f t="shared" si="28"/>
        <v/>
      </c>
      <c r="P82" s="349" t="str">
        <f t="shared" si="29"/>
        <v/>
      </c>
      <c r="Q82" s="338" t="str">
        <f t="shared" si="48"/>
        <v/>
      </c>
      <c r="R82" s="350" t="str">
        <f t="shared" si="30"/>
        <v/>
      </c>
      <c r="S82" s="347" t="str">
        <f t="shared" si="31"/>
        <v/>
      </c>
      <c r="T82" s="345" t="str">
        <f>IF(R82="","",MAX((O82-AR82)*'1042Ai Domanda'!$B$31,0))</f>
        <v/>
      </c>
      <c r="U82" s="351" t="str">
        <f t="shared" si="49"/>
        <v/>
      </c>
      <c r="V82" s="214"/>
      <c r="W82" s="215"/>
      <c r="X82" s="164" t="str">
        <f>'1042Bi Dati di base lav.'!M78</f>
        <v/>
      </c>
      <c r="Y82" s="216" t="str">
        <f t="shared" si="41"/>
        <v/>
      </c>
      <c r="Z82" s="217" t="str">
        <f>IF(A82="","",'1042Bi Dati di base lav.'!Q78-'1042Bi Dati di base lav.'!R78)</f>
        <v/>
      </c>
      <c r="AA82" s="217" t="str">
        <f t="shared" si="50"/>
        <v/>
      </c>
      <c r="AB82" s="218" t="str">
        <f t="shared" si="32"/>
        <v/>
      </c>
      <c r="AC82" s="218" t="str">
        <f t="shared" si="42"/>
        <v/>
      </c>
      <c r="AD82" s="218" t="str">
        <f t="shared" si="43"/>
        <v/>
      </c>
      <c r="AE82" s="219" t="str">
        <f t="shared" si="33"/>
        <v/>
      </c>
      <c r="AF82" s="219" t="str">
        <f>IF(K82="","",K82*AF$8 - MAX('1042Bi Dati di base lav.'!S78-M82,0))</f>
        <v/>
      </c>
      <c r="AG82" s="219" t="str">
        <f t="shared" si="44"/>
        <v/>
      </c>
      <c r="AH82" s="219" t="str">
        <f t="shared" si="51"/>
        <v/>
      </c>
      <c r="AI82" s="219" t="str">
        <f t="shared" si="45"/>
        <v/>
      </c>
      <c r="AJ82" s="219" t="str">
        <f>IF(OR($C82="",K82="",O82=""),"",MAX(P82+'1042Bi Dati di base lav.'!T78-O82,0))</f>
        <v/>
      </c>
      <c r="AK82" s="219" t="str">
        <f>IF('1042Bi Dati di base lav.'!T78="","",'1042Bi Dati di base lav.'!T78)</f>
        <v/>
      </c>
      <c r="AL82" s="219" t="str">
        <f t="shared" si="52"/>
        <v/>
      </c>
      <c r="AM82" s="220" t="str">
        <f t="shared" si="53"/>
        <v/>
      </c>
      <c r="AN82" s="221" t="str">
        <f t="shared" si="54"/>
        <v/>
      </c>
      <c r="AO82" s="219" t="str">
        <f t="shared" si="55"/>
        <v/>
      </c>
      <c r="AP82" s="219" t="str">
        <f>IF(E82="","",'1042Bi Dati di base lav.'!P78)</f>
        <v/>
      </c>
      <c r="AQ82" s="222">
        <f>IF('1042Bi Dati di base lav.'!Y78&gt;0,AG82,0)</f>
        <v>0</v>
      </c>
      <c r="AR82" s="223">
        <f>IF('1042Bi Dati di base lav.'!Y78&gt;0,'1042Bi Dati di base lav.'!T78,0)</f>
        <v>0</v>
      </c>
      <c r="AS82" s="219" t="str">
        <f t="shared" si="46"/>
        <v/>
      </c>
      <c r="AT82" s="219">
        <f>'1042Bi Dati di base lav.'!P78</f>
        <v>0</v>
      </c>
      <c r="AU82" s="219">
        <f t="shared" si="34"/>
        <v>0</v>
      </c>
    </row>
    <row r="83" spans="1:47" s="57" customFormat="1" ht="16.899999999999999" customHeight="1">
      <c r="A83" s="225" t="str">
        <f>IF('1042Bi Dati di base lav.'!A79="","",'1042Bi Dati di base lav.'!A79)</f>
        <v/>
      </c>
      <c r="B83" s="226" t="str">
        <f>IF('1042Bi Dati di base lav.'!B79="","",'1042Bi Dati di base lav.'!B79)</f>
        <v/>
      </c>
      <c r="C83" s="227" t="str">
        <f>IF('1042Bi Dati di base lav.'!C79="","",'1042Bi Dati di base lav.'!C79)</f>
        <v/>
      </c>
      <c r="D83" s="335" t="str">
        <f>IF('1042Bi Dati di base lav.'!AJ79="","",'1042Bi Dati di base lav.'!AJ79)</f>
        <v/>
      </c>
      <c r="E83" s="327" t="str">
        <f>IF('1042Bi Dati di base lav.'!N79="","",'1042Bi Dati di base lav.'!N79)</f>
        <v/>
      </c>
      <c r="F83" s="333" t="str">
        <f>IF('1042Bi Dati di base lav.'!O79="","",'1042Bi Dati di base lav.'!O79)</f>
        <v/>
      </c>
      <c r="G83" s="329" t="str">
        <f>IF('1042Bi Dati di base lav.'!P79="","",'1042Bi Dati di base lav.'!P79)</f>
        <v/>
      </c>
      <c r="H83" s="341" t="str">
        <f>IF('1042Bi Dati di base lav.'!Q79="","",'1042Bi Dati di base lav.'!Q79)</f>
        <v/>
      </c>
      <c r="I83" s="342" t="str">
        <f>IF('1042Bi Dati di base lav.'!R79="","",'1042Bi Dati di base lav.'!R79)</f>
        <v/>
      </c>
      <c r="J83" s="343" t="str">
        <f t="shared" si="47"/>
        <v/>
      </c>
      <c r="K83" s="344" t="str">
        <f t="shared" si="25"/>
        <v/>
      </c>
      <c r="L83" s="345" t="str">
        <f>IF('1042Bi Dati di base lav.'!S79="","",'1042Bi Dati di base lav.'!S79)</f>
        <v/>
      </c>
      <c r="M83" s="346" t="str">
        <f t="shared" si="26"/>
        <v/>
      </c>
      <c r="N83" s="347" t="str">
        <f t="shared" si="27"/>
        <v/>
      </c>
      <c r="O83" s="348" t="str">
        <f t="shared" si="28"/>
        <v/>
      </c>
      <c r="P83" s="349" t="str">
        <f t="shared" si="29"/>
        <v/>
      </c>
      <c r="Q83" s="338" t="str">
        <f t="shared" si="48"/>
        <v/>
      </c>
      <c r="R83" s="350" t="str">
        <f t="shared" si="30"/>
        <v/>
      </c>
      <c r="S83" s="347" t="str">
        <f t="shared" si="31"/>
        <v/>
      </c>
      <c r="T83" s="345" t="str">
        <f>IF(R83="","",MAX((O83-AR83)*'1042Ai Domanda'!$B$31,0))</f>
        <v/>
      </c>
      <c r="U83" s="351" t="str">
        <f t="shared" si="49"/>
        <v/>
      </c>
      <c r="V83" s="214"/>
      <c r="W83" s="215"/>
      <c r="X83" s="164" t="str">
        <f>'1042Bi Dati di base lav.'!M79</f>
        <v/>
      </c>
      <c r="Y83" s="216" t="str">
        <f t="shared" si="41"/>
        <v/>
      </c>
      <c r="Z83" s="217" t="str">
        <f>IF(A83="","",'1042Bi Dati di base lav.'!Q79-'1042Bi Dati di base lav.'!R79)</f>
        <v/>
      </c>
      <c r="AA83" s="217" t="str">
        <f t="shared" si="50"/>
        <v/>
      </c>
      <c r="AB83" s="218" t="str">
        <f t="shared" si="32"/>
        <v/>
      </c>
      <c r="AC83" s="218" t="str">
        <f t="shared" si="42"/>
        <v/>
      </c>
      <c r="AD83" s="218" t="str">
        <f t="shared" si="43"/>
        <v/>
      </c>
      <c r="AE83" s="219" t="str">
        <f t="shared" si="33"/>
        <v/>
      </c>
      <c r="AF83" s="219" t="str">
        <f>IF(K83="","",K83*AF$8 - MAX('1042Bi Dati di base lav.'!S79-M83,0))</f>
        <v/>
      </c>
      <c r="AG83" s="219" t="str">
        <f t="shared" si="44"/>
        <v/>
      </c>
      <c r="AH83" s="219" t="str">
        <f t="shared" si="51"/>
        <v/>
      </c>
      <c r="AI83" s="219" t="str">
        <f t="shared" si="45"/>
        <v/>
      </c>
      <c r="AJ83" s="219" t="str">
        <f>IF(OR($C83="",K83="",O83=""),"",MAX(P83+'1042Bi Dati di base lav.'!T79-O83,0))</f>
        <v/>
      </c>
      <c r="AK83" s="219" t="str">
        <f>IF('1042Bi Dati di base lav.'!T79="","",'1042Bi Dati di base lav.'!T79)</f>
        <v/>
      </c>
      <c r="AL83" s="219" t="str">
        <f t="shared" si="52"/>
        <v/>
      </c>
      <c r="AM83" s="220" t="str">
        <f t="shared" si="53"/>
        <v/>
      </c>
      <c r="AN83" s="221" t="str">
        <f t="shared" si="54"/>
        <v/>
      </c>
      <c r="AO83" s="219" t="str">
        <f t="shared" si="55"/>
        <v/>
      </c>
      <c r="AP83" s="219" t="str">
        <f>IF(E83="","",'1042Bi Dati di base lav.'!P79)</f>
        <v/>
      </c>
      <c r="AQ83" s="222">
        <f>IF('1042Bi Dati di base lav.'!Y79&gt;0,AG83,0)</f>
        <v>0</v>
      </c>
      <c r="AR83" s="223">
        <f>IF('1042Bi Dati di base lav.'!Y79&gt;0,'1042Bi Dati di base lav.'!T79,0)</f>
        <v>0</v>
      </c>
      <c r="AS83" s="219" t="str">
        <f t="shared" si="46"/>
        <v/>
      </c>
      <c r="AT83" s="219">
        <f>'1042Bi Dati di base lav.'!P79</f>
        <v>0</v>
      </c>
      <c r="AU83" s="219">
        <f t="shared" si="34"/>
        <v>0</v>
      </c>
    </row>
    <row r="84" spans="1:47" s="57" customFormat="1" ht="16.899999999999999" customHeight="1">
      <c r="A84" s="225" t="str">
        <f>IF('1042Bi Dati di base lav.'!A80="","",'1042Bi Dati di base lav.'!A80)</f>
        <v/>
      </c>
      <c r="B84" s="226" t="str">
        <f>IF('1042Bi Dati di base lav.'!B80="","",'1042Bi Dati di base lav.'!B80)</f>
        <v/>
      </c>
      <c r="C84" s="227" t="str">
        <f>IF('1042Bi Dati di base lav.'!C80="","",'1042Bi Dati di base lav.'!C80)</f>
        <v/>
      </c>
      <c r="D84" s="335" t="str">
        <f>IF('1042Bi Dati di base lav.'!AJ80="","",'1042Bi Dati di base lav.'!AJ80)</f>
        <v/>
      </c>
      <c r="E84" s="327" t="str">
        <f>IF('1042Bi Dati di base lav.'!N80="","",'1042Bi Dati di base lav.'!N80)</f>
        <v/>
      </c>
      <c r="F84" s="333" t="str">
        <f>IF('1042Bi Dati di base lav.'!O80="","",'1042Bi Dati di base lav.'!O80)</f>
        <v/>
      </c>
      <c r="G84" s="329" t="str">
        <f>IF('1042Bi Dati di base lav.'!P80="","",'1042Bi Dati di base lav.'!P80)</f>
        <v/>
      </c>
      <c r="H84" s="341" t="str">
        <f>IF('1042Bi Dati di base lav.'!Q80="","",'1042Bi Dati di base lav.'!Q80)</f>
        <v/>
      </c>
      <c r="I84" s="342" t="str">
        <f>IF('1042Bi Dati di base lav.'!R80="","",'1042Bi Dati di base lav.'!R80)</f>
        <v/>
      </c>
      <c r="J84" s="343" t="str">
        <f t="shared" si="47"/>
        <v/>
      </c>
      <c r="K84" s="344" t="str">
        <f t="shared" si="25"/>
        <v/>
      </c>
      <c r="L84" s="345" t="str">
        <f>IF('1042Bi Dati di base lav.'!S80="","",'1042Bi Dati di base lav.'!S80)</f>
        <v/>
      </c>
      <c r="M84" s="346" t="str">
        <f t="shared" si="26"/>
        <v/>
      </c>
      <c r="N84" s="347" t="str">
        <f t="shared" si="27"/>
        <v/>
      </c>
      <c r="O84" s="348" t="str">
        <f t="shared" si="28"/>
        <v/>
      </c>
      <c r="P84" s="349" t="str">
        <f t="shared" si="29"/>
        <v/>
      </c>
      <c r="Q84" s="338" t="str">
        <f t="shared" si="48"/>
        <v/>
      </c>
      <c r="R84" s="350" t="str">
        <f t="shared" si="30"/>
        <v/>
      </c>
      <c r="S84" s="347" t="str">
        <f t="shared" si="31"/>
        <v/>
      </c>
      <c r="T84" s="345" t="str">
        <f>IF(R84="","",MAX((O84-AR84)*'1042Ai Domanda'!$B$31,0))</f>
        <v/>
      </c>
      <c r="U84" s="351" t="str">
        <f t="shared" si="49"/>
        <v/>
      </c>
      <c r="V84" s="214"/>
      <c r="W84" s="215"/>
      <c r="X84" s="164" t="str">
        <f>'1042Bi Dati di base lav.'!M80</f>
        <v/>
      </c>
      <c r="Y84" s="216" t="str">
        <f t="shared" si="41"/>
        <v/>
      </c>
      <c r="Z84" s="217" t="str">
        <f>IF(A84="","",'1042Bi Dati di base lav.'!Q80-'1042Bi Dati di base lav.'!R80)</f>
        <v/>
      </c>
      <c r="AA84" s="217" t="str">
        <f t="shared" si="50"/>
        <v/>
      </c>
      <c r="AB84" s="218" t="str">
        <f t="shared" si="32"/>
        <v/>
      </c>
      <c r="AC84" s="218" t="str">
        <f t="shared" si="42"/>
        <v/>
      </c>
      <c r="AD84" s="218" t="str">
        <f t="shared" si="43"/>
        <v/>
      </c>
      <c r="AE84" s="219" t="str">
        <f t="shared" si="33"/>
        <v/>
      </c>
      <c r="AF84" s="219" t="str">
        <f>IF(K84="","",K84*AF$8 - MAX('1042Bi Dati di base lav.'!S80-M84,0))</f>
        <v/>
      </c>
      <c r="AG84" s="219" t="str">
        <f t="shared" si="44"/>
        <v/>
      </c>
      <c r="AH84" s="219" t="str">
        <f t="shared" si="51"/>
        <v/>
      </c>
      <c r="AI84" s="219" t="str">
        <f t="shared" si="45"/>
        <v/>
      </c>
      <c r="AJ84" s="219" t="str">
        <f>IF(OR($C84="",K84="",O84=""),"",MAX(P84+'1042Bi Dati di base lav.'!T80-O84,0))</f>
        <v/>
      </c>
      <c r="AK84" s="219" t="str">
        <f>IF('1042Bi Dati di base lav.'!T80="","",'1042Bi Dati di base lav.'!T80)</f>
        <v/>
      </c>
      <c r="AL84" s="219" t="str">
        <f t="shared" si="52"/>
        <v/>
      </c>
      <c r="AM84" s="220" t="str">
        <f t="shared" si="53"/>
        <v/>
      </c>
      <c r="AN84" s="221" t="str">
        <f t="shared" si="54"/>
        <v/>
      </c>
      <c r="AO84" s="219" t="str">
        <f t="shared" si="55"/>
        <v/>
      </c>
      <c r="AP84" s="219" t="str">
        <f>IF(E84="","",'1042Bi Dati di base lav.'!P80)</f>
        <v/>
      </c>
      <c r="AQ84" s="222">
        <f>IF('1042Bi Dati di base lav.'!Y80&gt;0,AG84,0)</f>
        <v>0</v>
      </c>
      <c r="AR84" s="223">
        <f>IF('1042Bi Dati di base lav.'!Y80&gt;0,'1042Bi Dati di base lav.'!T80,0)</f>
        <v>0</v>
      </c>
      <c r="AS84" s="219" t="str">
        <f t="shared" si="46"/>
        <v/>
      </c>
      <c r="AT84" s="219">
        <f>'1042Bi Dati di base lav.'!P80</f>
        <v>0</v>
      </c>
      <c r="AU84" s="219">
        <f t="shared" si="34"/>
        <v>0</v>
      </c>
    </row>
    <row r="85" spans="1:47" s="57" customFormat="1" ht="16.899999999999999" customHeight="1">
      <c r="A85" s="225" t="str">
        <f>IF('1042Bi Dati di base lav.'!A81="","",'1042Bi Dati di base lav.'!A81)</f>
        <v/>
      </c>
      <c r="B85" s="226" t="str">
        <f>IF('1042Bi Dati di base lav.'!B81="","",'1042Bi Dati di base lav.'!B81)</f>
        <v/>
      </c>
      <c r="C85" s="227" t="str">
        <f>IF('1042Bi Dati di base lav.'!C81="","",'1042Bi Dati di base lav.'!C81)</f>
        <v/>
      </c>
      <c r="D85" s="335" t="str">
        <f>IF('1042Bi Dati di base lav.'!AJ81="","",'1042Bi Dati di base lav.'!AJ81)</f>
        <v/>
      </c>
      <c r="E85" s="327" t="str">
        <f>IF('1042Bi Dati di base lav.'!N81="","",'1042Bi Dati di base lav.'!N81)</f>
        <v/>
      </c>
      <c r="F85" s="333" t="str">
        <f>IF('1042Bi Dati di base lav.'!O81="","",'1042Bi Dati di base lav.'!O81)</f>
        <v/>
      </c>
      <c r="G85" s="329" t="str">
        <f>IF('1042Bi Dati di base lav.'!P81="","",'1042Bi Dati di base lav.'!P81)</f>
        <v/>
      </c>
      <c r="H85" s="341" t="str">
        <f>IF('1042Bi Dati di base lav.'!Q81="","",'1042Bi Dati di base lav.'!Q81)</f>
        <v/>
      </c>
      <c r="I85" s="342" t="str">
        <f>IF('1042Bi Dati di base lav.'!R81="","",'1042Bi Dati di base lav.'!R81)</f>
        <v/>
      </c>
      <c r="J85" s="343" t="str">
        <f t="shared" si="47"/>
        <v/>
      </c>
      <c r="K85" s="344" t="str">
        <f t="shared" si="25"/>
        <v/>
      </c>
      <c r="L85" s="345" t="str">
        <f>IF('1042Bi Dati di base lav.'!S81="","",'1042Bi Dati di base lav.'!S81)</f>
        <v/>
      </c>
      <c r="M85" s="346" t="str">
        <f t="shared" si="26"/>
        <v/>
      </c>
      <c r="N85" s="347" t="str">
        <f t="shared" si="27"/>
        <v/>
      </c>
      <c r="O85" s="348" t="str">
        <f t="shared" si="28"/>
        <v/>
      </c>
      <c r="P85" s="349" t="str">
        <f t="shared" si="29"/>
        <v/>
      </c>
      <c r="Q85" s="338" t="str">
        <f t="shared" si="48"/>
        <v/>
      </c>
      <c r="R85" s="350" t="str">
        <f t="shared" si="30"/>
        <v/>
      </c>
      <c r="S85" s="347" t="str">
        <f t="shared" si="31"/>
        <v/>
      </c>
      <c r="T85" s="345" t="str">
        <f>IF(R85="","",MAX((O85-AR85)*'1042Ai Domanda'!$B$31,0))</f>
        <v/>
      </c>
      <c r="U85" s="351" t="str">
        <f t="shared" si="49"/>
        <v/>
      </c>
      <c r="V85" s="214"/>
      <c r="W85" s="215"/>
      <c r="X85" s="164" t="str">
        <f>'1042Bi Dati di base lav.'!M81</f>
        <v/>
      </c>
      <c r="Y85" s="216" t="str">
        <f t="shared" si="41"/>
        <v/>
      </c>
      <c r="Z85" s="217" t="str">
        <f>IF(A85="","",'1042Bi Dati di base lav.'!Q81-'1042Bi Dati di base lav.'!R81)</f>
        <v/>
      </c>
      <c r="AA85" s="217" t="str">
        <f t="shared" si="50"/>
        <v/>
      </c>
      <c r="AB85" s="218" t="str">
        <f t="shared" si="32"/>
        <v/>
      </c>
      <c r="AC85" s="218" t="str">
        <f t="shared" si="42"/>
        <v/>
      </c>
      <c r="AD85" s="218" t="str">
        <f t="shared" si="43"/>
        <v/>
      </c>
      <c r="AE85" s="219" t="str">
        <f t="shared" si="33"/>
        <v/>
      </c>
      <c r="AF85" s="219" t="str">
        <f>IF(K85="","",K85*AF$8 - MAX('1042Bi Dati di base lav.'!S81-M85,0))</f>
        <v/>
      </c>
      <c r="AG85" s="219" t="str">
        <f t="shared" si="44"/>
        <v/>
      </c>
      <c r="AH85" s="219" t="str">
        <f t="shared" si="51"/>
        <v/>
      </c>
      <c r="AI85" s="219" t="str">
        <f t="shared" si="45"/>
        <v/>
      </c>
      <c r="AJ85" s="219" t="str">
        <f>IF(OR($C85="",K85="",O85=""),"",MAX(P85+'1042Bi Dati di base lav.'!T81-O85,0))</f>
        <v/>
      </c>
      <c r="AK85" s="219" t="str">
        <f>IF('1042Bi Dati di base lav.'!T81="","",'1042Bi Dati di base lav.'!T81)</f>
        <v/>
      </c>
      <c r="AL85" s="219" t="str">
        <f t="shared" si="52"/>
        <v/>
      </c>
      <c r="AM85" s="220" t="str">
        <f t="shared" si="53"/>
        <v/>
      </c>
      <c r="AN85" s="221" t="str">
        <f t="shared" si="54"/>
        <v/>
      </c>
      <c r="AO85" s="219" t="str">
        <f t="shared" si="55"/>
        <v/>
      </c>
      <c r="AP85" s="219" t="str">
        <f>IF(E85="","",'1042Bi Dati di base lav.'!P81)</f>
        <v/>
      </c>
      <c r="AQ85" s="222">
        <f>IF('1042Bi Dati di base lav.'!Y81&gt;0,AG85,0)</f>
        <v>0</v>
      </c>
      <c r="AR85" s="223">
        <f>IF('1042Bi Dati di base lav.'!Y81&gt;0,'1042Bi Dati di base lav.'!T81,0)</f>
        <v>0</v>
      </c>
      <c r="AS85" s="219" t="str">
        <f t="shared" si="46"/>
        <v/>
      </c>
      <c r="AT85" s="219">
        <f>'1042Bi Dati di base lav.'!P81</f>
        <v>0</v>
      </c>
      <c r="AU85" s="219">
        <f t="shared" si="34"/>
        <v>0</v>
      </c>
    </row>
    <row r="86" spans="1:47" s="57" customFormat="1" ht="16.899999999999999" customHeight="1">
      <c r="A86" s="225" t="str">
        <f>IF('1042Bi Dati di base lav.'!A82="","",'1042Bi Dati di base lav.'!A82)</f>
        <v/>
      </c>
      <c r="B86" s="226" t="str">
        <f>IF('1042Bi Dati di base lav.'!B82="","",'1042Bi Dati di base lav.'!B82)</f>
        <v/>
      </c>
      <c r="C86" s="227" t="str">
        <f>IF('1042Bi Dati di base lav.'!C82="","",'1042Bi Dati di base lav.'!C82)</f>
        <v/>
      </c>
      <c r="D86" s="335" t="str">
        <f>IF('1042Bi Dati di base lav.'!AJ82="","",'1042Bi Dati di base lav.'!AJ82)</f>
        <v/>
      </c>
      <c r="E86" s="327" t="str">
        <f>IF('1042Bi Dati di base lav.'!N82="","",'1042Bi Dati di base lav.'!N82)</f>
        <v/>
      </c>
      <c r="F86" s="333" t="str">
        <f>IF('1042Bi Dati di base lav.'!O82="","",'1042Bi Dati di base lav.'!O82)</f>
        <v/>
      </c>
      <c r="G86" s="329" t="str">
        <f>IF('1042Bi Dati di base lav.'!P82="","",'1042Bi Dati di base lav.'!P82)</f>
        <v/>
      </c>
      <c r="H86" s="341" t="str">
        <f>IF('1042Bi Dati di base lav.'!Q82="","",'1042Bi Dati di base lav.'!Q82)</f>
        <v/>
      </c>
      <c r="I86" s="342" t="str">
        <f>IF('1042Bi Dati di base lav.'!R82="","",'1042Bi Dati di base lav.'!R82)</f>
        <v/>
      </c>
      <c r="J86" s="343" t="str">
        <f t="shared" si="47"/>
        <v/>
      </c>
      <c r="K86" s="344" t="str">
        <f t="shared" si="25"/>
        <v/>
      </c>
      <c r="L86" s="345" t="str">
        <f>IF('1042Bi Dati di base lav.'!S82="","",'1042Bi Dati di base lav.'!S82)</f>
        <v/>
      </c>
      <c r="M86" s="346" t="str">
        <f t="shared" si="26"/>
        <v/>
      </c>
      <c r="N86" s="347" t="str">
        <f t="shared" si="27"/>
        <v/>
      </c>
      <c r="O86" s="348" t="str">
        <f t="shared" si="28"/>
        <v/>
      </c>
      <c r="P86" s="349" t="str">
        <f t="shared" si="29"/>
        <v/>
      </c>
      <c r="Q86" s="338" t="str">
        <f t="shared" si="48"/>
        <v/>
      </c>
      <c r="R86" s="350" t="str">
        <f t="shared" si="30"/>
        <v/>
      </c>
      <c r="S86" s="347" t="str">
        <f t="shared" si="31"/>
        <v/>
      </c>
      <c r="T86" s="345" t="str">
        <f>IF(R86="","",MAX((O86-AR86)*'1042Ai Domanda'!$B$31,0))</f>
        <v/>
      </c>
      <c r="U86" s="351" t="str">
        <f t="shared" si="49"/>
        <v/>
      </c>
      <c r="V86" s="214"/>
      <c r="W86" s="215"/>
      <c r="X86" s="164" t="str">
        <f>'1042Bi Dati di base lav.'!M82</f>
        <v/>
      </c>
      <c r="Y86" s="216" t="str">
        <f t="shared" si="41"/>
        <v/>
      </c>
      <c r="Z86" s="217" t="str">
        <f>IF(A86="","",'1042Bi Dati di base lav.'!Q82-'1042Bi Dati di base lav.'!R82)</f>
        <v/>
      </c>
      <c r="AA86" s="217" t="str">
        <f t="shared" si="50"/>
        <v/>
      </c>
      <c r="AB86" s="218" t="str">
        <f t="shared" si="32"/>
        <v/>
      </c>
      <c r="AC86" s="218" t="str">
        <f t="shared" si="42"/>
        <v/>
      </c>
      <c r="AD86" s="218" t="str">
        <f t="shared" si="43"/>
        <v/>
      </c>
      <c r="AE86" s="219" t="str">
        <f t="shared" si="33"/>
        <v/>
      </c>
      <c r="AF86" s="219" t="str">
        <f>IF(K86="","",K86*AF$8 - MAX('1042Bi Dati di base lav.'!S82-M86,0))</f>
        <v/>
      </c>
      <c r="AG86" s="219" t="str">
        <f t="shared" si="44"/>
        <v/>
      </c>
      <c r="AH86" s="219" t="str">
        <f t="shared" si="51"/>
        <v/>
      </c>
      <c r="AI86" s="219" t="str">
        <f t="shared" si="45"/>
        <v/>
      </c>
      <c r="AJ86" s="219" t="str">
        <f>IF(OR($C86="",K86="",O86=""),"",MAX(P86+'1042Bi Dati di base lav.'!T82-O86,0))</f>
        <v/>
      </c>
      <c r="AK86" s="219" t="str">
        <f>IF('1042Bi Dati di base lav.'!T82="","",'1042Bi Dati di base lav.'!T82)</f>
        <v/>
      </c>
      <c r="AL86" s="219" t="str">
        <f t="shared" si="52"/>
        <v/>
      </c>
      <c r="AM86" s="220" t="str">
        <f t="shared" si="53"/>
        <v/>
      </c>
      <c r="AN86" s="221" t="str">
        <f t="shared" si="54"/>
        <v/>
      </c>
      <c r="AO86" s="219" t="str">
        <f t="shared" si="55"/>
        <v/>
      </c>
      <c r="AP86" s="219" t="str">
        <f>IF(E86="","",'1042Bi Dati di base lav.'!P82)</f>
        <v/>
      </c>
      <c r="AQ86" s="222">
        <f>IF('1042Bi Dati di base lav.'!Y82&gt;0,AG86,0)</f>
        <v>0</v>
      </c>
      <c r="AR86" s="223">
        <f>IF('1042Bi Dati di base lav.'!Y82&gt;0,'1042Bi Dati di base lav.'!T82,0)</f>
        <v>0</v>
      </c>
      <c r="AS86" s="219" t="str">
        <f t="shared" si="46"/>
        <v/>
      </c>
      <c r="AT86" s="219">
        <f>'1042Bi Dati di base lav.'!P82</f>
        <v>0</v>
      </c>
      <c r="AU86" s="219">
        <f t="shared" si="34"/>
        <v>0</v>
      </c>
    </row>
    <row r="87" spans="1:47" s="57" customFormat="1" ht="16.899999999999999" customHeight="1">
      <c r="A87" s="225" t="str">
        <f>IF('1042Bi Dati di base lav.'!A83="","",'1042Bi Dati di base lav.'!A83)</f>
        <v/>
      </c>
      <c r="B87" s="226" t="str">
        <f>IF('1042Bi Dati di base lav.'!B83="","",'1042Bi Dati di base lav.'!B83)</f>
        <v/>
      </c>
      <c r="C87" s="227" t="str">
        <f>IF('1042Bi Dati di base lav.'!C83="","",'1042Bi Dati di base lav.'!C83)</f>
        <v/>
      </c>
      <c r="D87" s="335" t="str">
        <f>IF('1042Bi Dati di base lav.'!AJ83="","",'1042Bi Dati di base lav.'!AJ83)</f>
        <v/>
      </c>
      <c r="E87" s="327" t="str">
        <f>IF('1042Bi Dati di base lav.'!N83="","",'1042Bi Dati di base lav.'!N83)</f>
        <v/>
      </c>
      <c r="F87" s="333" t="str">
        <f>IF('1042Bi Dati di base lav.'!O83="","",'1042Bi Dati di base lav.'!O83)</f>
        <v/>
      </c>
      <c r="G87" s="329" t="str">
        <f>IF('1042Bi Dati di base lav.'!P83="","",'1042Bi Dati di base lav.'!P83)</f>
        <v/>
      </c>
      <c r="H87" s="341" t="str">
        <f>IF('1042Bi Dati di base lav.'!Q83="","",'1042Bi Dati di base lav.'!Q83)</f>
        <v/>
      </c>
      <c r="I87" s="342" t="str">
        <f>IF('1042Bi Dati di base lav.'!R83="","",'1042Bi Dati di base lav.'!R83)</f>
        <v/>
      </c>
      <c r="J87" s="343" t="str">
        <f t="shared" si="47"/>
        <v/>
      </c>
      <c r="K87" s="344" t="str">
        <f t="shared" si="25"/>
        <v/>
      </c>
      <c r="L87" s="345" t="str">
        <f>IF('1042Bi Dati di base lav.'!S83="","",'1042Bi Dati di base lav.'!S83)</f>
        <v/>
      </c>
      <c r="M87" s="346" t="str">
        <f t="shared" si="26"/>
        <v/>
      </c>
      <c r="N87" s="347" t="str">
        <f t="shared" si="27"/>
        <v/>
      </c>
      <c r="O87" s="348" t="str">
        <f t="shared" si="28"/>
        <v/>
      </c>
      <c r="P87" s="349" t="str">
        <f t="shared" si="29"/>
        <v/>
      </c>
      <c r="Q87" s="338" t="str">
        <f t="shared" si="48"/>
        <v/>
      </c>
      <c r="R87" s="350" t="str">
        <f t="shared" si="30"/>
        <v/>
      </c>
      <c r="S87" s="347" t="str">
        <f t="shared" si="31"/>
        <v/>
      </c>
      <c r="T87" s="345" t="str">
        <f>IF(R87="","",MAX((O87-AR87)*'1042Ai Domanda'!$B$31,0))</f>
        <v/>
      </c>
      <c r="U87" s="351" t="str">
        <f t="shared" si="49"/>
        <v/>
      </c>
      <c r="V87" s="214"/>
      <c r="W87" s="215"/>
      <c r="X87" s="164" t="str">
        <f>'1042Bi Dati di base lav.'!M83</f>
        <v/>
      </c>
      <c r="Y87" s="216" t="str">
        <f t="shared" si="41"/>
        <v/>
      </c>
      <c r="Z87" s="217" t="str">
        <f>IF(A87="","",'1042Bi Dati di base lav.'!Q83-'1042Bi Dati di base lav.'!R83)</f>
        <v/>
      </c>
      <c r="AA87" s="217" t="str">
        <f t="shared" si="50"/>
        <v/>
      </c>
      <c r="AB87" s="218" t="str">
        <f t="shared" si="32"/>
        <v/>
      </c>
      <c r="AC87" s="218" t="str">
        <f t="shared" si="42"/>
        <v/>
      </c>
      <c r="AD87" s="218" t="str">
        <f t="shared" si="43"/>
        <v/>
      </c>
      <c r="AE87" s="219" t="str">
        <f t="shared" si="33"/>
        <v/>
      </c>
      <c r="AF87" s="219" t="str">
        <f>IF(K87="","",K87*AF$8 - MAX('1042Bi Dati di base lav.'!S83-M87,0))</f>
        <v/>
      </c>
      <c r="AG87" s="219" t="str">
        <f t="shared" si="44"/>
        <v/>
      </c>
      <c r="AH87" s="219" t="str">
        <f t="shared" si="51"/>
        <v/>
      </c>
      <c r="AI87" s="219" t="str">
        <f t="shared" si="45"/>
        <v/>
      </c>
      <c r="AJ87" s="219" t="str">
        <f>IF(OR($C87="",K87="",O87=""),"",MAX(P87+'1042Bi Dati di base lav.'!T83-O87,0))</f>
        <v/>
      </c>
      <c r="AK87" s="219" t="str">
        <f>IF('1042Bi Dati di base lav.'!T83="","",'1042Bi Dati di base lav.'!T83)</f>
        <v/>
      </c>
      <c r="AL87" s="219" t="str">
        <f t="shared" si="52"/>
        <v/>
      </c>
      <c r="AM87" s="220" t="str">
        <f t="shared" si="53"/>
        <v/>
      </c>
      <c r="AN87" s="221" t="str">
        <f t="shared" si="54"/>
        <v/>
      </c>
      <c r="AO87" s="219" t="str">
        <f t="shared" si="55"/>
        <v/>
      </c>
      <c r="AP87" s="219" t="str">
        <f>IF(E87="","",'1042Bi Dati di base lav.'!P83)</f>
        <v/>
      </c>
      <c r="AQ87" s="222">
        <f>IF('1042Bi Dati di base lav.'!Y83&gt;0,AG87,0)</f>
        <v>0</v>
      </c>
      <c r="AR87" s="223">
        <f>IF('1042Bi Dati di base lav.'!Y83&gt;0,'1042Bi Dati di base lav.'!T83,0)</f>
        <v>0</v>
      </c>
      <c r="AS87" s="219" t="str">
        <f t="shared" si="46"/>
        <v/>
      </c>
      <c r="AT87" s="219">
        <f>'1042Bi Dati di base lav.'!P83</f>
        <v>0</v>
      </c>
      <c r="AU87" s="219">
        <f t="shared" si="34"/>
        <v>0</v>
      </c>
    </row>
    <row r="88" spans="1:47" s="57" customFormat="1" ht="16.899999999999999" customHeight="1">
      <c r="A88" s="225" t="str">
        <f>IF('1042Bi Dati di base lav.'!A84="","",'1042Bi Dati di base lav.'!A84)</f>
        <v/>
      </c>
      <c r="B88" s="226" t="str">
        <f>IF('1042Bi Dati di base lav.'!B84="","",'1042Bi Dati di base lav.'!B84)</f>
        <v/>
      </c>
      <c r="C88" s="227" t="str">
        <f>IF('1042Bi Dati di base lav.'!C84="","",'1042Bi Dati di base lav.'!C84)</f>
        <v/>
      </c>
      <c r="D88" s="335" t="str">
        <f>IF('1042Bi Dati di base lav.'!AJ84="","",'1042Bi Dati di base lav.'!AJ84)</f>
        <v/>
      </c>
      <c r="E88" s="327" t="str">
        <f>IF('1042Bi Dati di base lav.'!N84="","",'1042Bi Dati di base lav.'!N84)</f>
        <v/>
      </c>
      <c r="F88" s="333" t="str">
        <f>IF('1042Bi Dati di base lav.'!O84="","",'1042Bi Dati di base lav.'!O84)</f>
        <v/>
      </c>
      <c r="G88" s="329" t="str">
        <f>IF('1042Bi Dati di base lav.'!P84="","",'1042Bi Dati di base lav.'!P84)</f>
        <v/>
      </c>
      <c r="H88" s="341" t="str">
        <f>IF('1042Bi Dati di base lav.'!Q84="","",'1042Bi Dati di base lav.'!Q84)</f>
        <v/>
      </c>
      <c r="I88" s="342" t="str">
        <f>IF('1042Bi Dati di base lav.'!R84="","",'1042Bi Dati di base lav.'!R84)</f>
        <v/>
      </c>
      <c r="J88" s="343" t="str">
        <f t="shared" si="47"/>
        <v/>
      </c>
      <c r="K88" s="344" t="str">
        <f t="shared" si="25"/>
        <v/>
      </c>
      <c r="L88" s="345" t="str">
        <f>IF('1042Bi Dati di base lav.'!S84="","",'1042Bi Dati di base lav.'!S84)</f>
        <v/>
      </c>
      <c r="M88" s="346" t="str">
        <f t="shared" si="26"/>
        <v/>
      </c>
      <c r="N88" s="347" t="str">
        <f t="shared" si="27"/>
        <v/>
      </c>
      <c r="O88" s="348" t="str">
        <f t="shared" si="28"/>
        <v/>
      </c>
      <c r="P88" s="349" t="str">
        <f t="shared" si="29"/>
        <v/>
      </c>
      <c r="Q88" s="338" t="str">
        <f t="shared" si="48"/>
        <v/>
      </c>
      <c r="R88" s="350" t="str">
        <f t="shared" si="30"/>
        <v/>
      </c>
      <c r="S88" s="347" t="str">
        <f t="shared" si="31"/>
        <v/>
      </c>
      <c r="T88" s="345" t="str">
        <f>IF(R88="","",MAX((O88-AR88)*'1042Ai Domanda'!$B$31,0))</f>
        <v/>
      </c>
      <c r="U88" s="351" t="str">
        <f t="shared" si="49"/>
        <v/>
      </c>
      <c r="V88" s="214"/>
      <c r="W88" s="215"/>
      <c r="X88" s="164" t="str">
        <f>'1042Bi Dati di base lav.'!M84</f>
        <v/>
      </c>
      <c r="Y88" s="216" t="str">
        <f t="shared" si="41"/>
        <v/>
      </c>
      <c r="Z88" s="217" t="str">
        <f>IF(A88="","",'1042Bi Dati di base lav.'!Q84-'1042Bi Dati di base lav.'!R84)</f>
        <v/>
      </c>
      <c r="AA88" s="217" t="str">
        <f t="shared" si="50"/>
        <v/>
      </c>
      <c r="AB88" s="218" t="str">
        <f t="shared" si="32"/>
        <v/>
      </c>
      <c r="AC88" s="218" t="str">
        <f t="shared" si="42"/>
        <v/>
      </c>
      <c r="AD88" s="218" t="str">
        <f t="shared" si="43"/>
        <v/>
      </c>
      <c r="AE88" s="219" t="str">
        <f t="shared" si="33"/>
        <v/>
      </c>
      <c r="AF88" s="219" t="str">
        <f>IF(K88="","",K88*AF$8 - MAX('1042Bi Dati di base lav.'!S84-M88,0))</f>
        <v/>
      </c>
      <c r="AG88" s="219" t="str">
        <f t="shared" si="44"/>
        <v/>
      </c>
      <c r="AH88" s="219" t="str">
        <f t="shared" si="51"/>
        <v/>
      </c>
      <c r="AI88" s="219" t="str">
        <f t="shared" si="45"/>
        <v/>
      </c>
      <c r="AJ88" s="219" t="str">
        <f>IF(OR($C88="",K88="",O88=""),"",MAX(P88+'1042Bi Dati di base lav.'!T84-O88,0))</f>
        <v/>
      </c>
      <c r="AK88" s="219" t="str">
        <f>IF('1042Bi Dati di base lav.'!T84="","",'1042Bi Dati di base lav.'!T84)</f>
        <v/>
      </c>
      <c r="AL88" s="219" t="str">
        <f t="shared" si="52"/>
        <v/>
      </c>
      <c r="AM88" s="220" t="str">
        <f t="shared" si="53"/>
        <v/>
      </c>
      <c r="AN88" s="221" t="str">
        <f t="shared" si="54"/>
        <v/>
      </c>
      <c r="AO88" s="219" t="str">
        <f t="shared" si="55"/>
        <v/>
      </c>
      <c r="AP88" s="219" t="str">
        <f>IF(E88="","",'1042Bi Dati di base lav.'!P84)</f>
        <v/>
      </c>
      <c r="AQ88" s="222">
        <f>IF('1042Bi Dati di base lav.'!Y84&gt;0,AG88,0)</f>
        <v>0</v>
      </c>
      <c r="AR88" s="223">
        <f>IF('1042Bi Dati di base lav.'!Y84&gt;0,'1042Bi Dati di base lav.'!T84,0)</f>
        <v>0</v>
      </c>
      <c r="AS88" s="219" t="str">
        <f t="shared" si="46"/>
        <v/>
      </c>
      <c r="AT88" s="219">
        <f>'1042Bi Dati di base lav.'!P84</f>
        <v>0</v>
      </c>
      <c r="AU88" s="219">
        <f t="shared" si="34"/>
        <v>0</v>
      </c>
    </row>
    <row r="89" spans="1:47" s="57" customFormat="1" ht="16.899999999999999" customHeight="1">
      <c r="A89" s="225" t="str">
        <f>IF('1042Bi Dati di base lav.'!A85="","",'1042Bi Dati di base lav.'!A85)</f>
        <v/>
      </c>
      <c r="B89" s="226" t="str">
        <f>IF('1042Bi Dati di base lav.'!B85="","",'1042Bi Dati di base lav.'!B85)</f>
        <v/>
      </c>
      <c r="C89" s="227" t="str">
        <f>IF('1042Bi Dati di base lav.'!C85="","",'1042Bi Dati di base lav.'!C85)</f>
        <v/>
      </c>
      <c r="D89" s="335" t="str">
        <f>IF('1042Bi Dati di base lav.'!AJ85="","",'1042Bi Dati di base lav.'!AJ85)</f>
        <v/>
      </c>
      <c r="E89" s="327" t="str">
        <f>IF('1042Bi Dati di base lav.'!N85="","",'1042Bi Dati di base lav.'!N85)</f>
        <v/>
      </c>
      <c r="F89" s="333" t="str">
        <f>IF('1042Bi Dati di base lav.'!O85="","",'1042Bi Dati di base lav.'!O85)</f>
        <v/>
      </c>
      <c r="G89" s="329" t="str">
        <f>IF('1042Bi Dati di base lav.'!P85="","",'1042Bi Dati di base lav.'!P85)</f>
        <v/>
      </c>
      <c r="H89" s="341" t="str">
        <f>IF('1042Bi Dati di base lav.'!Q85="","",'1042Bi Dati di base lav.'!Q85)</f>
        <v/>
      </c>
      <c r="I89" s="342" t="str">
        <f>IF('1042Bi Dati di base lav.'!R85="","",'1042Bi Dati di base lav.'!R85)</f>
        <v/>
      </c>
      <c r="J89" s="343" t="str">
        <f t="shared" si="47"/>
        <v/>
      </c>
      <c r="K89" s="344" t="str">
        <f t="shared" si="25"/>
        <v/>
      </c>
      <c r="L89" s="345" t="str">
        <f>IF('1042Bi Dati di base lav.'!S85="","",'1042Bi Dati di base lav.'!S85)</f>
        <v/>
      </c>
      <c r="M89" s="346" t="str">
        <f t="shared" si="26"/>
        <v/>
      </c>
      <c r="N89" s="347" t="str">
        <f t="shared" si="27"/>
        <v/>
      </c>
      <c r="O89" s="348" t="str">
        <f t="shared" si="28"/>
        <v/>
      </c>
      <c r="P89" s="349" t="str">
        <f t="shared" si="29"/>
        <v/>
      </c>
      <c r="Q89" s="338" t="str">
        <f t="shared" si="48"/>
        <v/>
      </c>
      <c r="R89" s="350" t="str">
        <f t="shared" si="30"/>
        <v/>
      </c>
      <c r="S89" s="347" t="str">
        <f t="shared" si="31"/>
        <v/>
      </c>
      <c r="T89" s="345" t="str">
        <f>IF(R89="","",MAX((O89-AR89)*'1042Ai Domanda'!$B$31,0))</f>
        <v/>
      </c>
      <c r="U89" s="351" t="str">
        <f t="shared" si="49"/>
        <v/>
      </c>
      <c r="V89" s="214"/>
      <c r="W89" s="215"/>
      <c r="X89" s="164" t="str">
        <f>'1042Bi Dati di base lav.'!M85</f>
        <v/>
      </c>
      <c r="Y89" s="216" t="str">
        <f t="shared" si="41"/>
        <v/>
      </c>
      <c r="Z89" s="217" t="str">
        <f>IF(A89="","",'1042Bi Dati di base lav.'!Q85-'1042Bi Dati di base lav.'!R85)</f>
        <v/>
      </c>
      <c r="AA89" s="217" t="str">
        <f t="shared" si="50"/>
        <v/>
      </c>
      <c r="AB89" s="218" t="str">
        <f t="shared" si="32"/>
        <v/>
      </c>
      <c r="AC89" s="218" t="str">
        <f t="shared" si="42"/>
        <v/>
      </c>
      <c r="AD89" s="218" t="str">
        <f t="shared" si="43"/>
        <v/>
      </c>
      <c r="AE89" s="219" t="str">
        <f t="shared" si="33"/>
        <v/>
      </c>
      <c r="AF89" s="219" t="str">
        <f>IF(K89="","",K89*AF$8 - MAX('1042Bi Dati di base lav.'!S85-M89,0))</f>
        <v/>
      </c>
      <c r="AG89" s="219" t="str">
        <f t="shared" si="44"/>
        <v/>
      </c>
      <c r="AH89" s="219" t="str">
        <f t="shared" si="51"/>
        <v/>
      </c>
      <c r="AI89" s="219" t="str">
        <f t="shared" si="45"/>
        <v/>
      </c>
      <c r="AJ89" s="219" t="str">
        <f>IF(OR($C89="",K89="",O89=""),"",MAX(P89+'1042Bi Dati di base lav.'!T85-O89,0))</f>
        <v/>
      </c>
      <c r="AK89" s="219" t="str">
        <f>IF('1042Bi Dati di base lav.'!T85="","",'1042Bi Dati di base lav.'!T85)</f>
        <v/>
      </c>
      <c r="AL89" s="219" t="str">
        <f t="shared" si="52"/>
        <v/>
      </c>
      <c r="AM89" s="220" t="str">
        <f t="shared" si="53"/>
        <v/>
      </c>
      <c r="AN89" s="221" t="str">
        <f t="shared" si="54"/>
        <v/>
      </c>
      <c r="AO89" s="219" t="str">
        <f t="shared" si="55"/>
        <v/>
      </c>
      <c r="AP89" s="219" t="str">
        <f>IF(E89="","",'1042Bi Dati di base lav.'!P85)</f>
        <v/>
      </c>
      <c r="AQ89" s="222">
        <f>IF('1042Bi Dati di base lav.'!Y85&gt;0,AG89,0)</f>
        <v>0</v>
      </c>
      <c r="AR89" s="223">
        <f>IF('1042Bi Dati di base lav.'!Y85&gt;0,'1042Bi Dati di base lav.'!T85,0)</f>
        <v>0</v>
      </c>
      <c r="AS89" s="219" t="str">
        <f t="shared" si="46"/>
        <v/>
      </c>
      <c r="AT89" s="219">
        <f>'1042Bi Dati di base lav.'!P85</f>
        <v>0</v>
      </c>
      <c r="AU89" s="219">
        <f t="shared" si="34"/>
        <v>0</v>
      </c>
    </row>
    <row r="90" spans="1:47" s="57" customFormat="1" ht="16.899999999999999" customHeight="1">
      <c r="A90" s="225" t="str">
        <f>IF('1042Bi Dati di base lav.'!A86="","",'1042Bi Dati di base lav.'!A86)</f>
        <v/>
      </c>
      <c r="B90" s="226" t="str">
        <f>IF('1042Bi Dati di base lav.'!B86="","",'1042Bi Dati di base lav.'!B86)</f>
        <v/>
      </c>
      <c r="C90" s="227" t="str">
        <f>IF('1042Bi Dati di base lav.'!C86="","",'1042Bi Dati di base lav.'!C86)</f>
        <v/>
      </c>
      <c r="D90" s="335" t="str">
        <f>IF('1042Bi Dati di base lav.'!AJ86="","",'1042Bi Dati di base lav.'!AJ86)</f>
        <v/>
      </c>
      <c r="E90" s="327" t="str">
        <f>IF('1042Bi Dati di base lav.'!N86="","",'1042Bi Dati di base lav.'!N86)</f>
        <v/>
      </c>
      <c r="F90" s="333" t="str">
        <f>IF('1042Bi Dati di base lav.'!O86="","",'1042Bi Dati di base lav.'!O86)</f>
        <v/>
      </c>
      <c r="G90" s="329" t="str">
        <f>IF('1042Bi Dati di base lav.'!P86="","",'1042Bi Dati di base lav.'!P86)</f>
        <v/>
      </c>
      <c r="H90" s="341" t="str">
        <f>IF('1042Bi Dati di base lav.'!Q86="","",'1042Bi Dati di base lav.'!Q86)</f>
        <v/>
      </c>
      <c r="I90" s="342" t="str">
        <f>IF('1042Bi Dati di base lav.'!R86="","",'1042Bi Dati di base lav.'!R86)</f>
        <v/>
      </c>
      <c r="J90" s="343" t="str">
        <f t="shared" si="47"/>
        <v/>
      </c>
      <c r="K90" s="344" t="str">
        <f t="shared" si="25"/>
        <v/>
      </c>
      <c r="L90" s="345" t="str">
        <f>IF('1042Bi Dati di base lav.'!S86="","",'1042Bi Dati di base lav.'!S86)</f>
        <v/>
      </c>
      <c r="M90" s="346" t="str">
        <f t="shared" si="26"/>
        <v/>
      </c>
      <c r="N90" s="347" t="str">
        <f t="shared" si="27"/>
        <v/>
      </c>
      <c r="O90" s="348" t="str">
        <f t="shared" si="28"/>
        <v/>
      </c>
      <c r="P90" s="349" t="str">
        <f t="shared" si="29"/>
        <v/>
      </c>
      <c r="Q90" s="338" t="str">
        <f t="shared" si="48"/>
        <v/>
      </c>
      <c r="R90" s="350" t="str">
        <f t="shared" si="30"/>
        <v/>
      </c>
      <c r="S90" s="347" t="str">
        <f t="shared" si="31"/>
        <v/>
      </c>
      <c r="T90" s="345" t="str">
        <f>IF(R90="","",MAX((O90-AR90)*'1042Ai Domanda'!$B$31,0))</f>
        <v/>
      </c>
      <c r="U90" s="351" t="str">
        <f t="shared" si="49"/>
        <v/>
      </c>
      <c r="V90" s="214"/>
      <c r="W90" s="215"/>
      <c r="X90" s="164" t="str">
        <f>'1042Bi Dati di base lav.'!M86</f>
        <v/>
      </c>
      <c r="Y90" s="216" t="str">
        <f t="shared" si="41"/>
        <v/>
      </c>
      <c r="Z90" s="217" t="str">
        <f>IF(A90="","",'1042Bi Dati di base lav.'!Q86-'1042Bi Dati di base lav.'!R86)</f>
        <v/>
      </c>
      <c r="AA90" s="217" t="str">
        <f t="shared" si="50"/>
        <v/>
      </c>
      <c r="AB90" s="218" t="str">
        <f t="shared" si="32"/>
        <v/>
      </c>
      <c r="AC90" s="218" t="str">
        <f t="shared" si="42"/>
        <v/>
      </c>
      <c r="AD90" s="218" t="str">
        <f t="shared" si="43"/>
        <v/>
      </c>
      <c r="AE90" s="219" t="str">
        <f t="shared" si="33"/>
        <v/>
      </c>
      <c r="AF90" s="219" t="str">
        <f>IF(K90="","",K90*AF$8 - MAX('1042Bi Dati di base lav.'!S86-M90,0))</f>
        <v/>
      </c>
      <c r="AG90" s="219" t="str">
        <f t="shared" si="44"/>
        <v/>
      </c>
      <c r="AH90" s="219" t="str">
        <f t="shared" si="51"/>
        <v/>
      </c>
      <c r="AI90" s="219" t="str">
        <f t="shared" si="45"/>
        <v/>
      </c>
      <c r="AJ90" s="219" t="str">
        <f>IF(OR($C90="",K90="",O90=""),"",MAX(P90+'1042Bi Dati di base lav.'!T86-O90,0))</f>
        <v/>
      </c>
      <c r="AK90" s="219" t="str">
        <f>IF('1042Bi Dati di base lav.'!T86="","",'1042Bi Dati di base lav.'!T86)</f>
        <v/>
      </c>
      <c r="AL90" s="219" t="str">
        <f t="shared" si="52"/>
        <v/>
      </c>
      <c r="AM90" s="220" t="str">
        <f t="shared" si="53"/>
        <v/>
      </c>
      <c r="AN90" s="221" t="str">
        <f t="shared" si="54"/>
        <v/>
      </c>
      <c r="AO90" s="219" t="str">
        <f t="shared" si="55"/>
        <v/>
      </c>
      <c r="AP90" s="219" t="str">
        <f>IF(E90="","",'1042Bi Dati di base lav.'!P86)</f>
        <v/>
      </c>
      <c r="AQ90" s="222">
        <f>IF('1042Bi Dati di base lav.'!Y86&gt;0,AG90,0)</f>
        <v>0</v>
      </c>
      <c r="AR90" s="223">
        <f>IF('1042Bi Dati di base lav.'!Y86&gt;0,'1042Bi Dati di base lav.'!T86,0)</f>
        <v>0</v>
      </c>
      <c r="AS90" s="219" t="str">
        <f t="shared" si="46"/>
        <v/>
      </c>
      <c r="AT90" s="219">
        <f>'1042Bi Dati di base lav.'!P86</f>
        <v>0</v>
      </c>
      <c r="AU90" s="219">
        <f t="shared" si="34"/>
        <v>0</v>
      </c>
    </row>
    <row r="91" spans="1:47" s="57" customFormat="1" ht="16.899999999999999" customHeight="1">
      <c r="A91" s="225" t="str">
        <f>IF('1042Bi Dati di base lav.'!A87="","",'1042Bi Dati di base lav.'!A87)</f>
        <v/>
      </c>
      <c r="B91" s="226" t="str">
        <f>IF('1042Bi Dati di base lav.'!B87="","",'1042Bi Dati di base lav.'!B87)</f>
        <v/>
      </c>
      <c r="C91" s="227" t="str">
        <f>IF('1042Bi Dati di base lav.'!C87="","",'1042Bi Dati di base lav.'!C87)</f>
        <v/>
      </c>
      <c r="D91" s="335" t="str">
        <f>IF('1042Bi Dati di base lav.'!AJ87="","",'1042Bi Dati di base lav.'!AJ87)</f>
        <v/>
      </c>
      <c r="E91" s="327" t="str">
        <f>IF('1042Bi Dati di base lav.'!N87="","",'1042Bi Dati di base lav.'!N87)</f>
        <v/>
      </c>
      <c r="F91" s="333" t="str">
        <f>IF('1042Bi Dati di base lav.'!O87="","",'1042Bi Dati di base lav.'!O87)</f>
        <v/>
      </c>
      <c r="G91" s="329" t="str">
        <f>IF('1042Bi Dati di base lav.'!P87="","",'1042Bi Dati di base lav.'!P87)</f>
        <v/>
      </c>
      <c r="H91" s="341" t="str">
        <f>IF('1042Bi Dati di base lav.'!Q87="","",'1042Bi Dati di base lav.'!Q87)</f>
        <v/>
      </c>
      <c r="I91" s="342" t="str">
        <f>IF('1042Bi Dati di base lav.'!R87="","",'1042Bi Dati di base lav.'!R87)</f>
        <v/>
      </c>
      <c r="J91" s="343" t="str">
        <f t="shared" si="47"/>
        <v/>
      </c>
      <c r="K91" s="344" t="str">
        <f t="shared" si="25"/>
        <v/>
      </c>
      <c r="L91" s="345" t="str">
        <f>IF('1042Bi Dati di base lav.'!S87="","",'1042Bi Dati di base lav.'!S87)</f>
        <v/>
      </c>
      <c r="M91" s="346" t="str">
        <f t="shared" si="26"/>
        <v/>
      </c>
      <c r="N91" s="347" t="str">
        <f t="shared" si="27"/>
        <v/>
      </c>
      <c r="O91" s="348" t="str">
        <f t="shared" si="28"/>
        <v/>
      </c>
      <c r="P91" s="349" t="str">
        <f t="shared" si="29"/>
        <v/>
      </c>
      <c r="Q91" s="338" t="str">
        <f t="shared" si="48"/>
        <v/>
      </c>
      <c r="R91" s="350" t="str">
        <f t="shared" si="30"/>
        <v/>
      </c>
      <c r="S91" s="347" t="str">
        <f t="shared" si="31"/>
        <v/>
      </c>
      <c r="T91" s="345" t="str">
        <f>IF(R91="","",MAX((O91-AR91)*'1042Ai Domanda'!$B$31,0))</f>
        <v/>
      </c>
      <c r="U91" s="351" t="str">
        <f t="shared" si="49"/>
        <v/>
      </c>
      <c r="V91" s="214"/>
      <c r="W91" s="215"/>
      <c r="X91" s="164" t="str">
        <f>'1042Bi Dati di base lav.'!M87</f>
        <v/>
      </c>
      <c r="Y91" s="216" t="str">
        <f t="shared" si="41"/>
        <v/>
      </c>
      <c r="Z91" s="217" t="str">
        <f>IF(A91="","",'1042Bi Dati di base lav.'!Q87-'1042Bi Dati di base lav.'!R87)</f>
        <v/>
      </c>
      <c r="AA91" s="217" t="str">
        <f t="shared" si="50"/>
        <v/>
      </c>
      <c r="AB91" s="218" t="str">
        <f t="shared" si="32"/>
        <v/>
      </c>
      <c r="AC91" s="218" t="str">
        <f t="shared" si="42"/>
        <v/>
      </c>
      <c r="AD91" s="218" t="str">
        <f t="shared" si="43"/>
        <v/>
      </c>
      <c r="AE91" s="219" t="str">
        <f t="shared" si="33"/>
        <v/>
      </c>
      <c r="AF91" s="219" t="str">
        <f>IF(K91="","",K91*AF$8 - MAX('1042Bi Dati di base lav.'!S87-M91,0))</f>
        <v/>
      </c>
      <c r="AG91" s="219" t="str">
        <f t="shared" si="44"/>
        <v/>
      </c>
      <c r="AH91" s="219" t="str">
        <f t="shared" si="51"/>
        <v/>
      </c>
      <c r="AI91" s="219" t="str">
        <f t="shared" si="45"/>
        <v/>
      </c>
      <c r="AJ91" s="219" t="str">
        <f>IF(OR($C91="",K91="",O91=""),"",MAX(P91+'1042Bi Dati di base lav.'!T87-O91,0))</f>
        <v/>
      </c>
      <c r="AK91" s="219" t="str">
        <f>IF('1042Bi Dati di base lav.'!T87="","",'1042Bi Dati di base lav.'!T87)</f>
        <v/>
      </c>
      <c r="AL91" s="219" t="str">
        <f t="shared" si="52"/>
        <v/>
      </c>
      <c r="AM91" s="220" t="str">
        <f t="shared" si="53"/>
        <v/>
      </c>
      <c r="AN91" s="221" t="str">
        <f t="shared" si="54"/>
        <v/>
      </c>
      <c r="AO91" s="219" t="str">
        <f t="shared" si="55"/>
        <v/>
      </c>
      <c r="AP91" s="219" t="str">
        <f>IF(E91="","",'1042Bi Dati di base lav.'!P87)</f>
        <v/>
      </c>
      <c r="AQ91" s="222">
        <f>IF('1042Bi Dati di base lav.'!Y87&gt;0,AG91,0)</f>
        <v>0</v>
      </c>
      <c r="AR91" s="223">
        <f>IF('1042Bi Dati di base lav.'!Y87&gt;0,'1042Bi Dati di base lav.'!T87,0)</f>
        <v>0</v>
      </c>
      <c r="AS91" s="219" t="str">
        <f t="shared" si="46"/>
        <v/>
      </c>
      <c r="AT91" s="219">
        <f>'1042Bi Dati di base lav.'!P87</f>
        <v>0</v>
      </c>
      <c r="AU91" s="219">
        <f t="shared" si="34"/>
        <v>0</v>
      </c>
    </row>
    <row r="92" spans="1:47" s="57" customFormat="1" ht="16.899999999999999" customHeight="1">
      <c r="A92" s="225" t="str">
        <f>IF('1042Bi Dati di base lav.'!A88="","",'1042Bi Dati di base lav.'!A88)</f>
        <v/>
      </c>
      <c r="B92" s="226" t="str">
        <f>IF('1042Bi Dati di base lav.'!B88="","",'1042Bi Dati di base lav.'!B88)</f>
        <v/>
      </c>
      <c r="C92" s="227" t="str">
        <f>IF('1042Bi Dati di base lav.'!C88="","",'1042Bi Dati di base lav.'!C88)</f>
        <v/>
      </c>
      <c r="D92" s="335" t="str">
        <f>IF('1042Bi Dati di base lav.'!AJ88="","",'1042Bi Dati di base lav.'!AJ88)</f>
        <v/>
      </c>
      <c r="E92" s="327" t="str">
        <f>IF('1042Bi Dati di base lav.'!N88="","",'1042Bi Dati di base lav.'!N88)</f>
        <v/>
      </c>
      <c r="F92" s="333" t="str">
        <f>IF('1042Bi Dati di base lav.'!O88="","",'1042Bi Dati di base lav.'!O88)</f>
        <v/>
      </c>
      <c r="G92" s="329" t="str">
        <f>IF('1042Bi Dati di base lav.'!P88="","",'1042Bi Dati di base lav.'!P88)</f>
        <v/>
      </c>
      <c r="H92" s="341" t="str">
        <f>IF('1042Bi Dati di base lav.'!Q88="","",'1042Bi Dati di base lav.'!Q88)</f>
        <v/>
      </c>
      <c r="I92" s="342" t="str">
        <f>IF('1042Bi Dati di base lav.'!R88="","",'1042Bi Dati di base lav.'!R88)</f>
        <v/>
      </c>
      <c r="J92" s="343" t="str">
        <f t="shared" si="47"/>
        <v/>
      </c>
      <c r="K92" s="344" t="str">
        <f t="shared" si="25"/>
        <v/>
      </c>
      <c r="L92" s="345" t="str">
        <f>IF('1042Bi Dati di base lav.'!S88="","",'1042Bi Dati di base lav.'!S88)</f>
        <v/>
      </c>
      <c r="M92" s="346" t="str">
        <f t="shared" si="26"/>
        <v/>
      </c>
      <c r="N92" s="347" t="str">
        <f t="shared" si="27"/>
        <v/>
      </c>
      <c r="O92" s="348" t="str">
        <f t="shared" si="28"/>
        <v/>
      </c>
      <c r="P92" s="349" t="str">
        <f t="shared" si="29"/>
        <v/>
      </c>
      <c r="Q92" s="338" t="str">
        <f t="shared" si="48"/>
        <v/>
      </c>
      <c r="R92" s="350" t="str">
        <f t="shared" si="30"/>
        <v/>
      </c>
      <c r="S92" s="347" t="str">
        <f t="shared" si="31"/>
        <v/>
      </c>
      <c r="T92" s="345" t="str">
        <f>IF(R92="","",MAX((O92-AR92)*'1042Ai Domanda'!$B$31,0))</f>
        <v/>
      </c>
      <c r="U92" s="351" t="str">
        <f t="shared" si="49"/>
        <v/>
      </c>
      <c r="V92" s="214"/>
      <c r="W92" s="215"/>
      <c r="X92" s="164" t="str">
        <f>'1042Bi Dati di base lav.'!M88</f>
        <v/>
      </c>
      <c r="Y92" s="216" t="str">
        <f t="shared" si="41"/>
        <v/>
      </c>
      <c r="Z92" s="217" t="str">
        <f>IF(A92="","",'1042Bi Dati di base lav.'!Q88-'1042Bi Dati di base lav.'!R88)</f>
        <v/>
      </c>
      <c r="AA92" s="217" t="str">
        <f t="shared" si="50"/>
        <v/>
      </c>
      <c r="AB92" s="218" t="str">
        <f t="shared" si="32"/>
        <v/>
      </c>
      <c r="AC92" s="218" t="str">
        <f t="shared" si="42"/>
        <v/>
      </c>
      <c r="AD92" s="218" t="str">
        <f t="shared" si="43"/>
        <v/>
      </c>
      <c r="AE92" s="219" t="str">
        <f t="shared" si="33"/>
        <v/>
      </c>
      <c r="AF92" s="219" t="str">
        <f>IF(K92="","",K92*AF$8 - MAX('1042Bi Dati di base lav.'!S88-M92,0))</f>
        <v/>
      </c>
      <c r="AG92" s="219" t="str">
        <f t="shared" si="44"/>
        <v/>
      </c>
      <c r="AH92" s="219" t="str">
        <f t="shared" si="51"/>
        <v/>
      </c>
      <c r="AI92" s="219" t="str">
        <f t="shared" si="45"/>
        <v/>
      </c>
      <c r="AJ92" s="219" t="str">
        <f>IF(OR($C92="",K92="",O92=""),"",MAX(P92+'1042Bi Dati di base lav.'!T88-O92,0))</f>
        <v/>
      </c>
      <c r="AK92" s="219" t="str">
        <f>IF('1042Bi Dati di base lav.'!T88="","",'1042Bi Dati di base lav.'!T88)</f>
        <v/>
      </c>
      <c r="AL92" s="219" t="str">
        <f t="shared" si="52"/>
        <v/>
      </c>
      <c r="AM92" s="220" t="str">
        <f t="shared" si="53"/>
        <v/>
      </c>
      <c r="AN92" s="221" t="str">
        <f t="shared" si="54"/>
        <v/>
      </c>
      <c r="AO92" s="219" t="str">
        <f t="shared" si="55"/>
        <v/>
      </c>
      <c r="AP92" s="219" t="str">
        <f>IF(E92="","",'1042Bi Dati di base lav.'!P88)</f>
        <v/>
      </c>
      <c r="AQ92" s="222">
        <f>IF('1042Bi Dati di base lav.'!Y88&gt;0,AG92,0)</f>
        <v>0</v>
      </c>
      <c r="AR92" s="223">
        <f>IF('1042Bi Dati di base lav.'!Y88&gt;0,'1042Bi Dati di base lav.'!T88,0)</f>
        <v>0</v>
      </c>
      <c r="AS92" s="219" t="str">
        <f t="shared" si="46"/>
        <v/>
      </c>
      <c r="AT92" s="219">
        <f>'1042Bi Dati di base lav.'!P88</f>
        <v>0</v>
      </c>
      <c r="AU92" s="219">
        <f t="shared" si="34"/>
        <v>0</v>
      </c>
    </row>
    <row r="93" spans="1:47" s="57" customFormat="1" ht="16.899999999999999" customHeight="1">
      <c r="A93" s="225" t="str">
        <f>IF('1042Bi Dati di base lav.'!A89="","",'1042Bi Dati di base lav.'!A89)</f>
        <v/>
      </c>
      <c r="B93" s="226" t="str">
        <f>IF('1042Bi Dati di base lav.'!B89="","",'1042Bi Dati di base lav.'!B89)</f>
        <v/>
      </c>
      <c r="C93" s="227" t="str">
        <f>IF('1042Bi Dati di base lav.'!C89="","",'1042Bi Dati di base lav.'!C89)</f>
        <v/>
      </c>
      <c r="D93" s="335" t="str">
        <f>IF('1042Bi Dati di base lav.'!AJ89="","",'1042Bi Dati di base lav.'!AJ89)</f>
        <v/>
      </c>
      <c r="E93" s="327" t="str">
        <f>IF('1042Bi Dati di base lav.'!N89="","",'1042Bi Dati di base lav.'!N89)</f>
        <v/>
      </c>
      <c r="F93" s="333" t="str">
        <f>IF('1042Bi Dati di base lav.'!O89="","",'1042Bi Dati di base lav.'!O89)</f>
        <v/>
      </c>
      <c r="G93" s="329" t="str">
        <f>IF('1042Bi Dati di base lav.'!P89="","",'1042Bi Dati di base lav.'!P89)</f>
        <v/>
      </c>
      <c r="H93" s="341" t="str">
        <f>IF('1042Bi Dati di base lav.'!Q89="","",'1042Bi Dati di base lav.'!Q89)</f>
        <v/>
      </c>
      <c r="I93" s="342" t="str">
        <f>IF('1042Bi Dati di base lav.'!R89="","",'1042Bi Dati di base lav.'!R89)</f>
        <v/>
      </c>
      <c r="J93" s="343" t="str">
        <f t="shared" si="47"/>
        <v/>
      </c>
      <c r="K93" s="344" t="str">
        <f t="shared" si="25"/>
        <v/>
      </c>
      <c r="L93" s="345" t="str">
        <f>IF('1042Bi Dati di base lav.'!S89="","",'1042Bi Dati di base lav.'!S89)</f>
        <v/>
      </c>
      <c r="M93" s="346" t="str">
        <f t="shared" si="26"/>
        <v/>
      </c>
      <c r="N93" s="347" t="str">
        <f t="shared" si="27"/>
        <v/>
      </c>
      <c r="O93" s="348" t="str">
        <f t="shared" si="28"/>
        <v/>
      </c>
      <c r="P93" s="349" t="str">
        <f t="shared" si="29"/>
        <v/>
      </c>
      <c r="Q93" s="338" t="str">
        <f t="shared" si="48"/>
        <v/>
      </c>
      <c r="R93" s="350" t="str">
        <f t="shared" si="30"/>
        <v/>
      </c>
      <c r="S93" s="347" t="str">
        <f t="shared" si="31"/>
        <v/>
      </c>
      <c r="T93" s="345" t="str">
        <f>IF(R93="","",MAX((O93-AR93)*'1042Ai Domanda'!$B$31,0))</f>
        <v/>
      </c>
      <c r="U93" s="351" t="str">
        <f t="shared" si="49"/>
        <v/>
      </c>
      <c r="V93" s="214"/>
      <c r="W93" s="215"/>
      <c r="X93" s="164" t="str">
        <f>'1042Bi Dati di base lav.'!M89</f>
        <v/>
      </c>
      <c r="Y93" s="216" t="str">
        <f t="shared" si="41"/>
        <v/>
      </c>
      <c r="Z93" s="217" t="str">
        <f>IF(A93="","",'1042Bi Dati di base lav.'!Q89-'1042Bi Dati di base lav.'!R89)</f>
        <v/>
      </c>
      <c r="AA93" s="217" t="str">
        <f t="shared" si="50"/>
        <v/>
      </c>
      <c r="AB93" s="218" t="str">
        <f t="shared" si="32"/>
        <v/>
      </c>
      <c r="AC93" s="218" t="str">
        <f t="shared" si="42"/>
        <v/>
      </c>
      <c r="AD93" s="218" t="str">
        <f t="shared" si="43"/>
        <v/>
      </c>
      <c r="AE93" s="219" t="str">
        <f t="shared" si="33"/>
        <v/>
      </c>
      <c r="AF93" s="219" t="str">
        <f>IF(K93="","",K93*AF$8 - MAX('1042Bi Dati di base lav.'!S89-M93,0))</f>
        <v/>
      </c>
      <c r="AG93" s="219" t="str">
        <f t="shared" si="44"/>
        <v/>
      </c>
      <c r="AH93" s="219" t="str">
        <f t="shared" si="51"/>
        <v/>
      </c>
      <c r="AI93" s="219" t="str">
        <f t="shared" si="45"/>
        <v/>
      </c>
      <c r="AJ93" s="219" t="str">
        <f>IF(OR($C93="",K93="",O93=""),"",MAX(P93+'1042Bi Dati di base lav.'!T89-O93,0))</f>
        <v/>
      </c>
      <c r="AK93" s="219" t="str">
        <f>IF('1042Bi Dati di base lav.'!T89="","",'1042Bi Dati di base lav.'!T89)</f>
        <v/>
      </c>
      <c r="AL93" s="219" t="str">
        <f t="shared" si="52"/>
        <v/>
      </c>
      <c r="AM93" s="220" t="str">
        <f t="shared" si="53"/>
        <v/>
      </c>
      <c r="AN93" s="221" t="str">
        <f t="shared" si="54"/>
        <v/>
      </c>
      <c r="AO93" s="219" t="str">
        <f t="shared" si="55"/>
        <v/>
      </c>
      <c r="AP93" s="219" t="str">
        <f>IF(E93="","",'1042Bi Dati di base lav.'!P89)</f>
        <v/>
      </c>
      <c r="AQ93" s="222">
        <f>IF('1042Bi Dati di base lav.'!Y89&gt;0,AG93,0)</f>
        <v>0</v>
      </c>
      <c r="AR93" s="223">
        <f>IF('1042Bi Dati di base lav.'!Y89&gt;0,'1042Bi Dati di base lav.'!T89,0)</f>
        <v>0</v>
      </c>
      <c r="AS93" s="219" t="str">
        <f t="shared" si="46"/>
        <v/>
      </c>
      <c r="AT93" s="219">
        <f>'1042Bi Dati di base lav.'!P89</f>
        <v>0</v>
      </c>
      <c r="AU93" s="219">
        <f t="shared" si="34"/>
        <v>0</v>
      </c>
    </row>
    <row r="94" spans="1:47" s="57" customFormat="1" ht="16.899999999999999" customHeight="1">
      <c r="A94" s="225" t="str">
        <f>IF('1042Bi Dati di base lav.'!A90="","",'1042Bi Dati di base lav.'!A90)</f>
        <v/>
      </c>
      <c r="B94" s="226" t="str">
        <f>IF('1042Bi Dati di base lav.'!B90="","",'1042Bi Dati di base lav.'!B90)</f>
        <v/>
      </c>
      <c r="C94" s="227" t="str">
        <f>IF('1042Bi Dati di base lav.'!C90="","",'1042Bi Dati di base lav.'!C90)</f>
        <v/>
      </c>
      <c r="D94" s="335" t="str">
        <f>IF('1042Bi Dati di base lav.'!AJ90="","",'1042Bi Dati di base lav.'!AJ90)</f>
        <v/>
      </c>
      <c r="E94" s="327" t="str">
        <f>IF('1042Bi Dati di base lav.'!N90="","",'1042Bi Dati di base lav.'!N90)</f>
        <v/>
      </c>
      <c r="F94" s="333" t="str">
        <f>IF('1042Bi Dati di base lav.'!O90="","",'1042Bi Dati di base lav.'!O90)</f>
        <v/>
      </c>
      <c r="G94" s="329" t="str">
        <f>IF('1042Bi Dati di base lav.'!P90="","",'1042Bi Dati di base lav.'!P90)</f>
        <v/>
      </c>
      <c r="H94" s="341" t="str">
        <f>IF('1042Bi Dati di base lav.'!Q90="","",'1042Bi Dati di base lav.'!Q90)</f>
        <v/>
      </c>
      <c r="I94" s="342" t="str">
        <f>IF('1042Bi Dati di base lav.'!R90="","",'1042Bi Dati di base lav.'!R90)</f>
        <v/>
      </c>
      <c r="J94" s="343" t="str">
        <f t="shared" si="47"/>
        <v/>
      </c>
      <c r="K94" s="344" t="str">
        <f t="shared" si="25"/>
        <v/>
      </c>
      <c r="L94" s="345" t="str">
        <f>IF('1042Bi Dati di base lav.'!S90="","",'1042Bi Dati di base lav.'!S90)</f>
        <v/>
      </c>
      <c r="M94" s="346" t="str">
        <f t="shared" si="26"/>
        <v/>
      </c>
      <c r="N94" s="347" t="str">
        <f t="shared" si="27"/>
        <v/>
      </c>
      <c r="O94" s="348" t="str">
        <f t="shared" si="28"/>
        <v/>
      </c>
      <c r="P94" s="349" t="str">
        <f t="shared" si="29"/>
        <v/>
      </c>
      <c r="Q94" s="338" t="str">
        <f t="shared" si="48"/>
        <v/>
      </c>
      <c r="R94" s="350" t="str">
        <f t="shared" si="30"/>
        <v/>
      </c>
      <c r="S94" s="347" t="str">
        <f t="shared" si="31"/>
        <v/>
      </c>
      <c r="T94" s="345" t="str">
        <f>IF(R94="","",MAX((O94-AR94)*'1042Ai Domanda'!$B$31,0))</f>
        <v/>
      </c>
      <c r="U94" s="351" t="str">
        <f t="shared" si="49"/>
        <v/>
      </c>
      <c r="V94" s="214"/>
      <c r="W94" s="215"/>
      <c r="X94" s="164" t="str">
        <f>'1042Bi Dati di base lav.'!M90</f>
        <v/>
      </c>
      <c r="Y94" s="216" t="str">
        <f t="shared" si="41"/>
        <v/>
      </c>
      <c r="Z94" s="217" t="str">
        <f>IF(A94="","",'1042Bi Dati di base lav.'!Q90-'1042Bi Dati di base lav.'!R90)</f>
        <v/>
      </c>
      <c r="AA94" s="217" t="str">
        <f t="shared" si="50"/>
        <v/>
      </c>
      <c r="AB94" s="218" t="str">
        <f t="shared" si="32"/>
        <v/>
      </c>
      <c r="AC94" s="218" t="str">
        <f t="shared" si="42"/>
        <v/>
      </c>
      <c r="AD94" s="218" t="str">
        <f t="shared" si="43"/>
        <v/>
      </c>
      <c r="AE94" s="219" t="str">
        <f t="shared" si="33"/>
        <v/>
      </c>
      <c r="AF94" s="219" t="str">
        <f>IF(K94="","",K94*AF$8 - MAX('1042Bi Dati di base lav.'!S90-M94,0))</f>
        <v/>
      </c>
      <c r="AG94" s="219" t="str">
        <f t="shared" si="44"/>
        <v/>
      </c>
      <c r="AH94" s="219" t="str">
        <f t="shared" si="51"/>
        <v/>
      </c>
      <c r="AI94" s="219" t="str">
        <f t="shared" si="45"/>
        <v/>
      </c>
      <c r="AJ94" s="219" t="str">
        <f>IF(OR($C94="",K94="",O94=""),"",MAX(P94+'1042Bi Dati di base lav.'!T90-O94,0))</f>
        <v/>
      </c>
      <c r="AK94" s="219" t="str">
        <f>IF('1042Bi Dati di base lav.'!T90="","",'1042Bi Dati di base lav.'!T90)</f>
        <v/>
      </c>
      <c r="AL94" s="219" t="str">
        <f t="shared" si="52"/>
        <v/>
      </c>
      <c r="AM94" s="220" t="str">
        <f t="shared" si="53"/>
        <v/>
      </c>
      <c r="AN94" s="221" t="str">
        <f t="shared" si="54"/>
        <v/>
      </c>
      <c r="AO94" s="219" t="str">
        <f t="shared" si="55"/>
        <v/>
      </c>
      <c r="AP94" s="219" t="str">
        <f>IF(E94="","",'1042Bi Dati di base lav.'!P90)</f>
        <v/>
      </c>
      <c r="AQ94" s="222">
        <f>IF('1042Bi Dati di base lav.'!Y90&gt;0,AG94,0)</f>
        <v>0</v>
      </c>
      <c r="AR94" s="223">
        <f>IF('1042Bi Dati di base lav.'!Y90&gt;0,'1042Bi Dati di base lav.'!T90,0)</f>
        <v>0</v>
      </c>
      <c r="AS94" s="219" t="str">
        <f t="shared" si="46"/>
        <v/>
      </c>
      <c r="AT94" s="219">
        <f>'1042Bi Dati di base lav.'!P90</f>
        <v>0</v>
      </c>
      <c r="AU94" s="219">
        <f t="shared" si="34"/>
        <v>0</v>
      </c>
    </row>
    <row r="95" spans="1:47" s="57" customFormat="1" ht="16.899999999999999" customHeight="1">
      <c r="A95" s="225" t="str">
        <f>IF('1042Bi Dati di base lav.'!A91="","",'1042Bi Dati di base lav.'!A91)</f>
        <v/>
      </c>
      <c r="B95" s="226" t="str">
        <f>IF('1042Bi Dati di base lav.'!B91="","",'1042Bi Dati di base lav.'!B91)</f>
        <v/>
      </c>
      <c r="C95" s="227" t="str">
        <f>IF('1042Bi Dati di base lav.'!C91="","",'1042Bi Dati di base lav.'!C91)</f>
        <v/>
      </c>
      <c r="D95" s="335" t="str">
        <f>IF('1042Bi Dati di base lav.'!AJ91="","",'1042Bi Dati di base lav.'!AJ91)</f>
        <v/>
      </c>
      <c r="E95" s="327" t="str">
        <f>IF('1042Bi Dati di base lav.'!N91="","",'1042Bi Dati di base lav.'!N91)</f>
        <v/>
      </c>
      <c r="F95" s="333" t="str">
        <f>IF('1042Bi Dati di base lav.'!O91="","",'1042Bi Dati di base lav.'!O91)</f>
        <v/>
      </c>
      <c r="G95" s="329" t="str">
        <f>IF('1042Bi Dati di base lav.'!P91="","",'1042Bi Dati di base lav.'!P91)</f>
        <v/>
      </c>
      <c r="H95" s="341" t="str">
        <f>IF('1042Bi Dati di base lav.'!Q91="","",'1042Bi Dati di base lav.'!Q91)</f>
        <v/>
      </c>
      <c r="I95" s="342" t="str">
        <f>IF('1042Bi Dati di base lav.'!R91="","",'1042Bi Dati di base lav.'!R91)</f>
        <v/>
      </c>
      <c r="J95" s="343" t="str">
        <f t="shared" si="47"/>
        <v/>
      </c>
      <c r="K95" s="344" t="str">
        <f t="shared" si="25"/>
        <v/>
      </c>
      <c r="L95" s="345" t="str">
        <f>IF('1042Bi Dati di base lav.'!S91="","",'1042Bi Dati di base lav.'!S91)</f>
        <v/>
      </c>
      <c r="M95" s="346" t="str">
        <f t="shared" si="26"/>
        <v/>
      </c>
      <c r="N95" s="347" t="str">
        <f t="shared" si="27"/>
        <v/>
      </c>
      <c r="O95" s="348" t="str">
        <f t="shared" si="28"/>
        <v/>
      </c>
      <c r="P95" s="349" t="str">
        <f t="shared" si="29"/>
        <v/>
      </c>
      <c r="Q95" s="338" t="str">
        <f t="shared" si="48"/>
        <v/>
      </c>
      <c r="R95" s="350" t="str">
        <f t="shared" si="30"/>
        <v/>
      </c>
      <c r="S95" s="347" t="str">
        <f t="shared" si="31"/>
        <v/>
      </c>
      <c r="T95" s="345" t="str">
        <f>IF(R95="","",MAX((O95-AR95)*'1042Ai Domanda'!$B$31,0))</f>
        <v/>
      </c>
      <c r="U95" s="351" t="str">
        <f t="shared" si="49"/>
        <v/>
      </c>
      <c r="V95" s="214"/>
      <c r="W95" s="215"/>
      <c r="X95" s="164" t="str">
        <f>'1042Bi Dati di base lav.'!M91</f>
        <v/>
      </c>
      <c r="Y95" s="216" t="str">
        <f t="shared" si="41"/>
        <v/>
      </c>
      <c r="Z95" s="217" t="str">
        <f>IF(A95="","",'1042Bi Dati di base lav.'!Q91-'1042Bi Dati di base lav.'!R91)</f>
        <v/>
      </c>
      <c r="AA95" s="217" t="str">
        <f t="shared" si="50"/>
        <v/>
      </c>
      <c r="AB95" s="218" t="str">
        <f t="shared" si="32"/>
        <v/>
      </c>
      <c r="AC95" s="218" t="str">
        <f t="shared" si="42"/>
        <v/>
      </c>
      <c r="AD95" s="218" t="str">
        <f t="shared" si="43"/>
        <v/>
      </c>
      <c r="AE95" s="219" t="str">
        <f t="shared" si="33"/>
        <v/>
      </c>
      <c r="AF95" s="219" t="str">
        <f>IF(K95="","",K95*AF$8 - MAX('1042Bi Dati di base lav.'!S91-M95,0))</f>
        <v/>
      </c>
      <c r="AG95" s="219" t="str">
        <f t="shared" si="44"/>
        <v/>
      </c>
      <c r="AH95" s="219" t="str">
        <f t="shared" si="51"/>
        <v/>
      </c>
      <c r="AI95" s="219" t="str">
        <f t="shared" si="45"/>
        <v/>
      </c>
      <c r="AJ95" s="219" t="str">
        <f>IF(OR($C95="",K95="",O95=""),"",MAX(P95+'1042Bi Dati di base lav.'!T91-O95,0))</f>
        <v/>
      </c>
      <c r="AK95" s="219" t="str">
        <f>IF('1042Bi Dati di base lav.'!T91="","",'1042Bi Dati di base lav.'!T91)</f>
        <v/>
      </c>
      <c r="AL95" s="219" t="str">
        <f t="shared" si="52"/>
        <v/>
      </c>
      <c r="AM95" s="220" t="str">
        <f t="shared" si="53"/>
        <v/>
      </c>
      <c r="AN95" s="221" t="str">
        <f t="shared" si="54"/>
        <v/>
      </c>
      <c r="AO95" s="219" t="str">
        <f t="shared" si="55"/>
        <v/>
      </c>
      <c r="AP95" s="219" t="str">
        <f>IF(E95="","",'1042Bi Dati di base lav.'!P91)</f>
        <v/>
      </c>
      <c r="AQ95" s="222">
        <f>IF('1042Bi Dati di base lav.'!Y91&gt;0,AG95,0)</f>
        <v>0</v>
      </c>
      <c r="AR95" s="223">
        <f>IF('1042Bi Dati di base lav.'!Y91&gt;0,'1042Bi Dati di base lav.'!T91,0)</f>
        <v>0</v>
      </c>
      <c r="AS95" s="219" t="str">
        <f t="shared" si="46"/>
        <v/>
      </c>
      <c r="AT95" s="219">
        <f>'1042Bi Dati di base lav.'!P91</f>
        <v>0</v>
      </c>
      <c r="AU95" s="219">
        <f t="shared" si="34"/>
        <v>0</v>
      </c>
    </row>
    <row r="96" spans="1:47" s="57" customFormat="1" ht="16.899999999999999" customHeight="1">
      <c r="A96" s="225" t="str">
        <f>IF('1042Bi Dati di base lav.'!A92="","",'1042Bi Dati di base lav.'!A92)</f>
        <v/>
      </c>
      <c r="B96" s="226" t="str">
        <f>IF('1042Bi Dati di base lav.'!B92="","",'1042Bi Dati di base lav.'!B92)</f>
        <v/>
      </c>
      <c r="C96" s="227" t="str">
        <f>IF('1042Bi Dati di base lav.'!C92="","",'1042Bi Dati di base lav.'!C92)</f>
        <v/>
      </c>
      <c r="D96" s="335" t="str">
        <f>IF('1042Bi Dati di base lav.'!AJ92="","",'1042Bi Dati di base lav.'!AJ92)</f>
        <v/>
      </c>
      <c r="E96" s="327" t="str">
        <f>IF('1042Bi Dati di base lav.'!N92="","",'1042Bi Dati di base lav.'!N92)</f>
        <v/>
      </c>
      <c r="F96" s="333" t="str">
        <f>IF('1042Bi Dati di base lav.'!O92="","",'1042Bi Dati di base lav.'!O92)</f>
        <v/>
      </c>
      <c r="G96" s="329" t="str">
        <f>IF('1042Bi Dati di base lav.'!P92="","",'1042Bi Dati di base lav.'!P92)</f>
        <v/>
      </c>
      <c r="H96" s="341" t="str">
        <f>IF('1042Bi Dati di base lav.'!Q92="","",'1042Bi Dati di base lav.'!Q92)</f>
        <v/>
      </c>
      <c r="I96" s="342" t="str">
        <f>IF('1042Bi Dati di base lav.'!R92="","",'1042Bi Dati di base lav.'!R92)</f>
        <v/>
      </c>
      <c r="J96" s="343" t="str">
        <f t="shared" si="47"/>
        <v/>
      </c>
      <c r="K96" s="344" t="str">
        <f t="shared" si="25"/>
        <v/>
      </c>
      <c r="L96" s="345" t="str">
        <f>IF('1042Bi Dati di base lav.'!S92="","",'1042Bi Dati di base lav.'!S92)</f>
        <v/>
      </c>
      <c r="M96" s="346" t="str">
        <f t="shared" si="26"/>
        <v/>
      </c>
      <c r="N96" s="347" t="str">
        <f t="shared" si="27"/>
        <v/>
      </c>
      <c r="O96" s="348" t="str">
        <f t="shared" si="28"/>
        <v/>
      </c>
      <c r="P96" s="349" t="str">
        <f t="shared" si="29"/>
        <v/>
      </c>
      <c r="Q96" s="338" t="str">
        <f t="shared" si="48"/>
        <v/>
      </c>
      <c r="R96" s="350" t="str">
        <f t="shared" si="30"/>
        <v/>
      </c>
      <c r="S96" s="347" t="str">
        <f t="shared" si="31"/>
        <v/>
      </c>
      <c r="T96" s="345" t="str">
        <f>IF(R96="","",MAX((O96-AR96)*'1042Ai Domanda'!$B$31,0))</f>
        <v/>
      </c>
      <c r="U96" s="351" t="str">
        <f t="shared" si="49"/>
        <v/>
      </c>
      <c r="V96" s="214"/>
      <c r="W96" s="215"/>
      <c r="X96" s="164" t="str">
        <f>'1042Bi Dati di base lav.'!M92</f>
        <v/>
      </c>
      <c r="Y96" s="216" t="str">
        <f t="shared" si="41"/>
        <v/>
      </c>
      <c r="Z96" s="217" t="str">
        <f>IF(A96="","",'1042Bi Dati di base lav.'!Q92-'1042Bi Dati di base lav.'!R92)</f>
        <v/>
      </c>
      <c r="AA96" s="217" t="str">
        <f t="shared" si="50"/>
        <v/>
      </c>
      <c r="AB96" s="218" t="str">
        <f t="shared" si="32"/>
        <v/>
      </c>
      <c r="AC96" s="218" t="str">
        <f t="shared" si="42"/>
        <v/>
      </c>
      <c r="AD96" s="218" t="str">
        <f t="shared" si="43"/>
        <v/>
      </c>
      <c r="AE96" s="219" t="str">
        <f t="shared" si="33"/>
        <v/>
      </c>
      <c r="AF96" s="219" t="str">
        <f>IF(K96="","",K96*AF$8 - MAX('1042Bi Dati di base lav.'!S92-M96,0))</f>
        <v/>
      </c>
      <c r="AG96" s="219" t="str">
        <f t="shared" si="44"/>
        <v/>
      </c>
      <c r="AH96" s="219" t="str">
        <f t="shared" si="51"/>
        <v/>
      </c>
      <c r="AI96" s="219" t="str">
        <f t="shared" si="45"/>
        <v/>
      </c>
      <c r="AJ96" s="219" t="str">
        <f>IF(OR($C96="",K96="",O96=""),"",MAX(P96+'1042Bi Dati di base lav.'!T92-O96,0))</f>
        <v/>
      </c>
      <c r="AK96" s="219" t="str">
        <f>IF('1042Bi Dati di base lav.'!T92="","",'1042Bi Dati di base lav.'!T92)</f>
        <v/>
      </c>
      <c r="AL96" s="219" t="str">
        <f t="shared" si="52"/>
        <v/>
      </c>
      <c r="AM96" s="220" t="str">
        <f t="shared" si="53"/>
        <v/>
      </c>
      <c r="AN96" s="221" t="str">
        <f t="shared" si="54"/>
        <v/>
      </c>
      <c r="AO96" s="219" t="str">
        <f t="shared" si="55"/>
        <v/>
      </c>
      <c r="AP96" s="219" t="str">
        <f>IF(E96="","",'1042Bi Dati di base lav.'!P92)</f>
        <v/>
      </c>
      <c r="AQ96" s="222">
        <f>IF('1042Bi Dati di base lav.'!Y92&gt;0,AG96,0)</f>
        <v>0</v>
      </c>
      <c r="AR96" s="223">
        <f>IF('1042Bi Dati di base lav.'!Y92&gt;0,'1042Bi Dati di base lav.'!T92,0)</f>
        <v>0</v>
      </c>
      <c r="AS96" s="219" t="str">
        <f t="shared" si="46"/>
        <v/>
      </c>
      <c r="AT96" s="219">
        <f>'1042Bi Dati di base lav.'!P92</f>
        <v>0</v>
      </c>
      <c r="AU96" s="219">
        <f t="shared" si="34"/>
        <v>0</v>
      </c>
    </row>
    <row r="97" spans="1:47" s="57" customFormat="1" ht="16.899999999999999" customHeight="1">
      <c r="A97" s="225" t="str">
        <f>IF('1042Bi Dati di base lav.'!A93="","",'1042Bi Dati di base lav.'!A93)</f>
        <v/>
      </c>
      <c r="B97" s="226" t="str">
        <f>IF('1042Bi Dati di base lav.'!B93="","",'1042Bi Dati di base lav.'!B93)</f>
        <v/>
      </c>
      <c r="C97" s="227" t="str">
        <f>IF('1042Bi Dati di base lav.'!C93="","",'1042Bi Dati di base lav.'!C93)</f>
        <v/>
      </c>
      <c r="D97" s="335" t="str">
        <f>IF('1042Bi Dati di base lav.'!AJ93="","",'1042Bi Dati di base lav.'!AJ93)</f>
        <v/>
      </c>
      <c r="E97" s="327" t="str">
        <f>IF('1042Bi Dati di base lav.'!N93="","",'1042Bi Dati di base lav.'!N93)</f>
        <v/>
      </c>
      <c r="F97" s="333" t="str">
        <f>IF('1042Bi Dati di base lav.'!O93="","",'1042Bi Dati di base lav.'!O93)</f>
        <v/>
      </c>
      <c r="G97" s="329" t="str">
        <f>IF('1042Bi Dati di base lav.'!P93="","",'1042Bi Dati di base lav.'!P93)</f>
        <v/>
      </c>
      <c r="H97" s="341" t="str">
        <f>IF('1042Bi Dati di base lav.'!Q93="","",'1042Bi Dati di base lav.'!Q93)</f>
        <v/>
      </c>
      <c r="I97" s="342" t="str">
        <f>IF('1042Bi Dati di base lav.'!R93="","",'1042Bi Dati di base lav.'!R93)</f>
        <v/>
      </c>
      <c r="J97" s="343" t="str">
        <f t="shared" si="47"/>
        <v/>
      </c>
      <c r="K97" s="344" t="str">
        <f t="shared" ref="K97:K110" si="56">AA97</f>
        <v/>
      </c>
      <c r="L97" s="345" t="str">
        <f>IF('1042Bi Dati di base lav.'!S93="","",'1042Bi Dati di base lav.'!S93)</f>
        <v/>
      </c>
      <c r="M97" s="346" t="str">
        <f t="shared" ref="M97:M110" si="57">AD97</f>
        <v/>
      </c>
      <c r="N97" s="347" t="str">
        <f t="shared" ref="N97:N110" si="58">AF97</f>
        <v/>
      </c>
      <c r="O97" s="348" t="str">
        <f t="shared" ref="O97:O110" si="59">AG97</f>
        <v/>
      </c>
      <c r="P97" s="349" t="str">
        <f t="shared" ref="P97:P110" si="60">AH97</f>
        <v/>
      </c>
      <c r="Q97" s="338" t="str">
        <f t="shared" si="48"/>
        <v/>
      </c>
      <c r="R97" s="350" t="str">
        <f t="shared" ref="R97:R110" si="61">AI97</f>
        <v/>
      </c>
      <c r="S97" s="347" t="str">
        <f t="shared" ref="S97:S110" si="62">AL97</f>
        <v/>
      </c>
      <c r="T97" s="345" t="str">
        <f>IF(R97="","",MAX((O97-AR97)*'1042Ai Domanda'!$B$31,0))</f>
        <v/>
      </c>
      <c r="U97" s="351" t="str">
        <f t="shared" si="49"/>
        <v/>
      </c>
      <c r="V97" s="214"/>
      <c r="W97" s="215"/>
      <c r="X97" s="164" t="str">
        <f>'1042Bi Dati di base lav.'!M93</f>
        <v/>
      </c>
      <c r="Y97" s="216" t="str">
        <f t="shared" si="41"/>
        <v/>
      </c>
      <c r="Z97" s="217" t="str">
        <f>IF(A97="","",'1042Bi Dati di base lav.'!Q93-'1042Bi Dati di base lav.'!R93)</f>
        <v/>
      </c>
      <c r="AA97" s="217" t="str">
        <f t="shared" si="50"/>
        <v/>
      </c>
      <c r="AB97" s="218" t="str">
        <f t="shared" ref="AB97:AB110" si="63">IF(AA97="","",MAX(AA97,0))</f>
        <v/>
      </c>
      <c r="AC97" s="218" t="str">
        <f t="shared" si="42"/>
        <v/>
      </c>
      <c r="AD97" s="218" t="str">
        <f t="shared" si="43"/>
        <v/>
      </c>
      <c r="AE97" s="219" t="str">
        <f t="shared" ref="AE97:AE110" si="64">IF(AC97="","",AE$8)</f>
        <v/>
      </c>
      <c r="AF97" s="219" t="str">
        <f>IF(K97="","",K97*AF$8 - MAX('1042Bi Dati di base lav.'!S93-M97,0))</f>
        <v/>
      </c>
      <c r="AG97" s="219" t="str">
        <f t="shared" si="44"/>
        <v/>
      </c>
      <c r="AH97" s="219" t="str">
        <f t="shared" si="51"/>
        <v/>
      </c>
      <c r="AI97" s="219" t="str">
        <f t="shared" si="45"/>
        <v/>
      </c>
      <c r="AJ97" s="219" t="str">
        <f>IF(OR($C97="",K97="",O97=""),"",MAX(P97+'1042Bi Dati di base lav.'!T93-O97,0))</f>
        <v/>
      </c>
      <c r="AK97" s="219" t="str">
        <f>IF('1042Bi Dati di base lav.'!T93="","",'1042Bi Dati di base lav.'!T93)</f>
        <v/>
      </c>
      <c r="AL97" s="219" t="str">
        <f t="shared" si="52"/>
        <v/>
      </c>
      <c r="AM97" s="220" t="str">
        <f t="shared" si="53"/>
        <v/>
      </c>
      <c r="AN97" s="221" t="str">
        <f t="shared" si="54"/>
        <v/>
      </c>
      <c r="AO97" s="219" t="str">
        <f t="shared" si="55"/>
        <v/>
      </c>
      <c r="AP97" s="219" t="str">
        <f>IF(E97="","",'1042Bi Dati di base lav.'!P93)</f>
        <v/>
      </c>
      <c r="AQ97" s="222">
        <f>IF('1042Bi Dati di base lav.'!Y93&gt;0,AG97,0)</f>
        <v>0</v>
      </c>
      <c r="AR97" s="223">
        <f>IF('1042Bi Dati di base lav.'!Y93&gt;0,'1042Bi Dati di base lav.'!T93,0)</f>
        <v>0</v>
      </c>
      <c r="AS97" s="219" t="str">
        <f t="shared" si="46"/>
        <v/>
      </c>
      <c r="AT97" s="219">
        <f>'1042Bi Dati di base lav.'!P93</f>
        <v>0</v>
      </c>
      <c r="AU97" s="219">
        <f t="shared" ref="AU97:AU110" si="65">IF(AQ97="",0,MAX(AQ97-AR97,0))</f>
        <v>0</v>
      </c>
    </row>
    <row r="98" spans="1:47" s="57" customFormat="1" ht="16.899999999999999" customHeight="1">
      <c r="A98" s="225" t="str">
        <f>IF('1042Bi Dati di base lav.'!A94="","",'1042Bi Dati di base lav.'!A94)</f>
        <v/>
      </c>
      <c r="B98" s="226" t="str">
        <f>IF('1042Bi Dati di base lav.'!B94="","",'1042Bi Dati di base lav.'!B94)</f>
        <v/>
      </c>
      <c r="C98" s="227" t="str">
        <f>IF('1042Bi Dati di base lav.'!C94="","",'1042Bi Dati di base lav.'!C94)</f>
        <v/>
      </c>
      <c r="D98" s="335" t="str">
        <f>IF('1042Bi Dati di base lav.'!AJ94="","",'1042Bi Dati di base lav.'!AJ94)</f>
        <v/>
      </c>
      <c r="E98" s="327" t="str">
        <f>IF('1042Bi Dati di base lav.'!N94="","",'1042Bi Dati di base lav.'!N94)</f>
        <v/>
      </c>
      <c r="F98" s="333" t="str">
        <f>IF('1042Bi Dati di base lav.'!O94="","",'1042Bi Dati di base lav.'!O94)</f>
        <v/>
      </c>
      <c r="G98" s="329" t="str">
        <f>IF('1042Bi Dati di base lav.'!P94="","",'1042Bi Dati di base lav.'!P94)</f>
        <v/>
      </c>
      <c r="H98" s="341" t="str">
        <f>IF('1042Bi Dati di base lav.'!Q94="","",'1042Bi Dati di base lav.'!Q94)</f>
        <v/>
      </c>
      <c r="I98" s="342" t="str">
        <f>IF('1042Bi Dati di base lav.'!R94="","",'1042Bi Dati di base lav.'!R94)</f>
        <v/>
      </c>
      <c r="J98" s="343" t="str">
        <f t="shared" si="47"/>
        <v/>
      </c>
      <c r="K98" s="344" t="str">
        <f t="shared" si="56"/>
        <v/>
      </c>
      <c r="L98" s="345" t="str">
        <f>IF('1042Bi Dati di base lav.'!S94="","",'1042Bi Dati di base lav.'!S94)</f>
        <v/>
      </c>
      <c r="M98" s="346" t="str">
        <f t="shared" si="57"/>
        <v/>
      </c>
      <c r="N98" s="347" t="str">
        <f t="shared" si="58"/>
        <v/>
      </c>
      <c r="O98" s="348" t="str">
        <f t="shared" si="59"/>
        <v/>
      </c>
      <c r="P98" s="349" t="str">
        <f t="shared" si="60"/>
        <v/>
      </c>
      <c r="Q98" s="338" t="str">
        <f t="shared" si="48"/>
        <v/>
      </c>
      <c r="R98" s="350" t="str">
        <f t="shared" si="61"/>
        <v/>
      </c>
      <c r="S98" s="347" t="str">
        <f t="shared" si="62"/>
        <v/>
      </c>
      <c r="T98" s="345" t="str">
        <f>IF(R98="","",MAX((O98-AR98)*'1042Ai Domanda'!$B$31,0))</f>
        <v/>
      </c>
      <c r="U98" s="351" t="str">
        <f t="shared" si="49"/>
        <v/>
      </c>
      <c r="V98" s="214"/>
      <c r="W98" s="215"/>
      <c r="X98" s="164" t="str">
        <f>'1042Bi Dati di base lav.'!M94</f>
        <v/>
      </c>
      <c r="Y98" s="216" t="str">
        <f t="shared" si="41"/>
        <v/>
      </c>
      <c r="Z98" s="217" t="str">
        <f>IF(A98="","",'1042Bi Dati di base lav.'!Q94-'1042Bi Dati di base lav.'!R94)</f>
        <v/>
      </c>
      <c r="AA98" s="217" t="str">
        <f t="shared" si="50"/>
        <v/>
      </c>
      <c r="AB98" s="218" t="str">
        <f t="shared" si="63"/>
        <v/>
      </c>
      <c r="AC98" s="218" t="str">
        <f t="shared" si="42"/>
        <v/>
      </c>
      <c r="AD98" s="218" t="str">
        <f t="shared" si="43"/>
        <v/>
      </c>
      <c r="AE98" s="219" t="str">
        <f t="shared" si="64"/>
        <v/>
      </c>
      <c r="AF98" s="219" t="str">
        <f>IF(K98="","",K98*AF$8 - MAX('1042Bi Dati di base lav.'!S94-M98,0))</f>
        <v/>
      </c>
      <c r="AG98" s="219" t="str">
        <f t="shared" si="44"/>
        <v/>
      </c>
      <c r="AH98" s="219" t="str">
        <f t="shared" si="51"/>
        <v/>
      </c>
      <c r="AI98" s="219" t="str">
        <f t="shared" si="45"/>
        <v/>
      </c>
      <c r="AJ98" s="219" t="str">
        <f>IF(OR($C98="",K98="",O98=""),"",MAX(P98+'1042Bi Dati di base lav.'!T94-O98,0))</f>
        <v/>
      </c>
      <c r="AK98" s="219" t="str">
        <f>IF('1042Bi Dati di base lav.'!T94="","",'1042Bi Dati di base lav.'!T94)</f>
        <v/>
      </c>
      <c r="AL98" s="219" t="str">
        <f t="shared" si="52"/>
        <v/>
      </c>
      <c r="AM98" s="220" t="str">
        <f t="shared" si="53"/>
        <v/>
      </c>
      <c r="AN98" s="221" t="str">
        <f t="shared" si="54"/>
        <v/>
      </c>
      <c r="AO98" s="219" t="str">
        <f t="shared" si="55"/>
        <v/>
      </c>
      <c r="AP98" s="219" t="str">
        <f>IF(E98="","",'1042Bi Dati di base lav.'!P94)</f>
        <v/>
      </c>
      <c r="AQ98" s="222">
        <f>IF('1042Bi Dati di base lav.'!Y94&gt;0,AG98,0)</f>
        <v>0</v>
      </c>
      <c r="AR98" s="223">
        <f>IF('1042Bi Dati di base lav.'!Y94&gt;0,'1042Bi Dati di base lav.'!T94,0)</f>
        <v>0</v>
      </c>
      <c r="AS98" s="219" t="str">
        <f t="shared" si="46"/>
        <v/>
      </c>
      <c r="AT98" s="219">
        <f>'1042Bi Dati di base lav.'!P94</f>
        <v>0</v>
      </c>
      <c r="AU98" s="219">
        <f t="shared" si="65"/>
        <v>0</v>
      </c>
    </row>
    <row r="99" spans="1:47" s="57" customFormat="1" ht="16.899999999999999" customHeight="1">
      <c r="A99" s="225" t="str">
        <f>IF('1042Bi Dati di base lav.'!A95="","",'1042Bi Dati di base lav.'!A95)</f>
        <v/>
      </c>
      <c r="B99" s="226" t="str">
        <f>IF('1042Bi Dati di base lav.'!B95="","",'1042Bi Dati di base lav.'!B95)</f>
        <v/>
      </c>
      <c r="C99" s="227" t="str">
        <f>IF('1042Bi Dati di base lav.'!C95="","",'1042Bi Dati di base lav.'!C95)</f>
        <v/>
      </c>
      <c r="D99" s="335" t="str">
        <f>IF('1042Bi Dati di base lav.'!AJ95="","",'1042Bi Dati di base lav.'!AJ95)</f>
        <v/>
      </c>
      <c r="E99" s="327" t="str">
        <f>IF('1042Bi Dati di base lav.'!N95="","",'1042Bi Dati di base lav.'!N95)</f>
        <v/>
      </c>
      <c r="F99" s="333" t="str">
        <f>IF('1042Bi Dati di base lav.'!O95="","",'1042Bi Dati di base lav.'!O95)</f>
        <v/>
      </c>
      <c r="G99" s="329" t="str">
        <f>IF('1042Bi Dati di base lav.'!P95="","",'1042Bi Dati di base lav.'!P95)</f>
        <v/>
      </c>
      <c r="H99" s="341" t="str">
        <f>IF('1042Bi Dati di base lav.'!Q95="","",'1042Bi Dati di base lav.'!Q95)</f>
        <v/>
      </c>
      <c r="I99" s="342" t="str">
        <f>IF('1042Bi Dati di base lav.'!R95="","",'1042Bi Dati di base lav.'!R95)</f>
        <v/>
      </c>
      <c r="J99" s="343" t="str">
        <f t="shared" si="47"/>
        <v/>
      </c>
      <c r="K99" s="344" t="str">
        <f t="shared" si="56"/>
        <v/>
      </c>
      <c r="L99" s="345" t="str">
        <f>IF('1042Bi Dati di base lav.'!S95="","",'1042Bi Dati di base lav.'!S95)</f>
        <v/>
      </c>
      <c r="M99" s="346" t="str">
        <f t="shared" si="57"/>
        <v/>
      </c>
      <c r="N99" s="347" t="str">
        <f t="shared" si="58"/>
        <v/>
      </c>
      <c r="O99" s="348" t="str">
        <f t="shared" si="59"/>
        <v/>
      </c>
      <c r="P99" s="349" t="str">
        <f t="shared" si="60"/>
        <v/>
      </c>
      <c r="Q99" s="338" t="str">
        <f t="shared" si="48"/>
        <v/>
      </c>
      <c r="R99" s="350" t="str">
        <f t="shared" si="61"/>
        <v/>
      </c>
      <c r="S99" s="347" t="str">
        <f t="shared" si="62"/>
        <v/>
      </c>
      <c r="T99" s="345" t="str">
        <f>IF(R99="","",MAX((O99-AR99)*'1042Ai Domanda'!$B$31,0))</f>
        <v/>
      </c>
      <c r="U99" s="351" t="str">
        <f t="shared" si="49"/>
        <v/>
      </c>
      <c r="V99" s="214"/>
      <c r="W99" s="215"/>
      <c r="X99" s="164" t="str">
        <f>'1042Bi Dati di base lav.'!M95</f>
        <v/>
      </c>
      <c r="Y99" s="216" t="str">
        <f t="shared" si="41"/>
        <v/>
      </c>
      <c r="Z99" s="217" t="str">
        <f>IF(A99="","",'1042Bi Dati di base lav.'!Q95-'1042Bi Dati di base lav.'!R95)</f>
        <v/>
      </c>
      <c r="AA99" s="217" t="str">
        <f t="shared" si="50"/>
        <v/>
      </c>
      <c r="AB99" s="218" t="str">
        <f t="shared" si="63"/>
        <v/>
      </c>
      <c r="AC99" s="218" t="str">
        <f t="shared" si="42"/>
        <v/>
      </c>
      <c r="AD99" s="218" t="str">
        <f t="shared" si="43"/>
        <v/>
      </c>
      <c r="AE99" s="219" t="str">
        <f t="shared" si="64"/>
        <v/>
      </c>
      <c r="AF99" s="219" t="str">
        <f>IF(K99="","",K99*AF$8 - MAX('1042Bi Dati di base lav.'!S95-M99,0))</f>
        <v/>
      </c>
      <c r="AG99" s="219" t="str">
        <f t="shared" si="44"/>
        <v/>
      </c>
      <c r="AH99" s="219" t="str">
        <f t="shared" si="51"/>
        <v/>
      </c>
      <c r="AI99" s="219" t="str">
        <f t="shared" si="45"/>
        <v/>
      </c>
      <c r="AJ99" s="219" t="str">
        <f>IF(OR($C99="",K99="",O99=""),"",MAX(P99+'1042Bi Dati di base lav.'!T95-O99,0))</f>
        <v/>
      </c>
      <c r="AK99" s="219" t="str">
        <f>IF('1042Bi Dati di base lav.'!T95="","",'1042Bi Dati di base lav.'!T95)</f>
        <v/>
      </c>
      <c r="AL99" s="219" t="str">
        <f t="shared" si="52"/>
        <v/>
      </c>
      <c r="AM99" s="220" t="str">
        <f t="shared" si="53"/>
        <v/>
      </c>
      <c r="AN99" s="221" t="str">
        <f t="shared" si="54"/>
        <v/>
      </c>
      <c r="AO99" s="219" t="str">
        <f t="shared" si="55"/>
        <v/>
      </c>
      <c r="AP99" s="219" t="str">
        <f>IF(E99="","",'1042Bi Dati di base lav.'!P95)</f>
        <v/>
      </c>
      <c r="AQ99" s="222">
        <f>IF('1042Bi Dati di base lav.'!Y95&gt;0,AG99,0)</f>
        <v>0</v>
      </c>
      <c r="AR99" s="223">
        <f>IF('1042Bi Dati di base lav.'!Y95&gt;0,'1042Bi Dati di base lav.'!T95,0)</f>
        <v>0</v>
      </c>
      <c r="AS99" s="219" t="str">
        <f t="shared" si="46"/>
        <v/>
      </c>
      <c r="AT99" s="219">
        <f>'1042Bi Dati di base lav.'!P95</f>
        <v>0</v>
      </c>
      <c r="AU99" s="219">
        <f t="shared" si="65"/>
        <v>0</v>
      </c>
    </row>
    <row r="100" spans="1:47" s="57" customFormat="1" ht="16.899999999999999" customHeight="1">
      <c r="A100" s="225" t="str">
        <f>IF('1042Bi Dati di base lav.'!A96="","",'1042Bi Dati di base lav.'!A96)</f>
        <v/>
      </c>
      <c r="B100" s="226" t="str">
        <f>IF('1042Bi Dati di base lav.'!B96="","",'1042Bi Dati di base lav.'!B96)</f>
        <v/>
      </c>
      <c r="C100" s="227" t="str">
        <f>IF('1042Bi Dati di base lav.'!C96="","",'1042Bi Dati di base lav.'!C96)</f>
        <v/>
      </c>
      <c r="D100" s="335" t="str">
        <f>IF('1042Bi Dati di base lav.'!AJ96="","",'1042Bi Dati di base lav.'!AJ96)</f>
        <v/>
      </c>
      <c r="E100" s="327" t="str">
        <f>IF('1042Bi Dati di base lav.'!N96="","",'1042Bi Dati di base lav.'!N96)</f>
        <v/>
      </c>
      <c r="F100" s="333" t="str">
        <f>IF('1042Bi Dati di base lav.'!O96="","",'1042Bi Dati di base lav.'!O96)</f>
        <v/>
      </c>
      <c r="G100" s="329" t="str">
        <f>IF('1042Bi Dati di base lav.'!P96="","",'1042Bi Dati di base lav.'!P96)</f>
        <v/>
      </c>
      <c r="H100" s="341" t="str">
        <f>IF('1042Bi Dati di base lav.'!Q96="","",'1042Bi Dati di base lav.'!Q96)</f>
        <v/>
      </c>
      <c r="I100" s="342" t="str">
        <f>IF('1042Bi Dati di base lav.'!R96="","",'1042Bi Dati di base lav.'!R96)</f>
        <v/>
      </c>
      <c r="J100" s="343" t="str">
        <f t="shared" si="47"/>
        <v/>
      </c>
      <c r="K100" s="344" t="str">
        <f t="shared" si="56"/>
        <v/>
      </c>
      <c r="L100" s="345" t="str">
        <f>IF('1042Bi Dati di base lav.'!S96="","",'1042Bi Dati di base lav.'!S96)</f>
        <v/>
      </c>
      <c r="M100" s="346" t="str">
        <f t="shared" si="57"/>
        <v/>
      </c>
      <c r="N100" s="347" t="str">
        <f t="shared" si="58"/>
        <v/>
      </c>
      <c r="O100" s="348" t="str">
        <f t="shared" si="59"/>
        <v/>
      </c>
      <c r="P100" s="349" t="str">
        <f t="shared" si="60"/>
        <v/>
      </c>
      <c r="Q100" s="338" t="str">
        <f t="shared" si="48"/>
        <v/>
      </c>
      <c r="R100" s="350" t="str">
        <f t="shared" si="61"/>
        <v/>
      </c>
      <c r="S100" s="347" t="str">
        <f t="shared" si="62"/>
        <v/>
      </c>
      <c r="T100" s="345" t="str">
        <f>IF(R100="","",MAX((O100-AR100)*'1042Ai Domanda'!$B$31,0))</f>
        <v/>
      </c>
      <c r="U100" s="351" t="str">
        <f t="shared" si="49"/>
        <v/>
      </c>
      <c r="V100" s="214"/>
      <c r="W100" s="215"/>
      <c r="X100" s="164" t="str">
        <f>'1042Bi Dati di base lav.'!M96</f>
        <v/>
      </c>
      <c r="Y100" s="216" t="str">
        <f t="shared" si="41"/>
        <v/>
      </c>
      <c r="Z100" s="217" t="str">
        <f>IF(A100="","",'1042Bi Dati di base lav.'!Q96-'1042Bi Dati di base lav.'!R96)</f>
        <v/>
      </c>
      <c r="AA100" s="217" t="str">
        <f t="shared" si="50"/>
        <v/>
      </c>
      <c r="AB100" s="218" t="str">
        <f t="shared" si="63"/>
        <v/>
      </c>
      <c r="AC100" s="218" t="str">
        <f t="shared" si="42"/>
        <v/>
      </c>
      <c r="AD100" s="218" t="str">
        <f t="shared" si="43"/>
        <v/>
      </c>
      <c r="AE100" s="219" t="str">
        <f t="shared" si="64"/>
        <v/>
      </c>
      <c r="AF100" s="219" t="str">
        <f>IF(K100="","",K100*AF$8 - MAX('1042Bi Dati di base lav.'!S96-M100,0))</f>
        <v/>
      </c>
      <c r="AG100" s="219" t="str">
        <f t="shared" si="44"/>
        <v/>
      </c>
      <c r="AH100" s="219" t="str">
        <f t="shared" si="51"/>
        <v/>
      </c>
      <c r="AI100" s="219" t="str">
        <f t="shared" si="45"/>
        <v/>
      </c>
      <c r="AJ100" s="219" t="str">
        <f>IF(OR($C100="",K100="",O100=""),"",MAX(P100+'1042Bi Dati di base lav.'!T96-O100,0))</f>
        <v/>
      </c>
      <c r="AK100" s="219" t="str">
        <f>IF('1042Bi Dati di base lav.'!T96="","",'1042Bi Dati di base lav.'!T96)</f>
        <v/>
      </c>
      <c r="AL100" s="219" t="str">
        <f t="shared" si="52"/>
        <v/>
      </c>
      <c r="AM100" s="220" t="str">
        <f t="shared" si="53"/>
        <v/>
      </c>
      <c r="AN100" s="221" t="str">
        <f t="shared" si="54"/>
        <v/>
      </c>
      <c r="AO100" s="219" t="str">
        <f t="shared" si="55"/>
        <v/>
      </c>
      <c r="AP100" s="219" t="str">
        <f>IF(E100="","",'1042Bi Dati di base lav.'!P96)</f>
        <v/>
      </c>
      <c r="AQ100" s="222">
        <f>IF('1042Bi Dati di base lav.'!Y96&gt;0,AG100,0)</f>
        <v>0</v>
      </c>
      <c r="AR100" s="223">
        <f>IF('1042Bi Dati di base lav.'!Y96&gt;0,'1042Bi Dati di base lav.'!T96,0)</f>
        <v>0</v>
      </c>
      <c r="AS100" s="219" t="str">
        <f t="shared" si="46"/>
        <v/>
      </c>
      <c r="AT100" s="219">
        <f>'1042Bi Dati di base lav.'!P96</f>
        <v>0</v>
      </c>
      <c r="AU100" s="219">
        <f t="shared" si="65"/>
        <v>0</v>
      </c>
    </row>
    <row r="101" spans="1:47" s="57" customFormat="1" ht="16.899999999999999" customHeight="1">
      <c r="A101" s="225" t="str">
        <f>IF('1042Bi Dati di base lav.'!A97="","",'1042Bi Dati di base lav.'!A97)</f>
        <v/>
      </c>
      <c r="B101" s="226" t="str">
        <f>IF('1042Bi Dati di base lav.'!B97="","",'1042Bi Dati di base lav.'!B97)</f>
        <v/>
      </c>
      <c r="C101" s="227" t="str">
        <f>IF('1042Bi Dati di base lav.'!C97="","",'1042Bi Dati di base lav.'!C97)</f>
        <v/>
      </c>
      <c r="D101" s="335" t="str">
        <f>IF('1042Bi Dati di base lav.'!AJ97="","",'1042Bi Dati di base lav.'!AJ97)</f>
        <v/>
      </c>
      <c r="E101" s="327" t="str">
        <f>IF('1042Bi Dati di base lav.'!N97="","",'1042Bi Dati di base lav.'!N97)</f>
        <v/>
      </c>
      <c r="F101" s="333" t="str">
        <f>IF('1042Bi Dati di base lav.'!O97="","",'1042Bi Dati di base lav.'!O97)</f>
        <v/>
      </c>
      <c r="G101" s="329" t="str">
        <f>IF('1042Bi Dati di base lav.'!P97="","",'1042Bi Dati di base lav.'!P97)</f>
        <v/>
      </c>
      <c r="H101" s="341" t="str">
        <f>IF('1042Bi Dati di base lav.'!Q97="","",'1042Bi Dati di base lav.'!Q97)</f>
        <v/>
      </c>
      <c r="I101" s="342" t="str">
        <f>IF('1042Bi Dati di base lav.'!R97="","",'1042Bi Dati di base lav.'!R97)</f>
        <v/>
      </c>
      <c r="J101" s="343" t="str">
        <f t="shared" si="47"/>
        <v/>
      </c>
      <c r="K101" s="344" t="str">
        <f t="shared" si="56"/>
        <v/>
      </c>
      <c r="L101" s="345" t="str">
        <f>IF('1042Bi Dati di base lav.'!S97="","",'1042Bi Dati di base lav.'!S97)</f>
        <v/>
      </c>
      <c r="M101" s="346" t="str">
        <f t="shared" si="57"/>
        <v/>
      </c>
      <c r="N101" s="347" t="str">
        <f t="shared" si="58"/>
        <v/>
      </c>
      <c r="O101" s="348" t="str">
        <f t="shared" si="59"/>
        <v/>
      </c>
      <c r="P101" s="349" t="str">
        <f t="shared" si="60"/>
        <v/>
      </c>
      <c r="Q101" s="338" t="str">
        <f t="shared" si="48"/>
        <v/>
      </c>
      <c r="R101" s="350" t="str">
        <f t="shared" si="61"/>
        <v/>
      </c>
      <c r="S101" s="347" t="str">
        <f t="shared" si="62"/>
        <v/>
      </c>
      <c r="T101" s="345" t="str">
        <f>IF(R101="","",MAX((O101-AR101)*'1042Ai Domanda'!$B$31,0))</f>
        <v/>
      </c>
      <c r="U101" s="351" t="str">
        <f t="shared" si="49"/>
        <v/>
      </c>
      <c r="V101" s="214"/>
      <c r="W101" s="215"/>
      <c r="X101" s="164" t="str">
        <f>'1042Bi Dati di base lav.'!M97</f>
        <v/>
      </c>
      <c r="Y101" s="216" t="str">
        <f t="shared" si="41"/>
        <v/>
      </c>
      <c r="Z101" s="217" t="str">
        <f>IF(A101="","",'1042Bi Dati di base lav.'!Q97-'1042Bi Dati di base lav.'!R97)</f>
        <v/>
      </c>
      <c r="AA101" s="217" t="str">
        <f t="shared" si="50"/>
        <v/>
      </c>
      <c r="AB101" s="218" t="str">
        <f t="shared" si="63"/>
        <v/>
      </c>
      <c r="AC101" s="218" t="str">
        <f t="shared" si="42"/>
        <v/>
      </c>
      <c r="AD101" s="218" t="str">
        <f t="shared" si="43"/>
        <v/>
      </c>
      <c r="AE101" s="219" t="str">
        <f t="shared" si="64"/>
        <v/>
      </c>
      <c r="AF101" s="219" t="str">
        <f>IF(K101="","",K101*AF$8 - MAX('1042Bi Dati di base lav.'!S97-M101,0))</f>
        <v/>
      </c>
      <c r="AG101" s="219" t="str">
        <f t="shared" si="44"/>
        <v/>
      </c>
      <c r="AH101" s="219" t="str">
        <f t="shared" si="51"/>
        <v/>
      </c>
      <c r="AI101" s="219" t="str">
        <f t="shared" si="45"/>
        <v/>
      </c>
      <c r="AJ101" s="219" t="str">
        <f>IF(OR($C101="",K101="",O101=""),"",MAX(P101+'1042Bi Dati di base lav.'!T97-O101,0))</f>
        <v/>
      </c>
      <c r="AK101" s="219" t="str">
        <f>IF('1042Bi Dati di base lav.'!T97="","",'1042Bi Dati di base lav.'!T97)</f>
        <v/>
      </c>
      <c r="AL101" s="219" t="str">
        <f t="shared" si="52"/>
        <v/>
      </c>
      <c r="AM101" s="220" t="str">
        <f t="shared" si="53"/>
        <v/>
      </c>
      <c r="AN101" s="221" t="str">
        <f t="shared" si="54"/>
        <v/>
      </c>
      <c r="AO101" s="219" t="str">
        <f t="shared" si="55"/>
        <v/>
      </c>
      <c r="AP101" s="219" t="str">
        <f>IF(E101="","",'1042Bi Dati di base lav.'!P97)</f>
        <v/>
      </c>
      <c r="AQ101" s="222">
        <f>IF('1042Bi Dati di base lav.'!Y97&gt;0,AG101,0)</f>
        <v>0</v>
      </c>
      <c r="AR101" s="223">
        <f>IF('1042Bi Dati di base lav.'!Y97&gt;0,'1042Bi Dati di base lav.'!T97,0)</f>
        <v>0</v>
      </c>
      <c r="AS101" s="219" t="str">
        <f t="shared" si="46"/>
        <v/>
      </c>
      <c r="AT101" s="219">
        <f>'1042Bi Dati di base lav.'!P97</f>
        <v>0</v>
      </c>
      <c r="AU101" s="219">
        <f t="shared" si="65"/>
        <v>0</v>
      </c>
    </row>
    <row r="102" spans="1:47" s="57" customFormat="1" ht="16.899999999999999" customHeight="1">
      <c r="A102" s="225" t="str">
        <f>IF('1042Bi Dati di base lav.'!A98="","",'1042Bi Dati di base lav.'!A98)</f>
        <v/>
      </c>
      <c r="B102" s="226" t="str">
        <f>IF('1042Bi Dati di base lav.'!B98="","",'1042Bi Dati di base lav.'!B98)</f>
        <v/>
      </c>
      <c r="C102" s="227" t="str">
        <f>IF('1042Bi Dati di base lav.'!C98="","",'1042Bi Dati di base lav.'!C98)</f>
        <v/>
      </c>
      <c r="D102" s="335" t="str">
        <f>IF('1042Bi Dati di base lav.'!AJ98="","",'1042Bi Dati di base lav.'!AJ98)</f>
        <v/>
      </c>
      <c r="E102" s="327" t="str">
        <f>IF('1042Bi Dati di base lav.'!N98="","",'1042Bi Dati di base lav.'!N98)</f>
        <v/>
      </c>
      <c r="F102" s="333" t="str">
        <f>IF('1042Bi Dati di base lav.'!O98="","",'1042Bi Dati di base lav.'!O98)</f>
        <v/>
      </c>
      <c r="G102" s="329" t="str">
        <f>IF('1042Bi Dati di base lav.'!P98="","",'1042Bi Dati di base lav.'!P98)</f>
        <v/>
      </c>
      <c r="H102" s="341" t="str">
        <f>IF('1042Bi Dati di base lav.'!Q98="","",'1042Bi Dati di base lav.'!Q98)</f>
        <v/>
      </c>
      <c r="I102" s="342" t="str">
        <f>IF('1042Bi Dati di base lav.'!R98="","",'1042Bi Dati di base lav.'!R98)</f>
        <v/>
      </c>
      <c r="J102" s="343" t="str">
        <f t="shared" si="47"/>
        <v/>
      </c>
      <c r="K102" s="344" t="str">
        <f t="shared" si="56"/>
        <v/>
      </c>
      <c r="L102" s="345" t="str">
        <f>IF('1042Bi Dati di base lav.'!S98="","",'1042Bi Dati di base lav.'!S98)</f>
        <v/>
      </c>
      <c r="M102" s="346" t="str">
        <f t="shared" si="57"/>
        <v/>
      </c>
      <c r="N102" s="347" t="str">
        <f t="shared" si="58"/>
        <v/>
      </c>
      <c r="O102" s="348" t="str">
        <f t="shared" si="59"/>
        <v/>
      </c>
      <c r="P102" s="349" t="str">
        <f t="shared" si="60"/>
        <v/>
      </c>
      <c r="Q102" s="338" t="str">
        <f t="shared" si="48"/>
        <v/>
      </c>
      <c r="R102" s="350" t="str">
        <f t="shared" si="61"/>
        <v/>
      </c>
      <c r="S102" s="347" t="str">
        <f t="shared" si="62"/>
        <v/>
      </c>
      <c r="T102" s="345" t="str">
        <f>IF(R102="","",MAX((O102-AR102)*'1042Ai Domanda'!$B$31,0))</f>
        <v/>
      </c>
      <c r="U102" s="351" t="str">
        <f t="shared" si="49"/>
        <v/>
      </c>
      <c r="V102" s="214"/>
      <c r="W102" s="215"/>
      <c r="X102" s="164" t="str">
        <f>'1042Bi Dati di base lav.'!M98</f>
        <v/>
      </c>
      <c r="Y102" s="216" t="str">
        <f t="shared" si="41"/>
        <v/>
      </c>
      <c r="Z102" s="217" t="str">
        <f>IF(A102="","",'1042Bi Dati di base lav.'!Q98-'1042Bi Dati di base lav.'!R98)</f>
        <v/>
      </c>
      <c r="AA102" s="217" t="str">
        <f t="shared" si="50"/>
        <v/>
      </c>
      <c r="AB102" s="218" t="str">
        <f t="shared" si="63"/>
        <v/>
      </c>
      <c r="AC102" s="218" t="str">
        <f t="shared" si="42"/>
        <v/>
      </c>
      <c r="AD102" s="218" t="str">
        <f t="shared" si="43"/>
        <v/>
      </c>
      <c r="AE102" s="219" t="str">
        <f t="shared" si="64"/>
        <v/>
      </c>
      <c r="AF102" s="219" t="str">
        <f>IF(K102="","",K102*AF$8 - MAX('1042Bi Dati di base lav.'!S98-M102,0))</f>
        <v/>
      </c>
      <c r="AG102" s="219" t="str">
        <f t="shared" si="44"/>
        <v/>
      </c>
      <c r="AH102" s="219" t="str">
        <f t="shared" si="51"/>
        <v/>
      </c>
      <c r="AI102" s="219" t="str">
        <f t="shared" si="45"/>
        <v/>
      </c>
      <c r="AJ102" s="219" t="str">
        <f>IF(OR($C102="",K102="",O102=""),"",MAX(P102+'1042Bi Dati di base lav.'!T98-O102,0))</f>
        <v/>
      </c>
      <c r="AK102" s="219" t="str">
        <f>IF('1042Bi Dati di base lav.'!T98="","",'1042Bi Dati di base lav.'!T98)</f>
        <v/>
      </c>
      <c r="AL102" s="219" t="str">
        <f t="shared" si="52"/>
        <v/>
      </c>
      <c r="AM102" s="220" t="str">
        <f t="shared" si="53"/>
        <v/>
      </c>
      <c r="AN102" s="221" t="str">
        <f t="shared" si="54"/>
        <v/>
      </c>
      <c r="AO102" s="219" t="str">
        <f t="shared" si="55"/>
        <v/>
      </c>
      <c r="AP102" s="219" t="str">
        <f>IF(E102="","",'1042Bi Dati di base lav.'!P98)</f>
        <v/>
      </c>
      <c r="AQ102" s="222">
        <f>IF('1042Bi Dati di base lav.'!Y98&gt;0,AG102,0)</f>
        <v>0</v>
      </c>
      <c r="AR102" s="223">
        <f>IF('1042Bi Dati di base lav.'!Y98&gt;0,'1042Bi Dati di base lav.'!T98,0)</f>
        <v>0</v>
      </c>
      <c r="AS102" s="219" t="str">
        <f t="shared" si="46"/>
        <v/>
      </c>
      <c r="AT102" s="219">
        <f>'1042Bi Dati di base lav.'!P98</f>
        <v>0</v>
      </c>
      <c r="AU102" s="219">
        <f t="shared" si="65"/>
        <v>0</v>
      </c>
    </row>
    <row r="103" spans="1:47" s="57" customFormat="1" ht="16.899999999999999" customHeight="1">
      <c r="A103" s="225" t="str">
        <f>IF('1042Bi Dati di base lav.'!A99="","",'1042Bi Dati di base lav.'!A99)</f>
        <v/>
      </c>
      <c r="B103" s="226" t="str">
        <f>IF('1042Bi Dati di base lav.'!B99="","",'1042Bi Dati di base lav.'!B99)</f>
        <v/>
      </c>
      <c r="C103" s="227" t="str">
        <f>IF('1042Bi Dati di base lav.'!C99="","",'1042Bi Dati di base lav.'!C99)</f>
        <v/>
      </c>
      <c r="D103" s="335" t="str">
        <f>IF('1042Bi Dati di base lav.'!AJ99="","",'1042Bi Dati di base lav.'!AJ99)</f>
        <v/>
      </c>
      <c r="E103" s="327" t="str">
        <f>IF('1042Bi Dati di base lav.'!N99="","",'1042Bi Dati di base lav.'!N99)</f>
        <v/>
      </c>
      <c r="F103" s="333" t="str">
        <f>IF('1042Bi Dati di base lav.'!O99="","",'1042Bi Dati di base lav.'!O99)</f>
        <v/>
      </c>
      <c r="G103" s="329" t="str">
        <f>IF('1042Bi Dati di base lav.'!P99="","",'1042Bi Dati di base lav.'!P99)</f>
        <v/>
      </c>
      <c r="H103" s="341" t="str">
        <f>IF('1042Bi Dati di base lav.'!Q99="","",'1042Bi Dati di base lav.'!Q99)</f>
        <v/>
      </c>
      <c r="I103" s="342" t="str">
        <f>IF('1042Bi Dati di base lav.'!R99="","",'1042Bi Dati di base lav.'!R99)</f>
        <v/>
      </c>
      <c r="J103" s="343" t="str">
        <f t="shared" si="47"/>
        <v/>
      </c>
      <c r="K103" s="344" t="str">
        <f t="shared" si="56"/>
        <v/>
      </c>
      <c r="L103" s="345" t="str">
        <f>IF('1042Bi Dati di base lav.'!S99="","",'1042Bi Dati di base lav.'!S99)</f>
        <v/>
      </c>
      <c r="M103" s="346" t="str">
        <f t="shared" si="57"/>
        <v/>
      </c>
      <c r="N103" s="347" t="str">
        <f t="shared" si="58"/>
        <v/>
      </c>
      <c r="O103" s="348" t="str">
        <f t="shared" si="59"/>
        <v/>
      </c>
      <c r="P103" s="349" t="str">
        <f t="shared" si="60"/>
        <v/>
      </c>
      <c r="Q103" s="338" t="str">
        <f t="shared" si="48"/>
        <v/>
      </c>
      <c r="R103" s="350" t="str">
        <f t="shared" si="61"/>
        <v/>
      </c>
      <c r="S103" s="347" t="str">
        <f t="shared" si="62"/>
        <v/>
      </c>
      <c r="T103" s="345" t="str">
        <f>IF(R103="","",MAX((O103-AR103)*'1042Ai Domanda'!$B$31,0))</f>
        <v/>
      </c>
      <c r="U103" s="351" t="str">
        <f t="shared" si="49"/>
        <v/>
      </c>
      <c r="V103" s="214"/>
      <c r="W103" s="215"/>
      <c r="X103" s="164" t="str">
        <f>'1042Bi Dati di base lav.'!M99</f>
        <v/>
      </c>
      <c r="Y103" s="216" t="str">
        <f t="shared" si="41"/>
        <v/>
      </c>
      <c r="Z103" s="217" t="str">
        <f>IF(A103="","",'1042Bi Dati di base lav.'!Q99-'1042Bi Dati di base lav.'!R99)</f>
        <v/>
      </c>
      <c r="AA103" s="217" t="str">
        <f t="shared" si="50"/>
        <v/>
      </c>
      <c r="AB103" s="218" t="str">
        <f t="shared" si="63"/>
        <v/>
      </c>
      <c r="AC103" s="218" t="str">
        <f t="shared" si="42"/>
        <v/>
      </c>
      <c r="AD103" s="218" t="str">
        <f t="shared" si="43"/>
        <v/>
      </c>
      <c r="AE103" s="219" t="str">
        <f t="shared" si="64"/>
        <v/>
      </c>
      <c r="AF103" s="219" t="str">
        <f>IF(K103="","",K103*AF$8 - MAX('1042Bi Dati di base lav.'!S99-M103,0))</f>
        <v/>
      </c>
      <c r="AG103" s="219" t="str">
        <f t="shared" si="44"/>
        <v/>
      </c>
      <c r="AH103" s="219" t="str">
        <f t="shared" si="51"/>
        <v/>
      </c>
      <c r="AI103" s="219" t="str">
        <f t="shared" si="45"/>
        <v/>
      </c>
      <c r="AJ103" s="219" t="str">
        <f>IF(OR($C103="",K103="",O103=""),"",MAX(P103+'1042Bi Dati di base lav.'!T99-O103,0))</f>
        <v/>
      </c>
      <c r="AK103" s="219" t="str">
        <f>IF('1042Bi Dati di base lav.'!T99="","",'1042Bi Dati di base lav.'!T99)</f>
        <v/>
      </c>
      <c r="AL103" s="219" t="str">
        <f t="shared" si="52"/>
        <v/>
      </c>
      <c r="AM103" s="220" t="str">
        <f t="shared" si="53"/>
        <v/>
      </c>
      <c r="AN103" s="221" t="str">
        <f t="shared" si="54"/>
        <v/>
      </c>
      <c r="AO103" s="219" t="str">
        <f t="shared" si="55"/>
        <v/>
      </c>
      <c r="AP103" s="219" t="str">
        <f>IF(E103="","",'1042Bi Dati di base lav.'!P99)</f>
        <v/>
      </c>
      <c r="AQ103" s="222">
        <f>IF('1042Bi Dati di base lav.'!Y99&gt;0,AG103,0)</f>
        <v>0</v>
      </c>
      <c r="AR103" s="223">
        <f>IF('1042Bi Dati di base lav.'!Y99&gt;0,'1042Bi Dati di base lav.'!T99,0)</f>
        <v>0</v>
      </c>
      <c r="AS103" s="219" t="str">
        <f t="shared" si="46"/>
        <v/>
      </c>
      <c r="AT103" s="219">
        <f>'1042Bi Dati di base lav.'!P99</f>
        <v>0</v>
      </c>
      <c r="AU103" s="219">
        <f t="shared" si="65"/>
        <v>0</v>
      </c>
    </row>
    <row r="104" spans="1:47" s="57" customFormat="1" ht="16.899999999999999" customHeight="1">
      <c r="A104" s="225" t="str">
        <f>IF('1042Bi Dati di base lav.'!A100="","",'1042Bi Dati di base lav.'!A100)</f>
        <v/>
      </c>
      <c r="B104" s="226" t="str">
        <f>IF('1042Bi Dati di base lav.'!B100="","",'1042Bi Dati di base lav.'!B100)</f>
        <v/>
      </c>
      <c r="C104" s="227" t="str">
        <f>IF('1042Bi Dati di base lav.'!C100="","",'1042Bi Dati di base lav.'!C100)</f>
        <v/>
      </c>
      <c r="D104" s="335" t="str">
        <f>IF('1042Bi Dati di base lav.'!AJ100="","",'1042Bi Dati di base lav.'!AJ100)</f>
        <v/>
      </c>
      <c r="E104" s="327" t="str">
        <f>IF('1042Bi Dati di base lav.'!N100="","",'1042Bi Dati di base lav.'!N100)</f>
        <v/>
      </c>
      <c r="F104" s="333" t="str">
        <f>IF('1042Bi Dati di base lav.'!O100="","",'1042Bi Dati di base lav.'!O100)</f>
        <v/>
      </c>
      <c r="G104" s="329" t="str">
        <f>IF('1042Bi Dati di base lav.'!P100="","",'1042Bi Dati di base lav.'!P100)</f>
        <v/>
      </c>
      <c r="H104" s="341" t="str">
        <f>IF('1042Bi Dati di base lav.'!Q100="","",'1042Bi Dati di base lav.'!Q100)</f>
        <v/>
      </c>
      <c r="I104" s="342" t="str">
        <f>IF('1042Bi Dati di base lav.'!R100="","",'1042Bi Dati di base lav.'!R100)</f>
        <v/>
      </c>
      <c r="J104" s="343" t="str">
        <f t="shared" si="47"/>
        <v/>
      </c>
      <c r="K104" s="344" t="str">
        <f t="shared" si="56"/>
        <v/>
      </c>
      <c r="L104" s="345" t="str">
        <f>IF('1042Bi Dati di base lav.'!S100="","",'1042Bi Dati di base lav.'!S100)</f>
        <v/>
      </c>
      <c r="M104" s="346" t="str">
        <f t="shared" si="57"/>
        <v/>
      </c>
      <c r="N104" s="347" t="str">
        <f t="shared" si="58"/>
        <v/>
      </c>
      <c r="O104" s="348" t="str">
        <f t="shared" si="59"/>
        <v/>
      </c>
      <c r="P104" s="349" t="str">
        <f t="shared" si="60"/>
        <v/>
      </c>
      <c r="Q104" s="338" t="str">
        <f t="shared" si="48"/>
        <v/>
      </c>
      <c r="R104" s="350" t="str">
        <f t="shared" si="61"/>
        <v/>
      </c>
      <c r="S104" s="347" t="str">
        <f t="shared" si="62"/>
        <v/>
      </c>
      <c r="T104" s="345" t="str">
        <f>IF(R104="","",MAX((O104-AR104)*'1042Ai Domanda'!$B$31,0))</f>
        <v/>
      </c>
      <c r="U104" s="351" t="str">
        <f t="shared" si="49"/>
        <v/>
      </c>
      <c r="V104" s="214"/>
      <c r="W104" s="215"/>
      <c r="X104" s="164" t="str">
        <f>'1042Bi Dati di base lav.'!M100</f>
        <v/>
      </c>
      <c r="Y104" s="216" t="str">
        <f t="shared" si="41"/>
        <v/>
      </c>
      <c r="Z104" s="217" t="str">
        <f>IF(A104="","",'1042Bi Dati di base lav.'!Q100-'1042Bi Dati di base lav.'!R100)</f>
        <v/>
      </c>
      <c r="AA104" s="217" t="str">
        <f t="shared" si="50"/>
        <v/>
      </c>
      <c r="AB104" s="218" t="str">
        <f t="shared" si="63"/>
        <v/>
      </c>
      <c r="AC104" s="218" t="str">
        <f t="shared" si="42"/>
        <v/>
      </c>
      <c r="AD104" s="218" t="str">
        <f t="shared" si="43"/>
        <v/>
      </c>
      <c r="AE104" s="219" t="str">
        <f t="shared" si="64"/>
        <v/>
      </c>
      <c r="AF104" s="219" t="str">
        <f>IF(K104="","",K104*AF$8 - MAX('1042Bi Dati di base lav.'!S100-M104,0))</f>
        <v/>
      </c>
      <c r="AG104" s="219" t="str">
        <f t="shared" si="44"/>
        <v/>
      </c>
      <c r="AH104" s="219" t="str">
        <f t="shared" si="51"/>
        <v/>
      </c>
      <c r="AI104" s="219" t="str">
        <f t="shared" si="45"/>
        <v/>
      </c>
      <c r="AJ104" s="219" t="str">
        <f>IF(OR($C104="",K104="",O104=""),"",MAX(P104+'1042Bi Dati di base lav.'!T100-O104,0))</f>
        <v/>
      </c>
      <c r="AK104" s="219" t="str">
        <f>IF('1042Bi Dati di base lav.'!T100="","",'1042Bi Dati di base lav.'!T100)</f>
        <v/>
      </c>
      <c r="AL104" s="219" t="str">
        <f t="shared" si="52"/>
        <v/>
      </c>
      <c r="AM104" s="220" t="str">
        <f t="shared" si="53"/>
        <v/>
      </c>
      <c r="AN104" s="221" t="str">
        <f t="shared" si="54"/>
        <v/>
      </c>
      <c r="AO104" s="219" t="str">
        <f t="shared" si="55"/>
        <v/>
      </c>
      <c r="AP104" s="219" t="str">
        <f>IF(E104="","",'1042Bi Dati di base lav.'!P100)</f>
        <v/>
      </c>
      <c r="AQ104" s="222">
        <f>IF('1042Bi Dati di base lav.'!Y100&gt;0,AG104,0)</f>
        <v>0</v>
      </c>
      <c r="AR104" s="223">
        <f>IF('1042Bi Dati di base lav.'!Y100&gt;0,'1042Bi Dati di base lav.'!T100,0)</f>
        <v>0</v>
      </c>
      <c r="AS104" s="219" t="str">
        <f t="shared" si="46"/>
        <v/>
      </c>
      <c r="AT104" s="219">
        <f>'1042Bi Dati di base lav.'!P100</f>
        <v>0</v>
      </c>
      <c r="AU104" s="219">
        <f t="shared" si="65"/>
        <v>0</v>
      </c>
    </row>
    <row r="105" spans="1:47" s="57" customFormat="1" ht="16.899999999999999" customHeight="1">
      <c r="A105" s="225" t="str">
        <f>IF('1042Bi Dati di base lav.'!A101="","",'1042Bi Dati di base lav.'!A101)</f>
        <v/>
      </c>
      <c r="B105" s="226" t="str">
        <f>IF('1042Bi Dati di base lav.'!B101="","",'1042Bi Dati di base lav.'!B101)</f>
        <v/>
      </c>
      <c r="C105" s="227" t="str">
        <f>IF('1042Bi Dati di base lav.'!C101="","",'1042Bi Dati di base lav.'!C101)</f>
        <v/>
      </c>
      <c r="D105" s="335" t="str">
        <f>IF('1042Bi Dati di base lav.'!AJ101="","",'1042Bi Dati di base lav.'!AJ101)</f>
        <v/>
      </c>
      <c r="E105" s="327" t="str">
        <f>IF('1042Bi Dati di base lav.'!N101="","",'1042Bi Dati di base lav.'!N101)</f>
        <v/>
      </c>
      <c r="F105" s="333" t="str">
        <f>IF('1042Bi Dati di base lav.'!O101="","",'1042Bi Dati di base lav.'!O101)</f>
        <v/>
      </c>
      <c r="G105" s="329" t="str">
        <f>IF('1042Bi Dati di base lav.'!P101="","",'1042Bi Dati di base lav.'!P101)</f>
        <v/>
      </c>
      <c r="H105" s="341" t="str">
        <f>IF('1042Bi Dati di base lav.'!Q101="","",'1042Bi Dati di base lav.'!Q101)</f>
        <v/>
      </c>
      <c r="I105" s="342" t="str">
        <f>IF('1042Bi Dati di base lav.'!R101="","",'1042Bi Dati di base lav.'!R101)</f>
        <v/>
      </c>
      <c r="J105" s="343" t="str">
        <f t="shared" si="47"/>
        <v/>
      </c>
      <c r="K105" s="344" t="str">
        <f t="shared" si="56"/>
        <v/>
      </c>
      <c r="L105" s="345" t="str">
        <f>IF('1042Bi Dati di base lav.'!S101="","",'1042Bi Dati di base lav.'!S101)</f>
        <v/>
      </c>
      <c r="M105" s="346" t="str">
        <f t="shared" si="57"/>
        <v/>
      </c>
      <c r="N105" s="347" t="str">
        <f t="shared" si="58"/>
        <v/>
      </c>
      <c r="O105" s="348" t="str">
        <f t="shared" si="59"/>
        <v/>
      </c>
      <c r="P105" s="349" t="str">
        <f t="shared" si="60"/>
        <v/>
      </c>
      <c r="Q105" s="338" t="str">
        <f t="shared" si="48"/>
        <v/>
      </c>
      <c r="R105" s="350" t="str">
        <f t="shared" si="61"/>
        <v/>
      </c>
      <c r="S105" s="347" t="str">
        <f t="shared" si="62"/>
        <v/>
      </c>
      <c r="T105" s="345" t="str">
        <f>IF(R105="","",MAX((O105-AR105)*'1042Ai Domanda'!$B$31,0))</f>
        <v/>
      </c>
      <c r="U105" s="351" t="str">
        <f t="shared" si="49"/>
        <v/>
      </c>
      <c r="V105" s="214"/>
      <c r="W105" s="215"/>
      <c r="X105" s="164" t="str">
        <f>'1042Bi Dati di base lav.'!M101</f>
        <v/>
      </c>
      <c r="Y105" s="216" t="str">
        <f t="shared" si="41"/>
        <v/>
      </c>
      <c r="Z105" s="217" t="str">
        <f>IF(A105="","",'1042Bi Dati di base lav.'!Q101-'1042Bi Dati di base lav.'!R101)</f>
        <v/>
      </c>
      <c r="AA105" s="217" t="str">
        <f t="shared" si="50"/>
        <v/>
      </c>
      <c r="AB105" s="218" t="str">
        <f t="shared" si="63"/>
        <v/>
      </c>
      <c r="AC105" s="218" t="str">
        <f t="shared" si="42"/>
        <v/>
      </c>
      <c r="AD105" s="218" t="str">
        <f t="shared" si="43"/>
        <v/>
      </c>
      <c r="AE105" s="219" t="str">
        <f t="shared" si="64"/>
        <v/>
      </c>
      <c r="AF105" s="219" t="str">
        <f>IF(K105="","",K105*AF$8 - MAX('1042Bi Dati di base lav.'!S101-M105,0))</f>
        <v/>
      </c>
      <c r="AG105" s="219" t="str">
        <f t="shared" si="44"/>
        <v/>
      </c>
      <c r="AH105" s="219" t="str">
        <f t="shared" si="51"/>
        <v/>
      </c>
      <c r="AI105" s="219" t="str">
        <f t="shared" si="45"/>
        <v/>
      </c>
      <c r="AJ105" s="219" t="str">
        <f>IF(OR($C105="",K105="",O105=""),"",MAX(P105+'1042Bi Dati di base lav.'!T101-O105,0))</f>
        <v/>
      </c>
      <c r="AK105" s="219" t="str">
        <f>IF('1042Bi Dati di base lav.'!T101="","",'1042Bi Dati di base lav.'!T101)</f>
        <v/>
      </c>
      <c r="AL105" s="219" t="str">
        <f t="shared" si="52"/>
        <v/>
      </c>
      <c r="AM105" s="220" t="str">
        <f t="shared" si="53"/>
        <v/>
      </c>
      <c r="AN105" s="221" t="str">
        <f t="shared" si="54"/>
        <v/>
      </c>
      <c r="AO105" s="219" t="str">
        <f t="shared" si="55"/>
        <v/>
      </c>
      <c r="AP105" s="219" t="str">
        <f>IF(E105="","",'1042Bi Dati di base lav.'!P101)</f>
        <v/>
      </c>
      <c r="AQ105" s="222">
        <f>IF('1042Bi Dati di base lav.'!Y101&gt;0,AG105,0)</f>
        <v>0</v>
      </c>
      <c r="AR105" s="223">
        <f>IF('1042Bi Dati di base lav.'!Y101&gt;0,'1042Bi Dati di base lav.'!T101,0)</f>
        <v>0</v>
      </c>
      <c r="AS105" s="219" t="str">
        <f t="shared" si="46"/>
        <v/>
      </c>
      <c r="AT105" s="219">
        <f>'1042Bi Dati di base lav.'!P101</f>
        <v>0</v>
      </c>
      <c r="AU105" s="219">
        <f t="shared" si="65"/>
        <v>0</v>
      </c>
    </row>
    <row r="106" spans="1:47" s="57" customFormat="1" ht="16.899999999999999" customHeight="1">
      <c r="A106" s="225" t="str">
        <f>IF('1042Bi Dati di base lav.'!A102="","",'1042Bi Dati di base lav.'!A102)</f>
        <v/>
      </c>
      <c r="B106" s="226" t="str">
        <f>IF('1042Bi Dati di base lav.'!B102="","",'1042Bi Dati di base lav.'!B102)</f>
        <v/>
      </c>
      <c r="C106" s="227" t="str">
        <f>IF('1042Bi Dati di base lav.'!C102="","",'1042Bi Dati di base lav.'!C102)</f>
        <v/>
      </c>
      <c r="D106" s="335" t="str">
        <f>IF('1042Bi Dati di base lav.'!AJ102="","",'1042Bi Dati di base lav.'!AJ102)</f>
        <v/>
      </c>
      <c r="E106" s="327" t="str">
        <f>IF('1042Bi Dati di base lav.'!N102="","",'1042Bi Dati di base lav.'!N102)</f>
        <v/>
      </c>
      <c r="F106" s="333" t="str">
        <f>IF('1042Bi Dati di base lav.'!O102="","",'1042Bi Dati di base lav.'!O102)</f>
        <v/>
      </c>
      <c r="G106" s="329" t="str">
        <f>IF('1042Bi Dati di base lav.'!P102="","",'1042Bi Dati di base lav.'!P102)</f>
        <v/>
      </c>
      <c r="H106" s="341" t="str">
        <f>IF('1042Bi Dati di base lav.'!Q102="","",'1042Bi Dati di base lav.'!Q102)</f>
        <v/>
      </c>
      <c r="I106" s="342" t="str">
        <f>IF('1042Bi Dati di base lav.'!R102="","",'1042Bi Dati di base lav.'!R102)</f>
        <v/>
      </c>
      <c r="J106" s="343" t="str">
        <f t="shared" si="47"/>
        <v/>
      </c>
      <c r="K106" s="344" t="str">
        <f t="shared" si="56"/>
        <v/>
      </c>
      <c r="L106" s="345" t="str">
        <f>IF('1042Bi Dati di base lav.'!S102="","",'1042Bi Dati di base lav.'!S102)</f>
        <v/>
      </c>
      <c r="M106" s="346" t="str">
        <f t="shared" si="57"/>
        <v/>
      </c>
      <c r="N106" s="347" t="str">
        <f t="shared" si="58"/>
        <v/>
      </c>
      <c r="O106" s="348" t="str">
        <f t="shared" si="59"/>
        <v/>
      </c>
      <c r="P106" s="349" t="str">
        <f t="shared" si="60"/>
        <v/>
      </c>
      <c r="Q106" s="338" t="str">
        <f t="shared" si="48"/>
        <v/>
      </c>
      <c r="R106" s="350" t="str">
        <f t="shared" si="61"/>
        <v/>
      </c>
      <c r="S106" s="347" t="str">
        <f t="shared" si="62"/>
        <v/>
      </c>
      <c r="T106" s="345" t="str">
        <f>IF(R106="","",MAX((O106-AR106)*'1042Ai Domanda'!$B$31,0))</f>
        <v/>
      </c>
      <c r="U106" s="351" t="str">
        <f t="shared" si="49"/>
        <v/>
      </c>
      <c r="V106" s="214"/>
      <c r="W106" s="215"/>
      <c r="X106" s="164" t="str">
        <f>'1042Bi Dati di base lav.'!M102</f>
        <v/>
      </c>
      <c r="Y106" s="216" t="str">
        <f t="shared" si="41"/>
        <v/>
      </c>
      <c r="Z106" s="217" t="str">
        <f>IF(A106="","",'1042Bi Dati di base lav.'!Q102-'1042Bi Dati di base lav.'!R102)</f>
        <v/>
      </c>
      <c r="AA106" s="217" t="str">
        <f t="shared" si="50"/>
        <v/>
      </c>
      <c r="AB106" s="218" t="str">
        <f t="shared" si="63"/>
        <v/>
      </c>
      <c r="AC106" s="218" t="str">
        <f t="shared" si="42"/>
        <v/>
      </c>
      <c r="AD106" s="218" t="str">
        <f t="shared" si="43"/>
        <v/>
      </c>
      <c r="AE106" s="219" t="str">
        <f t="shared" si="64"/>
        <v/>
      </c>
      <c r="AF106" s="219" t="str">
        <f>IF(K106="","",K106*AF$8 - MAX('1042Bi Dati di base lav.'!S102-M106,0))</f>
        <v/>
      </c>
      <c r="AG106" s="219" t="str">
        <f t="shared" si="44"/>
        <v/>
      </c>
      <c r="AH106" s="219" t="str">
        <f t="shared" si="51"/>
        <v/>
      </c>
      <c r="AI106" s="219" t="str">
        <f t="shared" si="45"/>
        <v/>
      </c>
      <c r="AJ106" s="219" t="str">
        <f>IF(OR($C106="",K106="",O106=""),"",MAX(P106+'1042Bi Dati di base lav.'!T102-O106,0))</f>
        <v/>
      </c>
      <c r="AK106" s="219" t="str">
        <f>IF('1042Bi Dati di base lav.'!T102="","",'1042Bi Dati di base lav.'!T102)</f>
        <v/>
      </c>
      <c r="AL106" s="219" t="str">
        <f t="shared" si="52"/>
        <v/>
      </c>
      <c r="AM106" s="220" t="str">
        <f t="shared" si="53"/>
        <v/>
      </c>
      <c r="AN106" s="221" t="str">
        <f t="shared" si="54"/>
        <v/>
      </c>
      <c r="AO106" s="219" t="str">
        <f t="shared" si="55"/>
        <v/>
      </c>
      <c r="AP106" s="219" t="str">
        <f>IF(E106="","",'1042Bi Dati di base lav.'!P102)</f>
        <v/>
      </c>
      <c r="AQ106" s="222">
        <f>IF('1042Bi Dati di base lav.'!Y102&gt;0,AG106,0)</f>
        <v>0</v>
      </c>
      <c r="AR106" s="223">
        <f>IF('1042Bi Dati di base lav.'!Y102&gt;0,'1042Bi Dati di base lav.'!T102,0)</f>
        <v>0</v>
      </c>
      <c r="AS106" s="219" t="str">
        <f t="shared" si="46"/>
        <v/>
      </c>
      <c r="AT106" s="219">
        <f>'1042Bi Dati di base lav.'!P102</f>
        <v>0</v>
      </c>
      <c r="AU106" s="219">
        <f t="shared" si="65"/>
        <v>0</v>
      </c>
    </row>
    <row r="107" spans="1:47" s="57" customFormat="1" ht="16.899999999999999" customHeight="1">
      <c r="A107" s="225" t="str">
        <f>IF('1042Bi Dati di base lav.'!A103="","",'1042Bi Dati di base lav.'!A103)</f>
        <v/>
      </c>
      <c r="B107" s="226" t="str">
        <f>IF('1042Bi Dati di base lav.'!B103="","",'1042Bi Dati di base lav.'!B103)</f>
        <v/>
      </c>
      <c r="C107" s="227" t="str">
        <f>IF('1042Bi Dati di base lav.'!C103="","",'1042Bi Dati di base lav.'!C103)</f>
        <v/>
      </c>
      <c r="D107" s="335" t="str">
        <f>IF('1042Bi Dati di base lav.'!AJ103="","",'1042Bi Dati di base lav.'!AJ103)</f>
        <v/>
      </c>
      <c r="E107" s="327" t="str">
        <f>IF('1042Bi Dati di base lav.'!N103="","",'1042Bi Dati di base lav.'!N103)</f>
        <v/>
      </c>
      <c r="F107" s="333" t="str">
        <f>IF('1042Bi Dati di base lav.'!O103="","",'1042Bi Dati di base lav.'!O103)</f>
        <v/>
      </c>
      <c r="G107" s="329" t="str">
        <f>IF('1042Bi Dati di base lav.'!P103="","",'1042Bi Dati di base lav.'!P103)</f>
        <v/>
      </c>
      <c r="H107" s="341" t="str">
        <f>IF('1042Bi Dati di base lav.'!Q103="","",'1042Bi Dati di base lav.'!Q103)</f>
        <v/>
      </c>
      <c r="I107" s="342" t="str">
        <f>IF('1042Bi Dati di base lav.'!R103="","",'1042Bi Dati di base lav.'!R103)</f>
        <v/>
      </c>
      <c r="J107" s="343" t="str">
        <f t="shared" si="47"/>
        <v/>
      </c>
      <c r="K107" s="344" t="str">
        <f t="shared" si="56"/>
        <v/>
      </c>
      <c r="L107" s="345" t="str">
        <f>IF('1042Bi Dati di base lav.'!S103="","",'1042Bi Dati di base lav.'!S103)</f>
        <v/>
      </c>
      <c r="M107" s="346" t="str">
        <f t="shared" si="57"/>
        <v/>
      </c>
      <c r="N107" s="347" t="str">
        <f t="shared" si="58"/>
        <v/>
      </c>
      <c r="O107" s="348" t="str">
        <f t="shared" si="59"/>
        <v/>
      </c>
      <c r="P107" s="349" t="str">
        <f t="shared" si="60"/>
        <v/>
      </c>
      <c r="Q107" s="338" t="str">
        <f t="shared" si="48"/>
        <v/>
      </c>
      <c r="R107" s="350" t="str">
        <f t="shared" si="61"/>
        <v/>
      </c>
      <c r="S107" s="347" t="str">
        <f t="shared" si="62"/>
        <v/>
      </c>
      <c r="T107" s="345" t="str">
        <f>IF(R107="","",MAX((O107-AR107)*'1042Ai Domanda'!$B$31,0))</f>
        <v/>
      </c>
      <c r="U107" s="351" t="str">
        <f t="shared" si="49"/>
        <v/>
      </c>
      <c r="V107" s="214"/>
      <c r="W107" s="215"/>
      <c r="X107" s="164" t="str">
        <f>'1042Bi Dati di base lav.'!M103</f>
        <v/>
      </c>
      <c r="Y107" s="216" t="str">
        <f t="shared" si="41"/>
        <v/>
      </c>
      <c r="Z107" s="217" t="str">
        <f>IF(A107="","",'1042Bi Dati di base lav.'!Q103-'1042Bi Dati di base lav.'!R103)</f>
        <v/>
      </c>
      <c r="AA107" s="217" t="str">
        <f t="shared" si="50"/>
        <v/>
      </c>
      <c r="AB107" s="218" t="str">
        <f t="shared" si="63"/>
        <v/>
      </c>
      <c r="AC107" s="218" t="str">
        <f t="shared" si="42"/>
        <v/>
      </c>
      <c r="AD107" s="218" t="str">
        <f t="shared" si="43"/>
        <v/>
      </c>
      <c r="AE107" s="219" t="str">
        <f t="shared" si="64"/>
        <v/>
      </c>
      <c r="AF107" s="219" t="str">
        <f>IF(K107="","",K107*AF$8 - MAX('1042Bi Dati di base lav.'!S103-M107,0))</f>
        <v/>
      </c>
      <c r="AG107" s="219" t="str">
        <f t="shared" si="44"/>
        <v/>
      </c>
      <c r="AH107" s="219" t="str">
        <f t="shared" si="51"/>
        <v/>
      </c>
      <c r="AI107" s="219" t="str">
        <f t="shared" si="45"/>
        <v/>
      </c>
      <c r="AJ107" s="219" t="str">
        <f>IF(OR($C107="",K107="",O107=""),"",MAX(P107+'1042Bi Dati di base lav.'!T103-O107,0))</f>
        <v/>
      </c>
      <c r="AK107" s="219" t="str">
        <f>IF('1042Bi Dati di base lav.'!T103="","",'1042Bi Dati di base lav.'!T103)</f>
        <v/>
      </c>
      <c r="AL107" s="219" t="str">
        <f t="shared" si="52"/>
        <v/>
      </c>
      <c r="AM107" s="220" t="str">
        <f t="shared" si="53"/>
        <v/>
      </c>
      <c r="AN107" s="221" t="str">
        <f t="shared" si="54"/>
        <v/>
      </c>
      <c r="AO107" s="219" t="str">
        <f t="shared" si="55"/>
        <v/>
      </c>
      <c r="AP107" s="219" t="str">
        <f>IF(E107="","",'1042Bi Dati di base lav.'!P103)</f>
        <v/>
      </c>
      <c r="AQ107" s="222">
        <f>IF('1042Bi Dati di base lav.'!Y103&gt;0,AG107,0)</f>
        <v>0</v>
      </c>
      <c r="AR107" s="223">
        <f>IF('1042Bi Dati di base lav.'!Y103&gt;0,'1042Bi Dati di base lav.'!T103,0)</f>
        <v>0</v>
      </c>
      <c r="AS107" s="219" t="str">
        <f t="shared" si="46"/>
        <v/>
      </c>
      <c r="AT107" s="219">
        <f>'1042Bi Dati di base lav.'!P103</f>
        <v>0</v>
      </c>
      <c r="AU107" s="219">
        <f t="shared" si="65"/>
        <v>0</v>
      </c>
    </row>
    <row r="108" spans="1:47" s="57" customFormat="1" ht="16.899999999999999" customHeight="1">
      <c r="A108" s="225" t="str">
        <f>IF('1042Bi Dati di base lav.'!A104="","",'1042Bi Dati di base lav.'!A104)</f>
        <v/>
      </c>
      <c r="B108" s="226" t="str">
        <f>IF('1042Bi Dati di base lav.'!B104="","",'1042Bi Dati di base lav.'!B104)</f>
        <v/>
      </c>
      <c r="C108" s="227" t="str">
        <f>IF('1042Bi Dati di base lav.'!C104="","",'1042Bi Dati di base lav.'!C104)</f>
        <v/>
      </c>
      <c r="D108" s="335" t="str">
        <f>IF('1042Bi Dati di base lav.'!AJ104="","",'1042Bi Dati di base lav.'!AJ104)</f>
        <v/>
      </c>
      <c r="E108" s="327" t="str">
        <f>IF('1042Bi Dati di base lav.'!N104="","",'1042Bi Dati di base lav.'!N104)</f>
        <v/>
      </c>
      <c r="F108" s="333" t="str">
        <f>IF('1042Bi Dati di base lav.'!O104="","",'1042Bi Dati di base lav.'!O104)</f>
        <v/>
      </c>
      <c r="G108" s="329" t="str">
        <f>IF('1042Bi Dati di base lav.'!P104="","",'1042Bi Dati di base lav.'!P104)</f>
        <v/>
      </c>
      <c r="H108" s="341" t="str">
        <f>IF('1042Bi Dati di base lav.'!Q104="","",'1042Bi Dati di base lav.'!Q104)</f>
        <v/>
      </c>
      <c r="I108" s="342" t="str">
        <f>IF('1042Bi Dati di base lav.'!R104="","",'1042Bi Dati di base lav.'!R104)</f>
        <v/>
      </c>
      <c r="J108" s="343" t="str">
        <f t="shared" si="47"/>
        <v/>
      </c>
      <c r="K108" s="344" t="str">
        <f t="shared" si="56"/>
        <v/>
      </c>
      <c r="L108" s="345" t="str">
        <f>IF('1042Bi Dati di base lav.'!S104="","",'1042Bi Dati di base lav.'!S104)</f>
        <v/>
      </c>
      <c r="M108" s="346" t="str">
        <f t="shared" si="57"/>
        <v/>
      </c>
      <c r="N108" s="347" t="str">
        <f t="shared" si="58"/>
        <v/>
      </c>
      <c r="O108" s="348" t="str">
        <f t="shared" si="59"/>
        <v/>
      </c>
      <c r="P108" s="349" t="str">
        <f t="shared" si="60"/>
        <v/>
      </c>
      <c r="Q108" s="338" t="str">
        <f t="shared" si="48"/>
        <v/>
      </c>
      <c r="R108" s="350" t="str">
        <f t="shared" si="61"/>
        <v/>
      </c>
      <c r="S108" s="347" t="str">
        <f t="shared" si="62"/>
        <v/>
      </c>
      <c r="T108" s="345" t="str">
        <f>IF(R108="","",MAX((O108-AR108)*'1042Ai Domanda'!$B$31,0))</f>
        <v/>
      </c>
      <c r="U108" s="351" t="str">
        <f t="shared" si="49"/>
        <v/>
      </c>
      <c r="V108" s="214"/>
      <c r="W108" s="215"/>
      <c r="X108" s="164" t="str">
        <f>'1042Bi Dati di base lav.'!M104</f>
        <v/>
      </c>
      <c r="Y108" s="216" t="str">
        <f t="shared" si="41"/>
        <v/>
      </c>
      <c r="Z108" s="217" t="str">
        <f>IF(A108="","",'1042Bi Dati di base lav.'!Q104-'1042Bi Dati di base lav.'!R104)</f>
        <v/>
      </c>
      <c r="AA108" s="217" t="str">
        <f t="shared" si="50"/>
        <v/>
      </c>
      <c r="AB108" s="218" t="str">
        <f t="shared" si="63"/>
        <v/>
      </c>
      <c r="AC108" s="218" t="str">
        <f t="shared" si="42"/>
        <v/>
      </c>
      <c r="AD108" s="218" t="str">
        <f t="shared" si="43"/>
        <v/>
      </c>
      <c r="AE108" s="219" t="str">
        <f t="shared" si="64"/>
        <v/>
      </c>
      <c r="AF108" s="219" t="str">
        <f>IF(K108="","",K108*AF$8 - MAX('1042Bi Dati di base lav.'!S104-M108,0))</f>
        <v/>
      </c>
      <c r="AG108" s="219" t="str">
        <f t="shared" si="44"/>
        <v/>
      </c>
      <c r="AH108" s="219" t="str">
        <f t="shared" si="51"/>
        <v/>
      </c>
      <c r="AI108" s="219" t="str">
        <f t="shared" si="45"/>
        <v/>
      </c>
      <c r="AJ108" s="219" t="str">
        <f>IF(OR($C108="",K108="",O108=""),"",MAX(P108+'1042Bi Dati di base lav.'!T104-O108,0))</f>
        <v/>
      </c>
      <c r="AK108" s="219" t="str">
        <f>IF('1042Bi Dati di base lav.'!T104="","",'1042Bi Dati di base lav.'!T104)</f>
        <v/>
      </c>
      <c r="AL108" s="219" t="str">
        <f t="shared" si="52"/>
        <v/>
      </c>
      <c r="AM108" s="220" t="str">
        <f t="shared" si="53"/>
        <v/>
      </c>
      <c r="AN108" s="221" t="str">
        <f t="shared" si="54"/>
        <v/>
      </c>
      <c r="AO108" s="219" t="str">
        <f t="shared" si="55"/>
        <v/>
      </c>
      <c r="AP108" s="219" t="str">
        <f>IF(E108="","",'1042Bi Dati di base lav.'!P104)</f>
        <v/>
      </c>
      <c r="AQ108" s="222">
        <f>IF('1042Bi Dati di base lav.'!Y104&gt;0,AG108,0)</f>
        <v>0</v>
      </c>
      <c r="AR108" s="223">
        <f>IF('1042Bi Dati di base lav.'!Y104&gt;0,'1042Bi Dati di base lav.'!T104,0)</f>
        <v>0</v>
      </c>
      <c r="AS108" s="219" t="str">
        <f t="shared" si="46"/>
        <v/>
      </c>
      <c r="AT108" s="219">
        <f>'1042Bi Dati di base lav.'!P104</f>
        <v>0</v>
      </c>
      <c r="AU108" s="219">
        <f t="shared" si="65"/>
        <v>0</v>
      </c>
    </row>
    <row r="109" spans="1:47" s="57" customFormat="1" ht="16.899999999999999" customHeight="1">
      <c r="A109" s="225" t="str">
        <f>IF('1042Bi Dati di base lav.'!A105="","",'1042Bi Dati di base lav.'!A105)</f>
        <v/>
      </c>
      <c r="B109" s="226" t="str">
        <f>IF('1042Bi Dati di base lav.'!B105="","",'1042Bi Dati di base lav.'!B105)</f>
        <v/>
      </c>
      <c r="C109" s="227" t="str">
        <f>IF('1042Bi Dati di base lav.'!C105="","",'1042Bi Dati di base lav.'!C105)</f>
        <v/>
      </c>
      <c r="D109" s="335" t="str">
        <f>IF('1042Bi Dati di base lav.'!AJ105="","",'1042Bi Dati di base lav.'!AJ105)</f>
        <v/>
      </c>
      <c r="E109" s="327" t="str">
        <f>IF('1042Bi Dati di base lav.'!N105="","",'1042Bi Dati di base lav.'!N105)</f>
        <v/>
      </c>
      <c r="F109" s="333" t="str">
        <f>IF('1042Bi Dati di base lav.'!O105="","",'1042Bi Dati di base lav.'!O105)</f>
        <v/>
      </c>
      <c r="G109" s="329" t="str">
        <f>IF('1042Bi Dati di base lav.'!P105="","",'1042Bi Dati di base lav.'!P105)</f>
        <v/>
      </c>
      <c r="H109" s="341" t="str">
        <f>IF('1042Bi Dati di base lav.'!Q105="","",'1042Bi Dati di base lav.'!Q105)</f>
        <v/>
      </c>
      <c r="I109" s="342" t="str">
        <f>IF('1042Bi Dati di base lav.'!R105="","",'1042Bi Dati di base lav.'!R105)</f>
        <v/>
      </c>
      <c r="J109" s="343" t="str">
        <f t="shared" si="47"/>
        <v/>
      </c>
      <c r="K109" s="344" t="str">
        <f t="shared" si="56"/>
        <v/>
      </c>
      <c r="L109" s="345" t="str">
        <f>IF('1042Bi Dati di base lav.'!S105="","",'1042Bi Dati di base lav.'!S105)</f>
        <v/>
      </c>
      <c r="M109" s="346" t="str">
        <f t="shared" si="57"/>
        <v/>
      </c>
      <c r="N109" s="347" t="str">
        <f t="shared" si="58"/>
        <v/>
      </c>
      <c r="O109" s="348" t="str">
        <f t="shared" si="59"/>
        <v/>
      </c>
      <c r="P109" s="349" t="str">
        <f t="shared" si="60"/>
        <v/>
      </c>
      <c r="Q109" s="338" t="str">
        <f t="shared" si="48"/>
        <v/>
      </c>
      <c r="R109" s="350" t="str">
        <f t="shared" si="61"/>
        <v/>
      </c>
      <c r="S109" s="347" t="str">
        <f t="shared" si="62"/>
        <v/>
      </c>
      <c r="T109" s="345" t="str">
        <f>IF(R109="","",MAX((O109-AR109)*'1042Ai Domanda'!$B$31,0))</f>
        <v/>
      </c>
      <c r="U109" s="351" t="str">
        <f t="shared" si="49"/>
        <v/>
      </c>
      <c r="V109" s="214"/>
      <c r="W109" s="215"/>
      <c r="X109" s="164" t="str">
        <f>'1042Bi Dati di base lav.'!M105</f>
        <v/>
      </c>
      <c r="Y109" s="216" t="str">
        <f t="shared" si="41"/>
        <v/>
      </c>
      <c r="Z109" s="217" t="str">
        <f>IF(A109="","",'1042Bi Dati di base lav.'!Q105-'1042Bi Dati di base lav.'!R105)</f>
        <v/>
      </c>
      <c r="AA109" s="217" t="str">
        <f t="shared" si="50"/>
        <v/>
      </c>
      <c r="AB109" s="218" t="str">
        <f t="shared" si="63"/>
        <v/>
      </c>
      <c r="AC109" s="218" t="str">
        <f t="shared" si="42"/>
        <v/>
      </c>
      <c r="AD109" s="218" t="str">
        <f t="shared" si="43"/>
        <v/>
      </c>
      <c r="AE109" s="219" t="str">
        <f t="shared" si="64"/>
        <v/>
      </c>
      <c r="AF109" s="219" t="str">
        <f>IF(K109="","",K109*AF$8 - MAX('1042Bi Dati di base lav.'!S105-M109,0))</f>
        <v/>
      </c>
      <c r="AG109" s="219" t="str">
        <f t="shared" si="44"/>
        <v/>
      </c>
      <c r="AH109" s="219" t="str">
        <f t="shared" si="51"/>
        <v/>
      </c>
      <c r="AI109" s="219" t="str">
        <f t="shared" si="45"/>
        <v/>
      </c>
      <c r="AJ109" s="219" t="str">
        <f>IF(OR($C109="",K109="",O109=""),"",MAX(P109+'1042Bi Dati di base lav.'!T105-O109,0))</f>
        <v/>
      </c>
      <c r="AK109" s="219" t="str">
        <f>IF('1042Bi Dati di base lav.'!T105="","",'1042Bi Dati di base lav.'!T105)</f>
        <v/>
      </c>
      <c r="AL109" s="219" t="str">
        <f t="shared" si="52"/>
        <v/>
      </c>
      <c r="AM109" s="220" t="str">
        <f t="shared" si="53"/>
        <v/>
      </c>
      <c r="AN109" s="221" t="str">
        <f t="shared" si="54"/>
        <v/>
      </c>
      <c r="AO109" s="219" t="str">
        <f t="shared" si="55"/>
        <v/>
      </c>
      <c r="AP109" s="219" t="str">
        <f>IF(E109="","",'1042Bi Dati di base lav.'!P105)</f>
        <v/>
      </c>
      <c r="AQ109" s="222">
        <f>IF('1042Bi Dati di base lav.'!Y105&gt;0,AG109,0)</f>
        <v>0</v>
      </c>
      <c r="AR109" s="223">
        <f>IF('1042Bi Dati di base lav.'!Y105&gt;0,'1042Bi Dati di base lav.'!T105,0)</f>
        <v>0</v>
      </c>
      <c r="AS109" s="219" t="str">
        <f t="shared" si="46"/>
        <v/>
      </c>
      <c r="AT109" s="219">
        <f>'1042Bi Dati di base lav.'!P105</f>
        <v>0</v>
      </c>
      <c r="AU109" s="219">
        <f t="shared" si="65"/>
        <v>0</v>
      </c>
    </row>
    <row r="110" spans="1:47" s="57" customFormat="1" ht="16.899999999999999" customHeight="1">
      <c r="A110" s="225" t="str">
        <f>IF('1042Bi Dati di base lav.'!A106="","",'1042Bi Dati di base lav.'!A106)</f>
        <v/>
      </c>
      <c r="B110" s="226" t="str">
        <f>IF('1042Bi Dati di base lav.'!B106="","",'1042Bi Dati di base lav.'!B106)</f>
        <v/>
      </c>
      <c r="C110" s="227" t="str">
        <f>IF('1042Bi Dati di base lav.'!C106="","",'1042Bi Dati di base lav.'!C106)</f>
        <v/>
      </c>
      <c r="D110" s="335" t="str">
        <f>IF('1042Bi Dati di base lav.'!AJ106="","",'1042Bi Dati di base lav.'!AJ106)</f>
        <v/>
      </c>
      <c r="E110" s="327" t="str">
        <f>IF('1042Bi Dati di base lav.'!N106="","",'1042Bi Dati di base lav.'!N106)</f>
        <v/>
      </c>
      <c r="F110" s="333" t="str">
        <f>IF('1042Bi Dati di base lav.'!O106="","",'1042Bi Dati di base lav.'!O106)</f>
        <v/>
      </c>
      <c r="G110" s="329" t="str">
        <f>IF('1042Bi Dati di base lav.'!P106="","",'1042Bi Dati di base lav.'!P106)</f>
        <v/>
      </c>
      <c r="H110" s="341" t="str">
        <f>IF('1042Bi Dati di base lav.'!Q106="","",'1042Bi Dati di base lav.'!Q106)</f>
        <v/>
      </c>
      <c r="I110" s="342" t="str">
        <f>IF('1042Bi Dati di base lav.'!R106="","",'1042Bi Dati di base lav.'!R106)</f>
        <v/>
      </c>
      <c r="J110" s="343" t="str">
        <f t="shared" si="47"/>
        <v/>
      </c>
      <c r="K110" s="344" t="str">
        <f t="shared" si="56"/>
        <v/>
      </c>
      <c r="L110" s="345" t="str">
        <f>IF('1042Bi Dati di base lav.'!S106="","",'1042Bi Dati di base lav.'!S106)</f>
        <v/>
      </c>
      <c r="M110" s="346" t="str">
        <f t="shared" si="57"/>
        <v/>
      </c>
      <c r="N110" s="347" t="str">
        <f t="shared" si="58"/>
        <v/>
      </c>
      <c r="O110" s="348" t="str">
        <f t="shared" si="59"/>
        <v/>
      </c>
      <c r="P110" s="349" t="str">
        <f t="shared" si="60"/>
        <v/>
      </c>
      <c r="Q110" s="338" t="str">
        <f t="shared" si="48"/>
        <v/>
      </c>
      <c r="R110" s="350" t="str">
        <f t="shared" si="61"/>
        <v/>
      </c>
      <c r="S110" s="347" t="str">
        <f t="shared" si="62"/>
        <v/>
      </c>
      <c r="T110" s="345" t="str">
        <f>IF(R110="","",MAX((O110-AR110)*'1042Ai Domanda'!$B$31,0))</f>
        <v/>
      </c>
      <c r="U110" s="351" t="str">
        <f t="shared" si="49"/>
        <v/>
      </c>
      <c r="V110" s="214"/>
      <c r="W110" s="215"/>
      <c r="X110" s="164" t="str">
        <f>'1042Bi Dati di base lav.'!M106</f>
        <v/>
      </c>
      <c r="Y110" s="216" t="str">
        <f t="shared" si="41"/>
        <v/>
      </c>
      <c r="Z110" s="217" t="str">
        <f>IF(A110="","",'1042Bi Dati di base lav.'!Q106-'1042Bi Dati di base lav.'!R106)</f>
        <v/>
      </c>
      <c r="AA110" s="217" t="str">
        <f t="shared" si="50"/>
        <v/>
      </c>
      <c r="AB110" s="218" t="str">
        <f t="shared" si="63"/>
        <v/>
      </c>
      <c r="AC110" s="218" t="str">
        <f t="shared" si="42"/>
        <v/>
      </c>
      <c r="AD110" s="218" t="str">
        <f t="shared" si="43"/>
        <v/>
      </c>
      <c r="AE110" s="219" t="str">
        <f t="shared" si="64"/>
        <v/>
      </c>
      <c r="AF110" s="219" t="str">
        <f>IF(K110="","",K110*AF$8 - MAX('1042Bi Dati di base lav.'!S106-M110,0))</f>
        <v/>
      </c>
      <c r="AG110" s="219" t="str">
        <f t="shared" si="44"/>
        <v/>
      </c>
      <c r="AH110" s="219" t="str">
        <f t="shared" si="51"/>
        <v/>
      </c>
      <c r="AI110" s="219" t="str">
        <f t="shared" si="45"/>
        <v/>
      </c>
      <c r="AJ110" s="219" t="str">
        <f>IF(OR($C110="",K110="",O110=""),"",MAX(P110+'1042Bi Dati di base lav.'!T106-O110,0))</f>
        <v/>
      </c>
      <c r="AK110" s="219" t="str">
        <f>IF('1042Bi Dati di base lav.'!T106="","",'1042Bi Dati di base lav.'!T106)</f>
        <v/>
      </c>
      <c r="AL110" s="219" t="str">
        <f t="shared" si="52"/>
        <v/>
      </c>
      <c r="AM110" s="220" t="str">
        <f t="shared" si="53"/>
        <v/>
      </c>
      <c r="AN110" s="221" t="str">
        <f t="shared" si="54"/>
        <v/>
      </c>
      <c r="AO110" s="219" t="str">
        <f t="shared" si="55"/>
        <v/>
      </c>
      <c r="AP110" s="219" t="str">
        <f>IF(E110="","",'1042Bi Dati di base lav.'!P106)</f>
        <v/>
      </c>
      <c r="AQ110" s="222">
        <f>IF('1042Bi Dati di base lav.'!Y106&gt;0,AG110,0)</f>
        <v>0</v>
      </c>
      <c r="AR110" s="223">
        <f>IF('1042Bi Dati di base lav.'!Y106&gt;0,'1042Bi Dati di base lav.'!T106,0)</f>
        <v>0</v>
      </c>
      <c r="AS110" s="219" t="str">
        <f t="shared" si="46"/>
        <v/>
      </c>
      <c r="AT110" s="219">
        <f>'1042Bi Dati di base lav.'!P106</f>
        <v>0</v>
      </c>
      <c r="AU110" s="219">
        <f t="shared" si="65"/>
        <v>0</v>
      </c>
    </row>
    <row r="111" spans="1:47" s="57" customFormat="1" ht="16.899999999999999" customHeight="1">
      <c r="A111" s="225" t="str">
        <f>IF('1042Bi Dati di base lav.'!A107="","",'1042Bi Dati di base lav.'!A107)</f>
        <v/>
      </c>
      <c r="B111" s="226" t="str">
        <f>IF('1042Bi Dati di base lav.'!B107="","",'1042Bi Dati di base lav.'!B107)</f>
        <v/>
      </c>
      <c r="C111" s="227" t="str">
        <f>IF('1042Bi Dati di base lav.'!C107="","",'1042Bi Dati di base lav.'!C107)</f>
        <v/>
      </c>
      <c r="D111" s="335" t="str">
        <f>IF('1042Bi Dati di base lav.'!AJ107="","",'1042Bi Dati di base lav.'!AJ107)</f>
        <v/>
      </c>
      <c r="E111" s="327" t="str">
        <f>IF('1042Bi Dati di base lav.'!N107="","",'1042Bi Dati di base lav.'!N107)</f>
        <v/>
      </c>
      <c r="F111" s="333" t="str">
        <f>IF('1042Bi Dati di base lav.'!O107="","",'1042Bi Dati di base lav.'!O107)</f>
        <v/>
      </c>
      <c r="G111" s="329" t="str">
        <f>IF('1042Bi Dati di base lav.'!P107="","",'1042Bi Dati di base lav.'!P107)</f>
        <v/>
      </c>
      <c r="H111" s="341" t="str">
        <f>IF('1042Bi Dati di base lav.'!Q107="","",'1042Bi Dati di base lav.'!Q107)</f>
        <v/>
      </c>
      <c r="I111" s="342" t="str">
        <f>IF('1042Bi Dati di base lav.'!R107="","",'1042Bi Dati di base lav.'!R107)</f>
        <v/>
      </c>
      <c r="J111" s="343" t="str">
        <f t="shared" ref="J111:J174" si="66">Z111</f>
        <v/>
      </c>
      <c r="K111" s="344" t="str">
        <f t="shared" ref="K111:K174" si="67">AA111</f>
        <v/>
      </c>
      <c r="L111" s="345" t="str">
        <f>IF('1042Bi Dati di base lav.'!S107="","",'1042Bi Dati di base lav.'!S107)</f>
        <v/>
      </c>
      <c r="M111" s="346" t="str">
        <f t="shared" ref="M111:M174" si="68">AD111</f>
        <v/>
      </c>
      <c r="N111" s="347" t="str">
        <f t="shared" ref="N111:N174" si="69">AF111</f>
        <v/>
      </c>
      <c r="O111" s="348" t="str">
        <f t="shared" ref="O111:O174" si="70">AG111</f>
        <v/>
      </c>
      <c r="P111" s="349" t="str">
        <f t="shared" ref="P111:P174" si="71">AH111</f>
        <v/>
      </c>
      <c r="Q111" s="338" t="str">
        <f t="shared" ref="Q111:Q174" si="72">AJ111</f>
        <v/>
      </c>
      <c r="R111" s="350" t="str">
        <f t="shared" ref="R111:R174" si="73">AI111</f>
        <v/>
      </c>
      <c r="S111" s="347" t="str">
        <f t="shared" ref="S111:S174" si="74">AL111</f>
        <v/>
      </c>
      <c r="T111" s="345" t="str">
        <f>IF(R111="","",MAX((O111-AR111)*'1042Ai Domanda'!$B$31,0))</f>
        <v/>
      </c>
      <c r="U111" s="351" t="str">
        <f t="shared" ref="U111:U174" si="75">IF(T111="","",S111+T111)</f>
        <v/>
      </c>
      <c r="V111" s="214"/>
      <c r="W111" s="215"/>
      <c r="X111" s="164" t="str">
        <f>'1042Bi Dati di base lav.'!M107</f>
        <v/>
      </c>
      <c r="Y111" s="216" t="str">
        <f t="shared" ref="Y111:Y174" si="76">IF($A111="","",D111)</f>
        <v/>
      </c>
      <c r="Z111" s="217" t="str">
        <f>IF(A111="","",'1042Bi Dati di base lav.'!Q107-'1042Bi Dati di base lav.'!R107)</f>
        <v/>
      </c>
      <c r="AA111" s="217" t="str">
        <f t="shared" ref="AA111:AA174" si="77">IF(OR($C111="",E111="",F111="",G111=""),"",E111-(F111+G111+Z111))</f>
        <v/>
      </c>
      <c r="AB111" s="218" t="str">
        <f t="shared" ref="AB111:AB174" si="78">IF(AA111="","",MAX(AA111,0))</f>
        <v/>
      </c>
      <c r="AC111" s="218" t="str">
        <f t="shared" ref="AC111:AC174" si="79">IF(K111="","",AC$8)</f>
        <v/>
      </c>
      <c r="AD111" s="218" t="str">
        <f t="shared" ref="AD111:AD174" si="80">IF(K111="","",K111*AD$8)</f>
        <v/>
      </c>
      <c r="AE111" s="219" t="str">
        <f t="shared" ref="AE111:AE174" si="81">IF(AC111="","",AE$8)</f>
        <v/>
      </c>
      <c r="AF111" s="219" t="str">
        <f>IF(K111="","",K111*AF$8 - MAX('1042Bi Dati di base lav.'!S107-M111,0))</f>
        <v/>
      </c>
      <c r="AG111" s="219" t="str">
        <f t="shared" ref="AG111:AG174" si="82">IF(OR($C111="",K111="",D111="",N111&lt;0),"",MAX(N111*D111,0))</f>
        <v/>
      </c>
      <c r="AH111" s="219" t="str">
        <f t="shared" ref="AH111:AH174" si="83">IF(OR($C111="",O111=""),"",O111*0.8)</f>
        <v/>
      </c>
      <c r="AI111" s="219" t="str">
        <f t="shared" ref="AI111:AI174" si="84">IF(OR($C111="",D111="",O111=""),"",AI$6/5*X111*D111*0.8)</f>
        <v/>
      </c>
      <c r="AJ111" s="219" t="str">
        <f>IF(OR($C111="",K111="",O111=""),"",MAX(P111+'1042Bi Dati di base lav.'!T107-O111,0))</f>
        <v/>
      </c>
      <c r="AK111" s="219" t="str">
        <f>IF('1042Bi Dati di base lav.'!T107="","",'1042Bi Dati di base lav.'!T107)</f>
        <v/>
      </c>
      <c r="AL111" s="219" t="str">
        <f t="shared" ref="AL111:AL174" si="85">IF(OR($C111="",O111=""),"",MAX(P111-R111-AJ111,0))</f>
        <v/>
      </c>
      <c r="AM111" s="220" t="str">
        <f t="shared" ref="AM111:AM174" si="86">IF(E111="","",1)</f>
        <v/>
      </c>
      <c r="AN111" s="221" t="str">
        <f t="shared" si="54"/>
        <v/>
      </c>
      <c r="AO111" s="219" t="str">
        <f t="shared" ref="AO111:AO174" si="87">IF(E111="","",E111)</f>
        <v/>
      </c>
      <c r="AP111" s="219" t="str">
        <f>IF(E111="","",'1042Bi Dati di base lav.'!P107)</f>
        <v/>
      </c>
      <c r="AQ111" s="222">
        <f>IF('1042Bi Dati di base lav.'!Y107&gt;0,AG111,0)</f>
        <v>0</v>
      </c>
      <c r="AR111" s="223">
        <f>IF('1042Bi Dati di base lav.'!Y107&gt;0,'1042Bi Dati di base lav.'!T107,0)</f>
        <v>0</v>
      </c>
      <c r="AS111" s="219" t="str">
        <f t="shared" ref="AS111:AS174" si="88">E111</f>
        <v/>
      </c>
      <c r="AT111" s="219">
        <f>'1042Bi Dati di base lav.'!P107</f>
        <v>0</v>
      </c>
      <c r="AU111" s="219">
        <f t="shared" ref="AU111:AU174" si="89">IF(AQ111="",0,MAX(AQ111-AR111,0))</f>
        <v>0</v>
      </c>
    </row>
    <row r="112" spans="1:47" s="57" customFormat="1" ht="16.899999999999999" customHeight="1">
      <c r="A112" s="225" t="str">
        <f>IF('1042Bi Dati di base lav.'!A108="","",'1042Bi Dati di base lav.'!A108)</f>
        <v/>
      </c>
      <c r="B112" s="226" t="str">
        <f>IF('1042Bi Dati di base lav.'!B108="","",'1042Bi Dati di base lav.'!B108)</f>
        <v/>
      </c>
      <c r="C112" s="227" t="str">
        <f>IF('1042Bi Dati di base lav.'!C108="","",'1042Bi Dati di base lav.'!C108)</f>
        <v/>
      </c>
      <c r="D112" s="335" t="str">
        <f>IF('1042Bi Dati di base lav.'!AJ108="","",'1042Bi Dati di base lav.'!AJ108)</f>
        <v/>
      </c>
      <c r="E112" s="327" t="str">
        <f>IF('1042Bi Dati di base lav.'!N108="","",'1042Bi Dati di base lav.'!N108)</f>
        <v/>
      </c>
      <c r="F112" s="333" t="str">
        <f>IF('1042Bi Dati di base lav.'!O108="","",'1042Bi Dati di base lav.'!O108)</f>
        <v/>
      </c>
      <c r="G112" s="329" t="str">
        <f>IF('1042Bi Dati di base lav.'!P108="","",'1042Bi Dati di base lav.'!P108)</f>
        <v/>
      </c>
      <c r="H112" s="341" t="str">
        <f>IF('1042Bi Dati di base lav.'!Q108="","",'1042Bi Dati di base lav.'!Q108)</f>
        <v/>
      </c>
      <c r="I112" s="342" t="str">
        <f>IF('1042Bi Dati di base lav.'!R108="","",'1042Bi Dati di base lav.'!R108)</f>
        <v/>
      </c>
      <c r="J112" s="343" t="str">
        <f t="shared" si="66"/>
        <v/>
      </c>
      <c r="K112" s="344" t="str">
        <f t="shared" si="67"/>
        <v/>
      </c>
      <c r="L112" s="345" t="str">
        <f>IF('1042Bi Dati di base lav.'!S108="","",'1042Bi Dati di base lav.'!S108)</f>
        <v/>
      </c>
      <c r="M112" s="346" t="str">
        <f t="shared" si="68"/>
        <v/>
      </c>
      <c r="N112" s="347" t="str">
        <f t="shared" si="69"/>
        <v/>
      </c>
      <c r="O112" s="348" t="str">
        <f t="shared" si="70"/>
        <v/>
      </c>
      <c r="P112" s="349" t="str">
        <f t="shared" si="71"/>
        <v/>
      </c>
      <c r="Q112" s="338" t="str">
        <f t="shared" si="72"/>
        <v/>
      </c>
      <c r="R112" s="350" t="str">
        <f t="shared" si="73"/>
        <v/>
      </c>
      <c r="S112" s="347" t="str">
        <f t="shared" si="74"/>
        <v/>
      </c>
      <c r="T112" s="345" t="str">
        <f>IF(R112="","",MAX((O112-AR112)*'1042Ai Domanda'!$B$31,0))</f>
        <v/>
      </c>
      <c r="U112" s="351" t="str">
        <f t="shared" si="75"/>
        <v/>
      </c>
      <c r="V112" s="214"/>
      <c r="W112" s="215"/>
      <c r="X112" s="164" t="str">
        <f>'1042Bi Dati di base lav.'!M108</f>
        <v/>
      </c>
      <c r="Y112" s="216" t="str">
        <f t="shared" si="76"/>
        <v/>
      </c>
      <c r="Z112" s="217" t="str">
        <f>IF(A112="","",'1042Bi Dati di base lav.'!Q108-'1042Bi Dati di base lav.'!R108)</f>
        <v/>
      </c>
      <c r="AA112" s="217" t="str">
        <f t="shared" si="77"/>
        <v/>
      </c>
      <c r="AB112" s="218" t="str">
        <f t="shared" si="78"/>
        <v/>
      </c>
      <c r="AC112" s="218" t="str">
        <f t="shared" si="79"/>
        <v/>
      </c>
      <c r="AD112" s="218" t="str">
        <f t="shared" si="80"/>
        <v/>
      </c>
      <c r="AE112" s="219" t="str">
        <f t="shared" si="81"/>
        <v/>
      </c>
      <c r="AF112" s="219" t="str">
        <f>IF(K112="","",K112*AF$8 - MAX('1042Bi Dati di base lav.'!S108-M112,0))</f>
        <v/>
      </c>
      <c r="AG112" s="219" t="str">
        <f t="shared" si="82"/>
        <v/>
      </c>
      <c r="AH112" s="219" t="str">
        <f t="shared" si="83"/>
        <v/>
      </c>
      <c r="AI112" s="219" t="str">
        <f t="shared" si="84"/>
        <v/>
      </c>
      <c r="AJ112" s="219" t="str">
        <f>IF(OR($C112="",K112="",O112=""),"",MAX(P112+'1042Bi Dati di base lav.'!T108-O112,0))</f>
        <v/>
      </c>
      <c r="AK112" s="219" t="str">
        <f>IF('1042Bi Dati di base lav.'!T108="","",'1042Bi Dati di base lav.'!T108)</f>
        <v/>
      </c>
      <c r="AL112" s="219" t="str">
        <f t="shared" si="85"/>
        <v/>
      </c>
      <c r="AM112" s="220" t="str">
        <f t="shared" si="86"/>
        <v/>
      </c>
      <c r="AN112" s="221" t="str">
        <f t="shared" si="54"/>
        <v/>
      </c>
      <c r="AO112" s="219" t="str">
        <f t="shared" si="87"/>
        <v/>
      </c>
      <c r="AP112" s="219" t="str">
        <f>IF(E112="","",'1042Bi Dati di base lav.'!P108)</f>
        <v/>
      </c>
      <c r="AQ112" s="222">
        <f>IF('1042Bi Dati di base lav.'!Y108&gt;0,AG112,0)</f>
        <v>0</v>
      </c>
      <c r="AR112" s="223">
        <f>IF('1042Bi Dati di base lav.'!Y108&gt;0,'1042Bi Dati di base lav.'!T108,0)</f>
        <v>0</v>
      </c>
      <c r="AS112" s="219" t="str">
        <f t="shared" si="88"/>
        <v/>
      </c>
      <c r="AT112" s="219">
        <f>'1042Bi Dati di base lav.'!P108</f>
        <v>0</v>
      </c>
      <c r="AU112" s="219">
        <f t="shared" si="89"/>
        <v>0</v>
      </c>
    </row>
    <row r="113" spans="1:47" s="57" customFormat="1" ht="16.899999999999999" customHeight="1">
      <c r="A113" s="225" t="str">
        <f>IF('1042Bi Dati di base lav.'!A109="","",'1042Bi Dati di base lav.'!A109)</f>
        <v/>
      </c>
      <c r="B113" s="226" t="str">
        <f>IF('1042Bi Dati di base lav.'!B109="","",'1042Bi Dati di base lav.'!B109)</f>
        <v/>
      </c>
      <c r="C113" s="227" t="str">
        <f>IF('1042Bi Dati di base lav.'!C109="","",'1042Bi Dati di base lav.'!C109)</f>
        <v/>
      </c>
      <c r="D113" s="335" t="str">
        <f>IF('1042Bi Dati di base lav.'!AJ109="","",'1042Bi Dati di base lav.'!AJ109)</f>
        <v/>
      </c>
      <c r="E113" s="327" t="str">
        <f>IF('1042Bi Dati di base lav.'!N109="","",'1042Bi Dati di base lav.'!N109)</f>
        <v/>
      </c>
      <c r="F113" s="333" t="str">
        <f>IF('1042Bi Dati di base lav.'!O109="","",'1042Bi Dati di base lav.'!O109)</f>
        <v/>
      </c>
      <c r="G113" s="329" t="str">
        <f>IF('1042Bi Dati di base lav.'!P109="","",'1042Bi Dati di base lav.'!P109)</f>
        <v/>
      </c>
      <c r="H113" s="341" t="str">
        <f>IF('1042Bi Dati di base lav.'!Q109="","",'1042Bi Dati di base lav.'!Q109)</f>
        <v/>
      </c>
      <c r="I113" s="342" t="str">
        <f>IF('1042Bi Dati di base lav.'!R109="","",'1042Bi Dati di base lav.'!R109)</f>
        <v/>
      </c>
      <c r="J113" s="343" t="str">
        <f t="shared" si="66"/>
        <v/>
      </c>
      <c r="K113" s="344" t="str">
        <f t="shared" si="67"/>
        <v/>
      </c>
      <c r="L113" s="345" t="str">
        <f>IF('1042Bi Dati di base lav.'!S109="","",'1042Bi Dati di base lav.'!S109)</f>
        <v/>
      </c>
      <c r="M113" s="346" t="str">
        <f t="shared" si="68"/>
        <v/>
      </c>
      <c r="N113" s="347" t="str">
        <f t="shared" si="69"/>
        <v/>
      </c>
      <c r="O113" s="348" t="str">
        <f t="shared" si="70"/>
        <v/>
      </c>
      <c r="P113" s="349" t="str">
        <f t="shared" si="71"/>
        <v/>
      </c>
      <c r="Q113" s="338" t="str">
        <f t="shared" si="72"/>
        <v/>
      </c>
      <c r="R113" s="350" t="str">
        <f t="shared" si="73"/>
        <v/>
      </c>
      <c r="S113" s="347" t="str">
        <f t="shared" si="74"/>
        <v/>
      </c>
      <c r="T113" s="345" t="str">
        <f>IF(R113="","",MAX((O113-AR113)*'1042Ai Domanda'!$B$31,0))</f>
        <v/>
      </c>
      <c r="U113" s="351" t="str">
        <f t="shared" si="75"/>
        <v/>
      </c>
      <c r="V113" s="214"/>
      <c r="W113" s="215"/>
      <c r="X113" s="164" t="str">
        <f>'1042Bi Dati di base lav.'!M109</f>
        <v/>
      </c>
      <c r="Y113" s="216" t="str">
        <f t="shared" si="76"/>
        <v/>
      </c>
      <c r="Z113" s="217" t="str">
        <f>IF(A113="","",'1042Bi Dati di base lav.'!Q109-'1042Bi Dati di base lav.'!R109)</f>
        <v/>
      </c>
      <c r="AA113" s="217" t="str">
        <f t="shared" si="77"/>
        <v/>
      </c>
      <c r="AB113" s="218" t="str">
        <f t="shared" si="78"/>
        <v/>
      </c>
      <c r="AC113" s="218" t="str">
        <f t="shared" si="79"/>
        <v/>
      </c>
      <c r="AD113" s="218" t="str">
        <f t="shared" si="80"/>
        <v/>
      </c>
      <c r="AE113" s="219" t="str">
        <f t="shared" si="81"/>
        <v/>
      </c>
      <c r="AF113" s="219" t="str">
        <f>IF(K113="","",K113*AF$8 - MAX('1042Bi Dati di base lav.'!S109-M113,0))</f>
        <v/>
      </c>
      <c r="AG113" s="219" t="str">
        <f t="shared" si="82"/>
        <v/>
      </c>
      <c r="AH113" s="219" t="str">
        <f t="shared" si="83"/>
        <v/>
      </c>
      <c r="AI113" s="219" t="str">
        <f t="shared" si="84"/>
        <v/>
      </c>
      <c r="AJ113" s="219" t="str">
        <f>IF(OR($C113="",K113="",O113=""),"",MAX(P113+'1042Bi Dati di base lav.'!T109-O113,0))</f>
        <v/>
      </c>
      <c r="AK113" s="219" t="str">
        <f>IF('1042Bi Dati di base lav.'!T109="","",'1042Bi Dati di base lav.'!T109)</f>
        <v/>
      </c>
      <c r="AL113" s="219" t="str">
        <f t="shared" si="85"/>
        <v/>
      </c>
      <c r="AM113" s="220" t="str">
        <f t="shared" si="86"/>
        <v/>
      </c>
      <c r="AN113" s="221" t="str">
        <f t="shared" si="54"/>
        <v/>
      </c>
      <c r="AO113" s="219" t="str">
        <f t="shared" si="87"/>
        <v/>
      </c>
      <c r="AP113" s="219" t="str">
        <f>IF(E113="","",'1042Bi Dati di base lav.'!P109)</f>
        <v/>
      </c>
      <c r="AQ113" s="222">
        <f>IF('1042Bi Dati di base lav.'!Y109&gt;0,AG113,0)</f>
        <v>0</v>
      </c>
      <c r="AR113" s="223">
        <f>IF('1042Bi Dati di base lav.'!Y109&gt;0,'1042Bi Dati di base lav.'!T109,0)</f>
        <v>0</v>
      </c>
      <c r="AS113" s="219" t="str">
        <f t="shared" si="88"/>
        <v/>
      </c>
      <c r="AT113" s="219">
        <f>'1042Bi Dati di base lav.'!P109</f>
        <v>0</v>
      </c>
      <c r="AU113" s="219">
        <f t="shared" si="89"/>
        <v>0</v>
      </c>
    </row>
    <row r="114" spans="1:47" s="57" customFormat="1" ht="16.899999999999999" customHeight="1">
      <c r="A114" s="225" t="str">
        <f>IF('1042Bi Dati di base lav.'!A110="","",'1042Bi Dati di base lav.'!A110)</f>
        <v/>
      </c>
      <c r="B114" s="226" t="str">
        <f>IF('1042Bi Dati di base lav.'!B110="","",'1042Bi Dati di base lav.'!B110)</f>
        <v/>
      </c>
      <c r="C114" s="227" t="str">
        <f>IF('1042Bi Dati di base lav.'!C110="","",'1042Bi Dati di base lav.'!C110)</f>
        <v/>
      </c>
      <c r="D114" s="335" t="str">
        <f>IF('1042Bi Dati di base lav.'!AJ110="","",'1042Bi Dati di base lav.'!AJ110)</f>
        <v/>
      </c>
      <c r="E114" s="327" t="str">
        <f>IF('1042Bi Dati di base lav.'!N110="","",'1042Bi Dati di base lav.'!N110)</f>
        <v/>
      </c>
      <c r="F114" s="333" t="str">
        <f>IF('1042Bi Dati di base lav.'!O110="","",'1042Bi Dati di base lav.'!O110)</f>
        <v/>
      </c>
      <c r="G114" s="329" t="str">
        <f>IF('1042Bi Dati di base lav.'!P110="","",'1042Bi Dati di base lav.'!P110)</f>
        <v/>
      </c>
      <c r="H114" s="341" t="str">
        <f>IF('1042Bi Dati di base lav.'!Q110="","",'1042Bi Dati di base lav.'!Q110)</f>
        <v/>
      </c>
      <c r="I114" s="342" t="str">
        <f>IF('1042Bi Dati di base lav.'!R110="","",'1042Bi Dati di base lav.'!R110)</f>
        <v/>
      </c>
      <c r="J114" s="343" t="str">
        <f t="shared" si="66"/>
        <v/>
      </c>
      <c r="K114" s="344" t="str">
        <f t="shared" si="67"/>
        <v/>
      </c>
      <c r="L114" s="345" t="str">
        <f>IF('1042Bi Dati di base lav.'!S110="","",'1042Bi Dati di base lav.'!S110)</f>
        <v/>
      </c>
      <c r="M114" s="346" t="str">
        <f t="shared" si="68"/>
        <v/>
      </c>
      <c r="N114" s="347" t="str">
        <f t="shared" si="69"/>
        <v/>
      </c>
      <c r="O114" s="348" t="str">
        <f t="shared" si="70"/>
        <v/>
      </c>
      <c r="P114" s="349" t="str">
        <f t="shared" si="71"/>
        <v/>
      </c>
      <c r="Q114" s="338" t="str">
        <f t="shared" si="72"/>
        <v/>
      </c>
      <c r="R114" s="350" t="str">
        <f t="shared" si="73"/>
        <v/>
      </c>
      <c r="S114" s="347" t="str">
        <f t="shared" si="74"/>
        <v/>
      </c>
      <c r="T114" s="345" t="str">
        <f>IF(R114="","",MAX((O114-AR114)*'1042Ai Domanda'!$B$31,0))</f>
        <v/>
      </c>
      <c r="U114" s="351" t="str">
        <f t="shared" si="75"/>
        <v/>
      </c>
      <c r="V114" s="214"/>
      <c r="W114" s="215"/>
      <c r="X114" s="164" t="str">
        <f>'1042Bi Dati di base lav.'!M110</f>
        <v/>
      </c>
      <c r="Y114" s="216" t="str">
        <f t="shared" si="76"/>
        <v/>
      </c>
      <c r="Z114" s="217" t="str">
        <f>IF(A114="","",'1042Bi Dati di base lav.'!Q110-'1042Bi Dati di base lav.'!R110)</f>
        <v/>
      </c>
      <c r="AA114" s="217" t="str">
        <f t="shared" si="77"/>
        <v/>
      </c>
      <c r="AB114" s="218" t="str">
        <f t="shared" si="78"/>
        <v/>
      </c>
      <c r="AC114" s="218" t="str">
        <f t="shared" si="79"/>
        <v/>
      </c>
      <c r="AD114" s="218" t="str">
        <f t="shared" si="80"/>
        <v/>
      </c>
      <c r="AE114" s="219" t="str">
        <f t="shared" si="81"/>
        <v/>
      </c>
      <c r="AF114" s="219" t="str">
        <f>IF(K114="","",K114*AF$8 - MAX('1042Bi Dati di base lav.'!S110-M114,0))</f>
        <v/>
      </c>
      <c r="AG114" s="219" t="str">
        <f t="shared" si="82"/>
        <v/>
      </c>
      <c r="AH114" s="219" t="str">
        <f t="shared" si="83"/>
        <v/>
      </c>
      <c r="AI114" s="219" t="str">
        <f t="shared" si="84"/>
        <v/>
      </c>
      <c r="AJ114" s="219" t="str">
        <f>IF(OR($C114="",K114="",O114=""),"",MAX(P114+'1042Bi Dati di base lav.'!T110-O114,0))</f>
        <v/>
      </c>
      <c r="AK114" s="219" t="str">
        <f>IF('1042Bi Dati di base lav.'!T110="","",'1042Bi Dati di base lav.'!T110)</f>
        <v/>
      </c>
      <c r="AL114" s="219" t="str">
        <f t="shared" si="85"/>
        <v/>
      </c>
      <c r="AM114" s="220" t="str">
        <f t="shared" si="86"/>
        <v/>
      </c>
      <c r="AN114" s="221" t="str">
        <f t="shared" si="54"/>
        <v/>
      </c>
      <c r="AO114" s="219" t="str">
        <f t="shared" si="87"/>
        <v/>
      </c>
      <c r="AP114" s="219" t="str">
        <f>IF(E114="","",'1042Bi Dati di base lav.'!P110)</f>
        <v/>
      </c>
      <c r="AQ114" s="222">
        <f>IF('1042Bi Dati di base lav.'!Y110&gt;0,AG114,0)</f>
        <v>0</v>
      </c>
      <c r="AR114" s="223">
        <f>IF('1042Bi Dati di base lav.'!Y110&gt;0,'1042Bi Dati di base lav.'!T110,0)</f>
        <v>0</v>
      </c>
      <c r="AS114" s="219" t="str">
        <f t="shared" si="88"/>
        <v/>
      </c>
      <c r="AT114" s="219">
        <f>'1042Bi Dati di base lav.'!P110</f>
        <v>0</v>
      </c>
      <c r="AU114" s="219">
        <f t="shared" si="89"/>
        <v>0</v>
      </c>
    </row>
    <row r="115" spans="1:47" s="57" customFormat="1" ht="16.899999999999999" customHeight="1">
      <c r="A115" s="225" t="str">
        <f>IF('1042Bi Dati di base lav.'!A111="","",'1042Bi Dati di base lav.'!A111)</f>
        <v/>
      </c>
      <c r="B115" s="226" t="str">
        <f>IF('1042Bi Dati di base lav.'!B111="","",'1042Bi Dati di base lav.'!B111)</f>
        <v/>
      </c>
      <c r="C115" s="227" t="str">
        <f>IF('1042Bi Dati di base lav.'!C111="","",'1042Bi Dati di base lav.'!C111)</f>
        <v/>
      </c>
      <c r="D115" s="335" t="str">
        <f>IF('1042Bi Dati di base lav.'!AJ111="","",'1042Bi Dati di base lav.'!AJ111)</f>
        <v/>
      </c>
      <c r="E115" s="327" t="str">
        <f>IF('1042Bi Dati di base lav.'!N111="","",'1042Bi Dati di base lav.'!N111)</f>
        <v/>
      </c>
      <c r="F115" s="333" t="str">
        <f>IF('1042Bi Dati di base lav.'!O111="","",'1042Bi Dati di base lav.'!O111)</f>
        <v/>
      </c>
      <c r="G115" s="329" t="str">
        <f>IF('1042Bi Dati di base lav.'!P111="","",'1042Bi Dati di base lav.'!P111)</f>
        <v/>
      </c>
      <c r="H115" s="341" t="str">
        <f>IF('1042Bi Dati di base lav.'!Q111="","",'1042Bi Dati di base lav.'!Q111)</f>
        <v/>
      </c>
      <c r="I115" s="342" t="str">
        <f>IF('1042Bi Dati di base lav.'!R111="","",'1042Bi Dati di base lav.'!R111)</f>
        <v/>
      </c>
      <c r="J115" s="343" t="str">
        <f t="shared" si="66"/>
        <v/>
      </c>
      <c r="K115" s="344" t="str">
        <f t="shared" si="67"/>
        <v/>
      </c>
      <c r="L115" s="345" t="str">
        <f>IF('1042Bi Dati di base lav.'!S111="","",'1042Bi Dati di base lav.'!S111)</f>
        <v/>
      </c>
      <c r="M115" s="346" t="str">
        <f t="shared" si="68"/>
        <v/>
      </c>
      <c r="N115" s="347" t="str">
        <f t="shared" si="69"/>
        <v/>
      </c>
      <c r="O115" s="348" t="str">
        <f t="shared" si="70"/>
        <v/>
      </c>
      <c r="P115" s="349" t="str">
        <f t="shared" si="71"/>
        <v/>
      </c>
      <c r="Q115" s="338" t="str">
        <f t="shared" si="72"/>
        <v/>
      </c>
      <c r="R115" s="350" t="str">
        <f t="shared" si="73"/>
        <v/>
      </c>
      <c r="S115" s="347" t="str">
        <f t="shared" si="74"/>
        <v/>
      </c>
      <c r="T115" s="345" t="str">
        <f>IF(R115="","",MAX((O115-AR115)*'1042Ai Domanda'!$B$31,0))</f>
        <v/>
      </c>
      <c r="U115" s="351" t="str">
        <f t="shared" si="75"/>
        <v/>
      </c>
      <c r="V115" s="214"/>
      <c r="W115" s="215"/>
      <c r="X115" s="164" t="str">
        <f>'1042Bi Dati di base lav.'!M111</f>
        <v/>
      </c>
      <c r="Y115" s="216" t="str">
        <f t="shared" si="76"/>
        <v/>
      </c>
      <c r="Z115" s="217" t="str">
        <f>IF(A115="","",'1042Bi Dati di base lav.'!Q111-'1042Bi Dati di base lav.'!R111)</f>
        <v/>
      </c>
      <c r="AA115" s="217" t="str">
        <f t="shared" si="77"/>
        <v/>
      </c>
      <c r="AB115" s="218" t="str">
        <f t="shared" si="78"/>
        <v/>
      </c>
      <c r="AC115" s="218" t="str">
        <f t="shared" si="79"/>
        <v/>
      </c>
      <c r="AD115" s="218" t="str">
        <f t="shared" si="80"/>
        <v/>
      </c>
      <c r="AE115" s="219" t="str">
        <f t="shared" si="81"/>
        <v/>
      </c>
      <c r="AF115" s="219" t="str">
        <f>IF(K115="","",K115*AF$8 - MAX('1042Bi Dati di base lav.'!S111-M115,0))</f>
        <v/>
      </c>
      <c r="AG115" s="219" t="str">
        <f t="shared" si="82"/>
        <v/>
      </c>
      <c r="AH115" s="219" t="str">
        <f t="shared" si="83"/>
        <v/>
      </c>
      <c r="AI115" s="219" t="str">
        <f t="shared" si="84"/>
        <v/>
      </c>
      <c r="AJ115" s="219" t="str">
        <f>IF(OR($C115="",K115="",O115=""),"",MAX(P115+'1042Bi Dati di base lav.'!T111-O115,0))</f>
        <v/>
      </c>
      <c r="AK115" s="219" t="str">
        <f>IF('1042Bi Dati di base lav.'!T111="","",'1042Bi Dati di base lav.'!T111)</f>
        <v/>
      </c>
      <c r="AL115" s="219" t="str">
        <f t="shared" si="85"/>
        <v/>
      </c>
      <c r="AM115" s="220" t="str">
        <f t="shared" si="86"/>
        <v/>
      </c>
      <c r="AN115" s="221" t="str">
        <f t="shared" si="54"/>
        <v/>
      </c>
      <c r="AO115" s="219" t="str">
        <f t="shared" si="87"/>
        <v/>
      </c>
      <c r="AP115" s="219" t="str">
        <f>IF(E115="","",'1042Bi Dati di base lav.'!P111)</f>
        <v/>
      </c>
      <c r="AQ115" s="222">
        <f>IF('1042Bi Dati di base lav.'!Y111&gt;0,AG115,0)</f>
        <v>0</v>
      </c>
      <c r="AR115" s="223">
        <f>IF('1042Bi Dati di base lav.'!Y111&gt;0,'1042Bi Dati di base lav.'!T111,0)</f>
        <v>0</v>
      </c>
      <c r="AS115" s="219" t="str">
        <f t="shared" si="88"/>
        <v/>
      </c>
      <c r="AT115" s="219">
        <f>'1042Bi Dati di base lav.'!P111</f>
        <v>0</v>
      </c>
      <c r="AU115" s="219">
        <f t="shared" si="89"/>
        <v>0</v>
      </c>
    </row>
    <row r="116" spans="1:47" s="57" customFormat="1" ht="16.899999999999999" customHeight="1">
      <c r="A116" s="225" t="str">
        <f>IF('1042Bi Dati di base lav.'!A112="","",'1042Bi Dati di base lav.'!A112)</f>
        <v/>
      </c>
      <c r="B116" s="226" t="str">
        <f>IF('1042Bi Dati di base lav.'!B112="","",'1042Bi Dati di base lav.'!B112)</f>
        <v/>
      </c>
      <c r="C116" s="227" t="str">
        <f>IF('1042Bi Dati di base lav.'!C112="","",'1042Bi Dati di base lav.'!C112)</f>
        <v/>
      </c>
      <c r="D116" s="335" t="str">
        <f>IF('1042Bi Dati di base lav.'!AJ112="","",'1042Bi Dati di base lav.'!AJ112)</f>
        <v/>
      </c>
      <c r="E116" s="327" t="str">
        <f>IF('1042Bi Dati di base lav.'!N112="","",'1042Bi Dati di base lav.'!N112)</f>
        <v/>
      </c>
      <c r="F116" s="333" t="str">
        <f>IF('1042Bi Dati di base lav.'!O112="","",'1042Bi Dati di base lav.'!O112)</f>
        <v/>
      </c>
      <c r="G116" s="329" t="str">
        <f>IF('1042Bi Dati di base lav.'!P112="","",'1042Bi Dati di base lav.'!P112)</f>
        <v/>
      </c>
      <c r="H116" s="341" t="str">
        <f>IF('1042Bi Dati di base lav.'!Q112="","",'1042Bi Dati di base lav.'!Q112)</f>
        <v/>
      </c>
      <c r="I116" s="342" t="str">
        <f>IF('1042Bi Dati di base lav.'!R112="","",'1042Bi Dati di base lav.'!R112)</f>
        <v/>
      </c>
      <c r="J116" s="343" t="str">
        <f t="shared" si="66"/>
        <v/>
      </c>
      <c r="K116" s="344" t="str">
        <f t="shared" si="67"/>
        <v/>
      </c>
      <c r="L116" s="345" t="str">
        <f>IF('1042Bi Dati di base lav.'!S112="","",'1042Bi Dati di base lav.'!S112)</f>
        <v/>
      </c>
      <c r="M116" s="346" t="str">
        <f t="shared" si="68"/>
        <v/>
      </c>
      <c r="N116" s="347" t="str">
        <f t="shared" si="69"/>
        <v/>
      </c>
      <c r="O116" s="348" t="str">
        <f t="shared" si="70"/>
        <v/>
      </c>
      <c r="P116" s="349" t="str">
        <f t="shared" si="71"/>
        <v/>
      </c>
      <c r="Q116" s="338" t="str">
        <f t="shared" si="72"/>
        <v/>
      </c>
      <c r="R116" s="350" t="str">
        <f t="shared" si="73"/>
        <v/>
      </c>
      <c r="S116" s="347" t="str">
        <f t="shared" si="74"/>
        <v/>
      </c>
      <c r="T116" s="345" t="str">
        <f>IF(R116="","",MAX((O116-AR116)*'1042Ai Domanda'!$B$31,0))</f>
        <v/>
      </c>
      <c r="U116" s="351" t="str">
        <f t="shared" si="75"/>
        <v/>
      </c>
      <c r="V116" s="214"/>
      <c r="W116" s="215"/>
      <c r="X116" s="164" t="str">
        <f>'1042Bi Dati di base lav.'!M112</f>
        <v/>
      </c>
      <c r="Y116" s="216" t="str">
        <f t="shared" si="76"/>
        <v/>
      </c>
      <c r="Z116" s="217" t="str">
        <f>IF(A116="","",'1042Bi Dati di base lav.'!Q112-'1042Bi Dati di base lav.'!R112)</f>
        <v/>
      </c>
      <c r="AA116" s="217" t="str">
        <f t="shared" si="77"/>
        <v/>
      </c>
      <c r="AB116" s="218" t="str">
        <f t="shared" si="78"/>
        <v/>
      </c>
      <c r="AC116" s="218" t="str">
        <f t="shared" si="79"/>
        <v/>
      </c>
      <c r="AD116" s="218" t="str">
        <f t="shared" si="80"/>
        <v/>
      </c>
      <c r="AE116" s="219" t="str">
        <f t="shared" si="81"/>
        <v/>
      </c>
      <c r="AF116" s="219" t="str">
        <f>IF(K116="","",K116*AF$8 - MAX('1042Bi Dati di base lav.'!S112-M116,0))</f>
        <v/>
      </c>
      <c r="AG116" s="219" t="str">
        <f t="shared" si="82"/>
        <v/>
      </c>
      <c r="AH116" s="219" t="str">
        <f t="shared" si="83"/>
        <v/>
      </c>
      <c r="AI116" s="219" t="str">
        <f t="shared" si="84"/>
        <v/>
      </c>
      <c r="AJ116" s="219" t="str">
        <f>IF(OR($C116="",K116="",O116=""),"",MAX(P116+'1042Bi Dati di base lav.'!T112-O116,0))</f>
        <v/>
      </c>
      <c r="AK116" s="219" t="str">
        <f>IF('1042Bi Dati di base lav.'!T112="","",'1042Bi Dati di base lav.'!T112)</f>
        <v/>
      </c>
      <c r="AL116" s="219" t="str">
        <f t="shared" si="85"/>
        <v/>
      </c>
      <c r="AM116" s="220" t="str">
        <f t="shared" si="86"/>
        <v/>
      </c>
      <c r="AN116" s="221" t="str">
        <f t="shared" si="54"/>
        <v/>
      </c>
      <c r="AO116" s="219" t="str">
        <f t="shared" si="87"/>
        <v/>
      </c>
      <c r="AP116" s="219" t="str">
        <f>IF(E116="","",'1042Bi Dati di base lav.'!P112)</f>
        <v/>
      </c>
      <c r="AQ116" s="222">
        <f>IF('1042Bi Dati di base lav.'!Y112&gt;0,AG116,0)</f>
        <v>0</v>
      </c>
      <c r="AR116" s="223">
        <f>IF('1042Bi Dati di base lav.'!Y112&gt;0,'1042Bi Dati di base lav.'!T112,0)</f>
        <v>0</v>
      </c>
      <c r="AS116" s="219" t="str">
        <f t="shared" si="88"/>
        <v/>
      </c>
      <c r="AT116" s="219">
        <f>'1042Bi Dati di base lav.'!P112</f>
        <v>0</v>
      </c>
      <c r="AU116" s="219">
        <f t="shared" si="89"/>
        <v>0</v>
      </c>
    </row>
    <row r="117" spans="1:47" s="57" customFormat="1" ht="16.899999999999999" customHeight="1">
      <c r="A117" s="225" t="str">
        <f>IF('1042Bi Dati di base lav.'!A113="","",'1042Bi Dati di base lav.'!A113)</f>
        <v/>
      </c>
      <c r="B117" s="226" t="str">
        <f>IF('1042Bi Dati di base lav.'!B113="","",'1042Bi Dati di base lav.'!B113)</f>
        <v/>
      </c>
      <c r="C117" s="227" t="str">
        <f>IF('1042Bi Dati di base lav.'!C113="","",'1042Bi Dati di base lav.'!C113)</f>
        <v/>
      </c>
      <c r="D117" s="335" t="str">
        <f>IF('1042Bi Dati di base lav.'!AJ113="","",'1042Bi Dati di base lav.'!AJ113)</f>
        <v/>
      </c>
      <c r="E117" s="327" t="str">
        <f>IF('1042Bi Dati di base lav.'!N113="","",'1042Bi Dati di base lav.'!N113)</f>
        <v/>
      </c>
      <c r="F117" s="333" t="str">
        <f>IF('1042Bi Dati di base lav.'!O113="","",'1042Bi Dati di base lav.'!O113)</f>
        <v/>
      </c>
      <c r="G117" s="329" t="str">
        <f>IF('1042Bi Dati di base lav.'!P113="","",'1042Bi Dati di base lav.'!P113)</f>
        <v/>
      </c>
      <c r="H117" s="341" t="str">
        <f>IF('1042Bi Dati di base lav.'!Q113="","",'1042Bi Dati di base lav.'!Q113)</f>
        <v/>
      </c>
      <c r="I117" s="342" t="str">
        <f>IF('1042Bi Dati di base lav.'!R113="","",'1042Bi Dati di base lav.'!R113)</f>
        <v/>
      </c>
      <c r="J117" s="343" t="str">
        <f t="shared" si="66"/>
        <v/>
      </c>
      <c r="K117" s="344" t="str">
        <f t="shared" si="67"/>
        <v/>
      </c>
      <c r="L117" s="345" t="str">
        <f>IF('1042Bi Dati di base lav.'!S113="","",'1042Bi Dati di base lav.'!S113)</f>
        <v/>
      </c>
      <c r="M117" s="346" t="str">
        <f t="shared" si="68"/>
        <v/>
      </c>
      <c r="N117" s="347" t="str">
        <f t="shared" si="69"/>
        <v/>
      </c>
      <c r="O117" s="348" t="str">
        <f t="shared" si="70"/>
        <v/>
      </c>
      <c r="P117" s="349" t="str">
        <f t="shared" si="71"/>
        <v/>
      </c>
      <c r="Q117" s="338" t="str">
        <f t="shared" si="72"/>
        <v/>
      </c>
      <c r="R117" s="350" t="str">
        <f t="shared" si="73"/>
        <v/>
      </c>
      <c r="S117" s="347" t="str">
        <f t="shared" si="74"/>
        <v/>
      </c>
      <c r="T117" s="345" t="str">
        <f>IF(R117="","",MAX((O117-AR117)*'1042Ai Domanda'!$B$31,0))</f>
        <v/>
      </c>
      <c r="U117" s="351" t="str">
        <f t="shared" si="75"/>
        <v/>
      </c>
      <c r="V117" s="214"/>
      <c r="W117" s="215"/>
      <c r="X117" s="164" t="str">
        <f>'1042Bi Dati di base lav.'!M113</f>
        <v/>
      </c>
      <c r="Y117" s="216" t="str">
        <f t="shared" si="76"/>
        <v/>
      </c>
      <c r="Z117" s="217" t="str">
        <f>IF(A117="","",'1042Bi Dati di base lav.'!Q113-'1042Bi Dati di base lav.'!R113)</f>
        <v/>
      </c>
      <c r="AA117" s="217" t="str">
        <f t="shared" si="77"/>
        <v/>
      </c>
      <c r="AB117" s="218" t="str">
        <f t="shared" si="78"/>
        <v/>
      </c>
      <c r="AC117" s="218" t="str">
        <f t="shared" si="79"/>
        <v/>
      </c>
      <c r="AD117" s="218" t="str">
        <f t="shared" si="80"/>
        <v/>
      </c>
      <c r="AE117" s="219" t="str">
        <f t="shared" si="81"/>
        <v/>
      </c>
      <c r="AF117" s="219" t="str">
        <f>IF(K117="","",K117*AF$8 - MAX('1042Bi Dati di base lav.'!S113-M117,0))</f>
        <v/>
      </c>
      <c r="AG117" s="219" t="str">
        <f t="shared" si="82"/>
        <v/>
      </c>
      <c r="AH117" s="219" t="str">
        <f t="shared" si="83"/>
        <v/>
      </c>
      <c r="AI117" s="219" t="str">
        <f t="shared" si="84"/>
        <v/>
      </c>
      <c r="AJ117" s="219" t="str">
        <f>IF(OR($C117="",K117="",O117=""),"",MAX(P117+'1042Bi Dati di base lav.'!T113-O117,0))</f>
        <v/>
      </c>
      <c r="AK117" s="219" t="str">
        <f>IF('1042Bi Dati di base lav.'!T113="","",'1042Bi Dati di base lav.'!T113)</f>
        <v/>
      </c>
      <c r="AL117" s="219" t="str">
        <f t="shared" si="85"/>
        <v/>
      </c>
      <c r="AM117" s="220" t="str">
        <f t="shared" si="86"/>
        <v/>
      </c>
      <c r="AN117" s="221" t="str">
        <f t="shared" si="54"/>
        <v/>
      </c>
      <c r="AO117" s="219" t="str">
        <f t="shared" si="87"/>
        <v/>
      </c>
      <c r="AP117" s="219" t="str">
        <f>IF(E117="","",'1042Bi Dati di base lav.'!P113)</f>
        <v/>
      </c>
      <c r="AQ117" s="222">
        <f>IF('1042Bi Dati di base lav.'!Y113&gt;0,AG117,0)</f>
        <v>0</v>
      </c>
      <c r="AR117" s="223">
        <f>IF('1042Bi Dati di base lav.'!Y113&gt;0,'1042Bi Dati di base lav.'!T113,0)</f>
        <v>0</v>
      </c>
      <c r="AS117" s="219" t="str">
        <f t="shared" si="88"/>
        <v/>
      </c>
      <c r="AT117" s="219">
        <f>'1042Bi Dati di base lav.'!P113</f>
        <v>0</v>
      </c>
      <c r="AU117" s="219">
        <f t="shared" si="89"/>
        <v>0</v>
      </c>
    </row>
    <row r="118" spans="1:47" s="57" customFormat="1" ht="16.899999999999999" customHeight="1">
      <c r="A118" s="225" t="str">
        <f>IF('1042Bi Dati di base lav.'!A114="","",'1042Bi Dati di base lav.'!A114)</f>
        <v/>
      </c>
      <c r="B118" s="226" t="str">
        <f>IF('1042Bi Dati di base lav.'!B114="","",'1042Bi Dati di base lav.'!B114)</f>
        <v/>
      </c>
      <c r="C118" s="227" t="str">
        <f>IF('1042Bi Dati di base lav.'!C114="","",'1042Bi Dati di base lav.'!C114)</f>
        <v/>
      </c>
      <c r="D118" s="335" t="str">
        <f>IF('1042Bi Dati di base lav.'!AJ114="","",'1042Bi Dati di base lav.'!AJ114)</f>
        <v/>
      </c>
      <c r="E118" s="327" t="str">
        <f>IF('1042Bi Dati di base lav.'!N114="","",'1042Bi Dati di base lav.'!N114)</f>
        <v/>
      </c>
      <c r="F118" s="333" t="str">
        <f>IF('1042Bi Dati di base lav.'!O114="","",'1042Bi Dati di base lav.'!O114)</f>
        <v/>
      </c>
      <c r="G118" s="329" t="str">
        <f>IF('1042Bi Dati di base lav.'!P114="","",'1042Bi Dati di base lav.'!P114)</f>
        <v/>
      </c>
      <c r="H118" s="341" t="str">
        <f>IF('1042Bi Dati di base lav.'!Q114="","",'1042Bi Dati di base lav.'!Q114)</f>
        <v/>
      </c>
      <c r="I118" s="342" t="str">
        <f>IF('1042Bi Dati di base lav.'!R114="","",'1042Bi Dati di base lav.'!R114)</f>
        <v/>
      </c>
      <c r="J118" s="343" t="str">
        <f t="shared" si="66"/>
        <v/>
      </c>
      <c r="K118" s="344" t="str">
        <f t="shared" si="67"/>
        <v/>
      </c>
      <c r="L118" s="345" t="str">
        <f>IF('1042Bi Dati di base lav.'!S114="","",'1042Bi Dati di base lav.'!S114)</f>
        <v/>
      </c>
      <c r="M118" s="346" t="str">
        <f t="shared" si="68"/>
        <v/>
      </c>
      <c r="N118" s="347" t="str">
        <f t="shared" si="69"/>
        <v/>
      </c>
      <c r="O118" s="348" t="str">
        <f t="shared" si="70"/>
        <v/>
      </c>
      <c r="P118" s="349" t="str">
        <f t="shared" si="71"/>
        <v/>
      </c>
      <c r="Q118" s="338" t="str">
        <f t="shared" si="72"/>
        <v/>
      </c>
      <c r="R118" s="350" t="str">
        <f t="shared" si="73"/>
        <v/>
      </c>
      <c r="S118" s="347" t="str">
        <f t="shared" si="74"/>
        <v/>
      </c>
      <c r="T118" s="345" t="str">
        <f>IF(R118="","",MAX((O118-AR118)*'1042Ai Domanda'!$B$31,0))</f>
        <v/>
      </c>
      <c r="U118" s="351" t="str">
        <f t="shared" si="75"/>
        <v/>
      </c>
      <c r="V118" s="214"/>
      <c r="W118" s="215"/>
      <c r="X118" s="164" t="str">
        <f>'1042Bi Dati di base lav.'!M114</f>
        <v/>
      </c>
      <c r="Y118" s="216" t="str">
        <f t="shared" si="76"/>
        <v/>
      </c>
      <c r="Z118" s="217" t="str">
        <f>IF(A118="","",'1042Bi Dati di base lav.'!Q114-'1042Bi Dati di base lav.'!R114)</f>
        <v/>
      </c>
      <c r="AA118" s="217" t="str">
        <f t="shared" si="77"/>
        <v/>
      </c>
      <c r="AB118" s="218" t="str">
        <f t="shared" si="78"/>
        <v/>
      </c>
      <c r="AC118" s="218" t="str">
        <f t="shared" si="79"/>
        <v/>
      </c>
      <c r="AD118" s="218" t="str">
        <f t="shared" si="80"/>
        <v/>
      </c>
      <c r="AE118" s="219" t="str">
        <f t="shared" si="81"/>
        <v/>
      </c>
      <c r="AF118" s="219" t="str">
        <f>IF(K118="","",K118*AF$8 - MAX('1042Bi Dati di base lav.'!S114-M118,0))</f>
        <v/>
      </c>
      <c r="AG118" s="219" t="str">
        <f t="shared" si="82"/>
        <v/>
      </c>
      <c r="AH118" s="219" t="str">
        <f t="shared" si="83"/>
        <v/>
      </c>
      <c r="AI118" s="219" t="str">
        <f t="shared" si="84"/>
        <v/>
      </c>
      <c r="AJ118" s="219" t="str">
        <f>IF(OR($C118="",K118="",O118=""),"",MAX(P118+'1042Bi Dati di base lav.'!T114-O118,0))</f>
        <v/>
      </c>
      <c r="AK118" s="219" t="str">
        <f>IF('1042Bi Dati di base lav.'!T114="","",'1042Bi Dati di base lav.'!T114)</f>
        <v/>
      </c>
      <c r="AL118" s="219" t="str">
        <f t="shared" si="85"/>
        <v/>
      </c>
      <c r="AM118" s="220" t="str">
        <f t="shared" si="86"/>
        <v/>
      </c>
      <c r="AN118" s="221" t="str">
        <f t="shared" si="54"/>
        <v/>
      </c>
      <c r="AO118" s="219" t="str">
        <f t="shared" si="87"/>
        <v/>
      </c>
      <c r="AP118" s="219" t="str">
        <f>IF(E118="","",'1042Bi Dati di base lav.'!P114)</f>
        <v/>
      </c>
      <c r="AQ118" s="222">
        <f>IF('1042Bi Dati di base lav.'!Y114&gt;0,AG118,0)</f>
        <v>0</v>
      </c>
      <c r="AR118" s="223">
        <f>IF('1042Bi Dati di base lav.'!Y114&gt;0,'1042Bi Dati di base lav.'!T114,0)</f>
        <v>0</v>
      </c>
      <c r="AS118" s="219" t="str">
        <f t="shared" si="88"/>
        <v/>
      </c>
      <c r="AT118" s="219">
        <f>'1042Bi Dati di base lav.'!P114</f>
        <v>0</v>
      </c>
      <c r="AU118" s="219">
        <f t="shared" si="89"/>
        <v>0</v>
      </c>
    </row>
    <row r="119" spans="1:47" s="57" customFormat="1" ht="16.899999999999999" customHeight="1">
      <c r="A119" s="225" t="str">
        <f>IF('1042Bi Dati di base lav.'!A115="","",'1042Bi Dati di base lav.'!A115)</f>
        <v/>
      </c>
      <c r="B119" s="226" t="str">
        <f>IF('1042Bi Dati di base lav.'!B115="","",'1042Bi Dati di base lav.'!B115)</f>
        <v/>
      </c>
      <c r="C119" s="227" t="str">
        <f>IF('1042Bi Dati di base lav.'!C115="","",'1042Bi Dati di base lav.'!C115)</f>
        <v/>
      </c>
      <c r="D119" s="335" t="str">
        <f>IF('1042Bi Dati di base lav.'!AJ115="","",'1042Bi Dati di base lav.'!AJ115)</f>
        <v/>
      </c>
      <c r="E119" s="327" t="str">
        <f>IF('1042Bi Dati di base lav.'!N115="","",'1042Bi Dati di base lav.'!N115)</f>
        <v/>
      </c>
      <c r="F119" s="333" t="str">
        <f>IF('1042Bi Dati di base lav.'!O115="","",'1042Bi Dati di base lav.'!O115)</f>
        <v/>
      </c>
      <c r="G119" s="329" t="str">
        <f>IF('1042Bi Dati di base lav.'!P115="","",'1042Bi Dati di base lav.'!P115)</f>
        <v/>
      </c>
      <c r="H119" s="341" t="str">
        <f>IF('1042Bi Dati di base lav.'!Q115="","",'1042Bi Dati di base lav.'!Q115)</f>
        <v/>
      </c>
      <c r="I119" s="342" t="str">
        <f>IF('1042Bi Dati di base lav.'!R115="","",'1042Bi Dati di base lav.'!R115)</f>
        <v/>
      </c>
      <c r="J119" s="343" t="str">
        <f t="shared" si="66"/>
        <v/>
      </c>
      <c r="K119" s="344" t="str">
        <f t="shared" si="67"/>
        <v/>
      </c>
      <c r="L119" s="345" t="str">
        <f>IF('1042Bi Dati di base lav.'!S115="","",'1042Bi Dati di base lav.'!S115)</f>
        <v/>
      </c>
      <c r="M119" s="346" t="str">
        <f t="shared" si="68"/>
        <v/>
      </c>
      <c r="N119" s="347" t="str">
        <f t="shared" si="69"/>
        <v/>
      </c>
      <c r="O119" s="348" t="str">
        <f t="shared" si="70"/>
        <v/>
      </c>
      <c r="P119" s="349" t="str">
        <f t="shared" si="71"/>
        <v/>
      </c>
      <c r="Q119" s="338" t="str">
        <f t="shared" si="72"/>
        <v/>
      </c>
      <c r="R119" s="350" t="str">
        <f t="shared" si="73"/>
        <v/>
      </c>
      <c r="S119" s="347" t="str">
        <f t="shared" si="74"/>
        <v/>
      </c>
      <c r="T119" s="345" t="str">
        <f>IF(R119="","",MAX((O119-AR119)*'1042Ai Domanda'!$B$31,0))</f>
        <v/>
      </c>
      <c r="U119" s="351" t="str">
        <f t="shared" si="75"/>
        <v/>
      </c>
      <c r="V119" s="214"/>
      <c r="W119" s="215"/>
      <c r="X119" s="164" t="str">
        <f>'1042Bi Dati di base lav.'!M115</f>
        <v/>
      </c>
      <c r="Y119" s="216" t="str">
        <f t="shared" si="76"/>
        <v/>
      </c>
      <c r="Z119" s="217" t="str">
        <f>IF(A119="","",'1042Bi Dati di base lav.'!Q115-'1042Bi Dati di base lav.'!R115)</f>
        <v/>
      </c>
      <c r="AA119" s="217" t="str">
        <f t="shared" si="77"/>
        <v/>
      </c>
      <c r="AB119" s="218" t="str">
        <f t="shared" si="78"/>
        <v/>
      </c>
      <c r="AC119" s="218" t="str">
        <f t="shared" si="79"/>
        <v/>
      </c>
      <c r="AD119" s="218" t="str">
        <f t="shared" si="80"/>
        <v/>
      </c>
      <c r="AE119" s="219" t="str">
        <f t="shared" si="81"/>
        <v/>
      </c>
      <c r="AF119" s="219" t="str">
        <f>IF(K119="","",K119*AF$8 - MAX('1042Bi Dati di base lav.'!S115-M119,0))</f>
        <v/>
      </c>
      <c r="AG119" s="219" t="str">
        <f t="shared" si="82"/>
        <v/>
      </c>
      <c r="AH119" s="219" t="str">
        <f t="shared" si="83"/>
        <v/>
      </c>
      <c r="AI119" s="219" t="str">
        <f t="shared" si="84"/>
        <v/>
      </c>
      <c r="AJ119" s="219" t="str">
        <f>IF(OR($C119="",K119="",O119=""),"",MAX(P119+'1042Bi Dati di base lav.'!T115-O119,0))</f>
        <v/>
      </c>
      <c r="AK119" s="219" t="str">
        <f>IF('1042Bi Dati di base lav.'!T115="","",'1042Bi Dati di base lav.'!T115)</f>
        <v/>
      </c>
      <c r="AL119" s="219" t="str">
        <f t="shared" si="85"/>
        <v/>
      </c>
      <c r="AM119" s="220" t="str">
        <f t="shared" si="86"/>
        <v/>
      </c>
      <c r="AN119" s="221" t="str">
        <f t="shared" si="54"/>
        <v/>
      </c>
      <c r="AO119" s="219" t="str">
        <f t="shared" si="87"/>
        <v/>
      </c>
      <c r="AP119" s="219" t="str">
        <f>IF(E119="","",'1042Bi Dati di base lav.'!P115)</f>
        <v/>
      </c>
      <c r="AQ119" s="222">
        <f>IF('1042Bi Dati di base lav.'!Y115&gt;0,AG119,0)</f>
        <v>0</v>
      </c>
      <c r="AR119" s="223">
        <f>IF('1042Bi Dati di base lav.'!Y115&gt;0,'1042Bi Dati di base lav.'!T115,0)</f>
        <v>0</v>
      </c>
      <c r="AS119" s="219" t="str">
        <f t="shared" si="88"/>
        <v/>
      </c>
      <c r="AT119" s="219">
        <f>'1042Bi Dati di base lav.'!P115</f>
        <v>0</v>
      </c>
      <c r="AU119" s="219">
        <f t="shared" si="89"/>
        <v>0</v>
      </c>
    </row>
    <row r="120" spans="1:47" s="57" customFormat="1" ht="16.899999999999999" customHeight="1">
      <c r="A120" s="225" t="str">
        <f>IF('1042Bi Dati di base lav.'!A116="","",'1042Bi Dati di base lav.'!A116)</f>
        <v/>
      </c>
      <c r="B120" s="226" t="str">
        <f>IF('1042Bi Dati di base lav.'!B116="","",'1042Bi Dati di base lav.'!B116)</f>
        <v/>
      </c>
      <c r="C120" s="227" t="str">
        <f>IF('1042Bi Dati di base lav.'!C116="","",'1042Bi Dati di base lav.'!C116)</f>
        <v/>
      </c>
      <c r="D120" s="335" t="str">
        <f>IF('1042Bi Dati di base lav.'!AJ116="","",'1042Bi Dati di base lav.'!AJ116)</f>
        <v/>
      </c>
      <c r="E120" s="327" t="str">
        <f>IF('1042Bi Dati di base lav.'!N116="","",'1042Bi Dati di base lav.'!N116)</f>
        <v/>
      </c>
      <c r="F120" s="333" t="str">
        <f>IF('1042Bi Dati di base lav.'!O116="","",'1042Bi Dati di base lav.'!O116)</f>
        <v/>
      </c>
      <c r="G120" s="329" t="str">
        <f>IF('1042Bi Dati di base lav.'!P116="","",'1042Bi Dati di base lav.'!P116)</f>
        <v/>
      </c>
      <c r="H120" s="341" t="str">
        <f>IF('1042Bi Dati di base lav.'!Q116="","",'1042Bi Dati di base lav.'!Q116)</f>
        <v/>
      </c>
      <c r="I120" s="342" t="str">
        <f>IF('1042Bi Dati di base lav.'!R116="","",'1042Bi Dati di base lav.'!R116)</f>
        <v/>
      </c>
      <c r="J120" s="343" t="str">
        <f t="shared" si="66"/>
        <v/>
      </c>
      <c r="K120" s="344" t="str">
        <f t="shared" si="67"/>
        <v/>
      </c>
      <c r="L120" s="345" t="str">
        <f>IF('1042Bi Dati di base lav.'!S116="","",'1042Bi Dati di base lav.'!S116)</f>
        <v/>
      </c>
      <c r="M120" s="346" t="str">
        <f t="shared" si="68"/>
        <v/>
      </c>
      <c r="N120" s="347" t="str">
        <f t="shared" si="69"/>
        <v/>
      </c>
      <c r="O120" s="348" t="str">
        <f t="shared" si="70"/>
        <v/>
      </c>
      <c r="P120" s="349" t="str">
        <f t="shared" si="71"/>
        <v/>
      </c>
      <c r="Q120" s="338" t="str">
        <f t="shared" si="72"/>
        <v/>
      </c>
      <c r="R120" s="350" t="str">
        <f t="shared" si="73"/>
        <v/>
      </c>
      <c r="S120" s="347" t="str">
        <f t="shared" si="74"/>
        <v/>
      </c>
      <c r="T120" s="345" t="str">
        <f>IF(R120="","",MAX((O120-AR120)*'1042Ai Domanda'!$B$31,0))</f>
        <v/>
      </c>
      <c r="U120" s="351" t="str">
        <f t="shared" si="75"/>
        <v/>
      </c>
      <c r="V120" s="214"/>
      <c r="W120" s="215"/>
      <c r="X120" s="164" t="str">
        <f>'1042Bi Dati di base lav.'!M116</f>
        <v/>
      </c>
      <c r="Y120" s="216" t="str">
        <f t="shared" si="76"/>
        <v/>
      </c>
      <c r="Z120" s="217" t="str">
        <f>IF(A120="","",'1042Bi Dati di base lav.'!Q116-'1042Bi Dati di base lav.'!R116)</f>
        <v/>
      </c>
      <c r="AA120" s="217" t="str">
        <f t="shared" si="77"/>
        <v/>
      </c>
      <c r="AB120" s="218" t="str">
        <f t="shared" si="78"/>
        <v/>
      </c>
      <c r="AC120" s="218" t="str">
        <f t="shared" si="79"/>
        <v/>
      </c>
      <c r="AD120" s="218" t="str">
        <f t="shared" si="80"/>
        <v/>
      </c>
      <c r="AE120" s="219" t="str">
        <f t="shared" si="81"/>
        <v/>
      </c>
      <c r="AF120" s="219" t="str">
        <f>IF(K120="","",K120*AF$8 - MAX('1042Bi Dati di base lav.'!S116-M120,0))</f>
        <v/>
      </c>
      <c r="AG120" s="219" t="str">
        <f t="shared" si="82"/>
        <v/>
      </c>
      <c r="AH120" s="219" t="str">
        <f t="shared" si="83"/>
        <v/>
      </c>
      <c r="AI120" s="219" t="str">
        <f t="shared" si="84"/>
        <v/>
      </c>
      <c r="AJ120" s="219" t="str">
        <f>IF(OR($C120="",K120="",O120=""),"",MAX(P120+'1042Bi Dati di base lav.'!T116-O120,0))</f>
        <v/>
      </c>
      <c r="AK120" s="219" t="str">
        <f>IF('1042Bi Dati di base lav.'!T116="","",'1042Bi Dati di base lav.'!T116)</f>
        <v/>
      </c>
      <c r="AL120" s="219" t="str">
        <f t="shared" si="85"/>
        <v/>
      </c>
      <c r="AM120" s="220" t="str">
        <f t="shared" si="86"/>
        <v/>
      </c>
      <c r="AN120" s="221" t="str">
        <f t="shared" si="54"/>
        <v/>
      </c>
      <c r="AO120" s="219" t="str">
        <f t="shared" si="87"/>
        <v/>
      </c>
      <c r="AP120" s="219" t="str">
        <f>IF(E120="","",'1042Bi Dati di base lav.'!P116)</f>
        <v/>
      </c>
      <c r="AQ120" s="222">
        <f>IF('1042Bi Dati di base lav.'!Y116&gt;0,AG120,0)</f>
        <v>0</v>
      </c>
      <c r="AR120" s="223">
        <f>IF('1042Bi Dati di base lav.'!Y116&gt;0,'1042Bi Dati di base lav.'!T116,0)</f>
        <v>0</v>
      </c>
      <c r="AS120" s="219" t="str">
        <f t="shared" si="88"/>
        <v/>
      </c>
      <c r="AT120" s="219">
        <f>'1042Bi Dati di base lav.'!P116</f>
        <v>0</v>
      </c>
      <c r="AU120" s="219">
        <f t="shared" si="89"/>
        <v>0</v>
      </c>
    </row>
    <row r="121" spans="1:47" s="57" customFormat="1" ht="16.899999999999999" customHeight="1">
      <c r="A121" s="225" t="str">
        <f>IF('1042Bi Dati di base lav.'!A117="","",'1042Bi Dati di base lav.'!A117)</f>
        <v/>
      </c>
      <c r="B121" s="226" t="str">
        <f>IF('1042Bi Dati di base lav.'!B117="","",'1042Bi Dati di base lav.'!B117)</f>
        <v/>
      </c>
      <c r="C121" s="227" t="str">
        <f>IF('1042Bi Dati di base lav.'!C117="","",'1042Bi Dati di base lav.'!C117)</f>
        <v/>
      </c>
      <c r="D121" s="335" t="str">
        <f>IF('1042Bi Dati di base lav.'!AJ117="","",'1042Bi Dati di base lav.'!AJ117)</f>
        <v/>
      </c>
      <c r="E121" s="327" t="str">
        <f>IF('1042Bi Dati di base lav.'!N117="","",'1042Bi Dati di base lav.'!N117)</f>
        <v/>
      </c>
      <c r="F121" s="333" t="str">
        <f>IF('1042Bi Dati di base lav.'!O117="","",'1042Bi Dati di base lav.'!O117)</f>
        <v/>
      </c>
      <c r="G121" s="329" t="str">
        <f>IF('1042Bi Dati di base lav.'!P117="","",'1042Bi Dati di base lav.'!P117)</f>
        <v/>
      </c>
      <c r="H121" s="341" t="str">
        <f>IF('1042Bi Dati di base lav.'!Q117="","",'1042Bi Dati di base lav.'!Q117)</f>
        <v/>
      </c>
      <c r="I121" s="342" t="str">
        <f>IF('1042Bi Dati di base lav.'!R117="","",'1042Bi Dati di base lav.'!R117)</f>
        <v/>
      </c>
      <c r="J121" s="343" t="str">
        <f t="shared" si="66"/>
        <v/>
      </c>
      <c r="K121" s="344" t="str">
        <f t="shared" si="67"/>
        <v/>
      </c>
      <c r="L121" s="345" t="str">
        <f>IF('1042Bi Dati di base lav.'!S117="","",'1042Bi Dati di base lav.'!S117)</f>
        <v/>
      </c>
      <c r="M121" s="346" t="str">
        <f t="shared" si="68"/>
        <v/>
      </c>
      <c r="N121" s="347" t="str">
        <f t="shared" si="69"/>
        <v/>
      </c>
      <c r="O121" s="348" t="str">
        <f t="shared" si="70"/>
        <v/>
      </c>
      <c r="P121" s="349" t="str">
        <f t="shared" si="71"/>
        <v/>
      </c>
      <c r="Q121" s="338" t="str">
        <f t="shared" si="72"/>
        <v/>
      </c>
      <c r="R121" s="350" t="str">
        <f t="shared" si="73"/>
        <v/>
      </c>
      <c r="S121" s="347" t="str">
        <f t="shared" si="74"/>
        <v/>
      </c>
      <c r="T121" s="345" t="str">
        <f>IF(R121="","",MAX((O121-AR121)*'1042Ai Domanda'!$B$31,0))</f>
        <v/>
      </c>
      <c r="U121" s="351" t="str">
        <f t="shared" si="75"/>
        <v/>
      </c>
      <c r="V121" s="214"/>
      <c r="W121" s="215"/>
      <c r="X121" s="164" t="str">
        <f>'1042Bi Dati di base lav.'!M117</f>
        <v/>
      </c>
      <c r="Y121" s="216" t="str">
        <f t="shared" si="76"/>
        <v/>
      </c>
      <c r="Z121" s="217" t="str">
        <f>IF(A121="","",'1042Bi Dati di base lav.'!Q117-'1042Bi Dati di base lav.'!R117)</f>
        <v/>
      </c>
      <c r="AA121" s="217" t="str">
        <f t="shared" si="77"/>
        <v/>
      </c>
      <c r="AB121" s="218" t="str">
        <f t="shared" si="78"/>
        <v/>
      </c>
      <c r="AC121" s="218" t="str">
        <f t="shared" si="79"/>
        <v/>
      </c>
      <c r="AD121" s="218" t="str">
        <f t="shared" si="80"/>
        <v/>
      </c>
      <c r="AE121" s="219" t="str">
        <f t="shared" si="81"/>
        <v/>
      </c>
      <c r="AF121" s="219" t="str">
        <f>IF(K121="","",K121*AF$8 - MAX('1042Bi Dati di base lav.'!S117-M121,0))</f>
        <v/>
      </c>
      <c r="AG121" s="219" t="str">
        <f t="shared" si="82"/>
        <v/>
      </c>
      <c r="AH121" s="219" t="str">
        <f t="shared" si="83"/>
        <v/>
      </c>
      <c r="AI121" s="219" t="str">
        <f t="shared" si="84"/>
        <v/>
      </c>
      <c r="AJ121" s="219" t="str">
        <f>IF(OR($C121="",K121="",O121=""),"",MAX(P121+'1042Bi Dati di base lav.'!T117-O121,0))</f>
        <v/>
      </c>
      <c r="AK121" s="219" t="str">
        <f>IF('1042Bi Dati di base lav.'!T117="","",'1042Bi Dati di base lav.'!T117)</f>
        <v/>
      </c>
      <c r="AL121" s="219" t="str">
        <f t="shared" si="85"/>
        <v/>
      </c>
      <c r="AM121" s="220" t="str">
        <f t="shared" si="86"/>
        <v/>
      </c>
      <c r="AN121" s="221" t="str">
        <f t="shared" si="54"/>
        <v/>
      </c>
      <c r="AO121" s="219" t="str">
        <f t="shared" si="87"/>
        <v/>
      </c>
      <c r="AP121" s="219" t="str">
        <f>IF(E121="","",'1042Bi Dati di base lav.'!P117)</f>
        <v/>
      </c>
      <c r="AQ121" s="222">
        <f>IF('1042Bi Dati di base lav.'!Y117&gt;0,AG121,0)</f>
        <v>0</v>
      </c>
      <c r="AR121" s="223">
        <f>IF('1042Bi Dati di base lav.'!Y117&gt;0,'1042Bi Dati di base lav.'!T117,0)</f>
        <v>0</v>
      </c>
      <c r="AS121" s="219" t="str">
        <f t="shared" si="88"/>
        <v/>
      </c>
      <c r="AT121" s="219">
        <f>'1042Bi Dati di base lav.'!P117</f>
        <v>0</v>
      </c>
      <c r="AU121" s="219">
        <f t="shared" si="89"/>
        <v>0</v>
      </c>
    </row>
    <row r="122" spans="1:47" s="57" customFormat="1" ht="16.899999999999999" customHeight="1">
      <c r="A122" s="225" t="str">
        <f>IF('1042Bi Dati di base lav.'!A118="","",'1042Bi Dati di base lav.'!A118)</f>
        <v/>
      </c>
      <c r="B122" s="226" t="str">
        <f>IF('1042Bi Dati di base lav.'!B118="","",'1042Bi Dati di base lav.'!B118)</f>
        <v/>
      </c>
      <c r="C122" s="227" t="str">
        <f>IF('1042Bi Dati di base lav.'!C118="","",'1042Bi Dati di base lav.'!C118)</f>
        <v/>
      </c>
      <c r="D122" s="335" t="str">
        <f>IF('1042Bi Dati di base lav.'!AJ118="","",'1042Bi Dati di base lav.'!AJ118)</f>
        <v/>
      </c>
      <c r="E122" s="327" t="str">
        <f>IF('1042Bi Dati di base lav.'!N118="","",'1042Bi Dati di base lav.'!N118)</f>
        <v/>
      </c>
      <c r="F122" s="333" t="str">
        <f>IF('1042Bi Dati di base lav.'!O118="","",'1042Bi Dati di base lav.'!O118)</f>
        <v/>
      </c>
      <c r="G122" s="329" t="str">
        <f>IF('1042Bi Dati di base lav.'!P118="","",'1042Bi Dati di base lav.'!P118)</f>
        <v/>
      </c>
      <c r="H122" s="341" t="str">
        <f>IF('1042Bi Dati di base lav.'!Q118="","",'1042Bi Dati di base lav.'!Q118)</f>
        <v/>
      </c>
      <c r="I122" s="342" t="str">
        <f>IF('1042Bi Dati di base lav.'!R118="","",'1042Bi Dati di base lav.'!R118)</f>
        <v/>
      </c>
      <c r="J122" s="343" t="str">
        <f t="shared" si="66"/>
        <v/>
      </c>
      <c r="K122" s="344" t="str">
        <f t="shared" si="67"/>
        <v/>
      </c>
      <c r="L122" s="345" t="str">
        <f>IF('1042Bi Dati di base lav.'!S118="","",'1042Bi Dati di base lav.'!S118)</f>
        <v/>
      </c>
      <c r="M122" s="346" t="str">
        <f t="shared" si="68"/>
        <v/>
      </c>
      <c r="N122" s="347" t="str">
        <f t="shared" si="69"/>
        <v/>
      </c>
      <c r="O122" s="348" t="str">
        <f t="shared" si="70"/>
        <v/>
      </c>
      <c r="P122" s="349" t="str">
        <f t="shared" si="71"/>
        <v/>
      </c>
      <c r="Q122" s="338" t="str">
        <f t="shared" si="72"/>
        <v/>
      </c>
      <c r="R122" s="350" t="str">
        <f t="shared" si="73"/>
        <v/>
      </c>
      <c r="S122" s="347" t="str">
        <f t="shared" si="74"/>
        <v/>
      </c>
      <c r="T122" s="345" t="str">
        <f>IF(R122="","",MAX((O122-AR122)*'1042Ai Domanda'!$B$31,0))</f>
        <v/>
      </c>
      <c r="U122" s="351" t="str">
        <f t="shared" si="75"/>
        <v/>
      </c>
      <c r="V122" s="214"/>
      <c r="W122" s="215"/>
      <c r="X122" s="164" t="str">
        <f>'1042Bi Dati di base lav.'!M118</f>
        <v/>
      </c>
      <c r="Y122" s="216" t="str">
        <f t="shared" si="76"/>
        <v/>
      </c>
      <c r="Z122" s="217" t="str">
        <f>IF(A122="","",'1042Bi Dati di base lav.'!Q118-'1042Bi Dati di base lav.'!R118)</f>
        <v/>
      </c>
      <c r="AA122" s="217" t="str">
        <f t="shared" si="77"/>
        <v/>
      </c>
      <c r="AB122" s="218" t="str">
        <f t="shared" si="78"/>
        <v/>
      </c>
      <c r="AC122" s="218" t="str">
        <f t="shared" si="79"/>
        <v/>
      </c>
      <c r="AD122" s="218" t="str">
        <f t="shared" si="80"/>
        <v/>
      </c>
      <c r="AE122" s="219" t="str">
        <f t="shared" si="81"/>
        <v/>
      </c>
      <c r="AF122" s="219" t="str">
        <f>IF(K122="","",K122*AF$8 - MAX('1042Bi Dati di base lav.'!S118-M122,0))</f>
        <v/>
      </c>
      <c r="AG122" s="219" t="str">
        <f t="shared" si="82"/>
        <v/>
      </c>
      <c r="AH122" s="219" t="str">
        <f t="shared" si="83"/>
        <v/>
      </c>
      <c r="AI122" s="219" t="str">
        <f t="shared" si="84"/>
        <v/>
      </c>
      <c r="AJ122" s="219" t="str">
        <f>IF(OR($C122="",K122="",O122=""),"",MAX(P122+'1042Bi Dati di base lav.'!T118-O122,0))</f>
        <v/>
      </c>
      <c r="AK122" s="219" t="str">
        <f>IF('1042Bi Dati di base lav.'!T118="","",'1042Bi Dati di base lav.'!T118)</f>
        <v/>
      </c>
      <c r="AL122" s="219" t="str">
        <f t="shared" si="85"/>
        <v/>
      </c>
      <c r="AM122" s="220" t="str">
        <f t="shared" si="86"/>
        <v/>
      </c>
      <c r="AN122" s="221" t="str">
        <f t="shared" si="54"/>
        <v/>
      </c>
      <c r="AO122" s="219" t="str">
        <f t="shared" si="87"/>
        <v/>
      </c>
      <c r="AP122" s="219" t="str">
        <f>IF(E122="","",'1042Bi Dati di base lav.'!P118)</f>
        <v/>
      </c>
      <c r="AQ122" s="222">
        <f>IF('1042Bi Dati di base lav.'!Y118&gt;0,AG122,0)</f>
        <v>0</v>
      </c>
      <c r="AR122" s="223">
        <f>IF('1042Bi Dati di base lav.'!Y118&gt;0,'1042Bi Dati di base lav.'!T118,0)</f>
        <v>0</v>
      </c>
      <c r="AS122" s="219" t="str">
        <f t="shared" si="88"/>
        <v/>
      </c>
      <c r="AT122" s="219">
        <f>'1042Bi Dati di base lav.'!P118</f>
        <v>0</v>
      </c>
      <c r="AU122" s="219">
        <f t="shared" si="89"/>
        <v>0</v>
      </c>
    </row>
    <row r="123" spans="1:47" s="57" customFormat="1" ht="16.899999999999999" customHeight="1">
      <c r="A123" s="225" t="str">
        <f>IF('1042Bi Dati di base lav.'!A119="","",'1042Bi Dati di base lav.'!A119)</f>
        <v/>
      </c>
      <c r="B123" s="226" t="str">
        <f>IF('1042Bi Dati di base lav.'!B119="","",'1042Bi Dati di base lav.'!B119)</f>
        <v/>
      </c>
      <c r="C123" s="227" t="str">
        <f>IF('1042Bi Dati di base lav.'!C119="","",'1042Bi Dati di base lav.'!C119)</f>
        <v/>
      </c>
      <c r="D123" s="335" t="str">
        <f>IF('1042Bi Dati di base lav.'!AJ119="","",'1042Bi Dati di base lav.'!AJ119)</f>
        <v/>
      </c>
      <c r="E123" s="327" t="str">
        <f>IF('1042Bi Dati di base lav.'!N119="","",'1042Bi Dati di base lav.'!N119)</f>
        <v/>
      </c>
      <c r="F123" s="333" t="str">
        <f>IF('1042Bi Dati di base lav.'!O119="","",'1042Bi Dati di base lav.'!O119)</f>
        <v/>
      </c>
      <c r="G123" s="329" t="str">
        <f>IF('1042Bi Dati di base lav.'!P119="","",'1042Bi Dati di base lav.'!P119)</f>
        <v/>
      </c>
      <c r="H123" s="341" t="str">
        <f>IF('1042Bi Dati di base lav.'!Q119="","",'1042Bi Dati di base lav.'!Q119)</f>
        <v/>
      </c>
      <c r="I123" s="342" t="str">
        <f>IF('1042Bi Dati di base lav.'!R119="","",'1042Bi Dati di base lav.'!R119)</f>
        <v/>
      </c>
      <c r="J123" s="343" t="str">
        <f t="shared" si="66"/>
        <v/>
      </c>
      <c r="K123" s="344" t="str">
        <f t="shared" si="67"/>
        <v/>
      </c>
      <c r="L123" s="345" t="str">
        <f>IF('1042Bi Dati di base lav.'!S119="","",'1042Bi Dati di base lav.'!S119)</f>
        <v/>
      </c>
      <c r="M123" s="346" t="str">
        <f t="shared" si="68"/>
        <v/>
      </c>
      <c r="N123" s="347" t="str">
        <f t="shared" si="69"/>
        <v/>
      </c>
      <c r="O123" s="348" t="str">
        <f t="shared" si="70"/>
        <v/>
      </c>
      <c r="P123" s="349" t="str">
        <f t="shared" si="71"/>
        <v/>
      </c>
      <c r="Q123" s="338" t="str">
        <f t="shared" si="72"/>
        <v/>
      </c>
      <c r="R123" s="350" t="str">
        <f t="shared" si="73"/>
        <v/>
      </c>
      <c r="S123" s="347" t="str">
        <f t="shared" si="74"/>
        <v/>
      </c>
      <c r="T123" s="345" t="str">
        <f>IF(R123="","",MAX((O123-AR123)*'1042Ai Domanda'!$B$31,0))</f>
        <v/>
      </c>
      <c r="U123" s="351" t="str">
        <f t="shared" si="75"/>
        <v/>
      </c>
      <c r="V123" s="214"/>
      <c r="W123" s="215"/>
      <c r="X123" s="164" t="str">
        <f>'1042Bi Dati di base lav.'!M119</f>
        <v/>
      </c>
      <c r="Y123" s="216" t="str">
        <f t="shared" si="76"/>
        <v/>
      </c>
      <c r="Z123" s="217" t="str">
        <f>IF(A123="","",'1042Bi Dati di base lav.'!Q119-'1042Bi Dati di base lav.'!R119)</f>
        <v/>
      </c>
      <c r="AA123" s="217" t="str">
        <f t="shared" si="77"/>
        <v/>
      </c>
      <c r="AB123" s="218" t="str">
        <f t="shared" si="78"/>
        <v/>
      </c>
      <c r="AC123" s="218" t="str">
        <f t="shared" si="79"/>
        <v/>
      </c>
      <c r="AD123" s="218" t="str">
        <f t="shared" si="80"/>
        <v/>
      </c>
      <c r="AE123" s="219" t="str">
        <f t="shared" si="81"/>
        <v/>
      </c>
      <c r="AF123" s="219" t="str">
        <f>IF(K123="","",K123*AF$8 - MAX('1042Bi Dati di base lav.'!S119-M123,0))</f>
        <v/>
      </c>
      <c r="AG123" s="219" t="str">
        <f t="shared" si="82"/>
        <v/>
      </c>
      <c r="AH123" s="219" t="str">
        <f t="shared" si="83"/>
        <v/>
      </c>
      <c r="AI123" s="219" t="str">
        <f t="shared" si="84"/>
        <v/>
      </c>
      <c r="AJ123" s="219" t="str">
        <f>IF(OR($C123="",K123="",O123=""),"",MAX(P123+'1042Bi Dati di base lav.'!T119-O123,0))</f>
        <v/>
      </c>
      <c r="AK123" s="219" t="str">
        <f>IF('1042Bi Dati di base lav.'!T119="","",'1042Bi Dati di base lav.'!T119)</f>
        <v/>
      </c>
      <c r="AL123" s="219" t="str">
        <f t="shared" si="85"/>
        <v/>
      </c>
      <c r="AM123" s="220" t="str">
        <f t="shared" si="86"/>
        <v/>
      </c>
      <c r="AN123" s="221" t="str">
        <f t="shared" si="54"/>
        <v/>
      </c>
      <c r="AO123" s="219" t="str">
        <f t="shared" si="87"/>
        <v/>
      </c>
      <c r="AP123" s="219" t="str">
        <f>IF(E123="","",'1042Bi Dati di base lav.'!P119)</f>
        <v/>
      </c>
      <c r="AQ123" s="222">
        <f>IF('1042Bi Dati di base lav.'!Y119&gt;0,AG123,0)</f>
        <v>0</v>
      </c>
      <c r="AR123" s="223">
        <f>IF('1042Bi Dati di base lav.'!Y119&gt;0,'1042Bi Dati di base lav.'!T119,0)</f>
        <v>0</v>
      </c>
      <c r="AS123" s="219" t="str">
        <f t="shared" si="88"/>
        <v/>
      </c>
      <c r="AT123" s="219">
        <f>'1042Bi Dati di base lav.'!P119</f>
        <v>0</v>
      </c>
      <c r="AU123" s="219">
        <f t="shared" si="89"/>
        <v>0</v>
      </c>
    </row>
    <row r="124" spans="1:47" s="57" customFormat="1" ht="16.899999999999999" customHeight="1">
      <c r="A124" s="225" t="str">
        <f>IF('1042Bi Dati di base lav.'!A120="","",'1042Bi Dati di base lav.'!A120)</f>
        <v/>
      </c>
      <c r="B124" s="226" t="str">
        <f>IF('1042Bi Dati di base lav.'!B120="","",'1042Bi Dati di base lav.'!B120)</f>
        <v/>
      </c>
      <c r="C124" s="227" t="str">
        <f>IF('1042Bi Dati di base lav.'!C120="","",'1042Bi Dati di base lav.'!C120)</f>
        <v/>
      </c>
      <c r="D124" s="335" t="str">
        <f>IF('1042Bi Dati di base lav.'!AJ120="","",'1042Bi Dati di base lav.'!AJ120)</f>
        <v/>
      </c>
      <c r="E124" s="327" t="str">
        <f>IF('1042Bi Dati di base lav.'!N120="","",'1042Bi Dati di base lav.'!N120)</f>
        <v/>
      </c>
      <c r="F124" s="333" t="str">
        <f>IF('1042Bi Dati di base lav.'!O120="","",'1042Bi Dati di base lav.'!O120)</f>
        <v/>
      </c>
      <c r="G124" s="329" t="str">
        <f>IF('1042Bi Dati di base lav.'!P120="","",'1042Bi Dati di base lav.'!P120)</f>
        <v/>
      </c>
      <c r="H124" s="341" t="str">
        <f>IF('1042Bi Dati di base lav.'!Q120="","",'1042Bi Dati di base lav.'!Q120)</f>
        <v/>
      </c>
      <c r="I124" s="342" t="str">
        <f>IF('1042Bi Dati di base lav.'!R120="","",'1042Bi Dati di base lav.'!R120)</f>
        <v/>
      </c>
      <c r="J124" s="343" t="str">
        <f t="shared" si="66"/>
        <v/>
      </c>
      <c r="K124" s="344" t="str">
        <f t="shared" si="67"/>
        <v/>
      </c>
      <c r="L124" s="345" t="str">
        <f>IF('1042Bi Dati di base lav.'!S120="","",'1042Bi Dati di base lav.'!S120)</f>
        <v/>
      </c>
      <c r="M124" s="346" t="str">
        <f t="shared" si="68"/>
        <v/>
      </c>
      <c r="N124" s="347" t="str">
        <f t="shared" si="69"/>
        <v/>
      </c>
      <c r="O124" s="348" t="str">
        <f t="shared" si="70"/>
        <v/>
      </c>
      <c r="P124" s="349" t="str">
        <f t="shared" si="71"/>
        <v/>
      </c>
      <c r="Q124" s="338" t="str">
        <f t="shared" si="72"/>
        <v/>
      </c>
      <c r="R124" s="350" t="str">
        <f t="shared" si="73"/>
        <v/>
      </c>
      <c r="S124" s="347" t="str">
        <f t="shared" si="74"/>
        <v/>
      </c>
      <c r="T124" s="345" t="str">
        <f>IF(R124="","",MAX((O124-AR124)*'1042Ai Domanda'!$B$31,0))</f>
        <v/>
      </c>
      <c r="U124" s="351" t="str">
        <f t="shared" si="75"/>
        <v/>
      </c>
      <c r="V124" s="214"/>
      <c r="W124" s="215"/>
      <c r="X124" s="164" t="str">
        <f>'1042Bi Dati di base lav.'!M120</f>
        <v/>
      </c>
      <c r="Y124" s="216" t="str">
        <f t="shared" si="76"/>
        <v/>
      </c>
      <c r="Z124" s="217" t="str">
        <f>IF(A124="","",'1042Bi Dati di base lav.'!Q120-'1042Bi Dati di base lav.'!R120)</f>
        <v/>
      </c>
      <c r="AA124" s="217" t="str">
        <f t="shared" si="77"/>
        <v/>
      </c>
      <c r="AB124" s="218" t="str">
        <f t="shared" si="78"/>
        <v/>
      </c>
      <c r="AC124" s="218" t="str">
        <f t="shared" si="79"/>
        <v/>
      </c>
      <c r="AD124" s="218" t="str">
        <f t="shared" si="80"/>
        <v/>
      </c>
      <c r="AE124" s="219" t="str">
        <f t="shared" si="81"/>
        <v/>
      </c>
      <c r="AF124" s="219" t="str">
        <f>IF(K124="","",K124*AF$8 - MAX('1042Bi Dati di base lav.'!S120-M124,0))</f>
        <v/>
      </c>
      <c r="AG124" s="219" t="str">
        <f t="shared" si="82"/>
        <v/>
      </c>
      <c r="AH124" s="219" t="str">
        <f t="shared" si="83"/>
        <v/>
      </c>
      <c r="AI124" s="219" t="str">
        <f t="shared" si="84"/>
        <v/>
      </c>
      <c r="AJ124" s="219" t="str">
        <f>IF(OR($C124="",K124="",O124=""),"",MAX(P124+'1042Bi Dati di base lav.'!T120-O124,0))</f>
        <v/>
      </c>
      <c r="AK124" s="219" t="str">
        <f>IF('1042Bi Dati di base lav.'!T120="","",'1042Bi Dati di base lav.'!T120)</f>
        <v/>
      </c>
      <c r="AL124" s="219" t="str">
        <f t="shared" si="85"/>
        <v/>
      </c>
      <c r="AM124" s="220" t="str">
        <f t="shared" si="86"/>
        <v/>
      </c>
      <c r="AN124" s="221" t="str">
        <f t="shared" si="54"/>
        <v/>
      </c>
      <c r="AO124" s="219" t="str">
        <f t="shared" si="87"/>
        <v/>
      </c>
      <c r="AP124" s="219" t="str">
        <f>IF(E124="","",'1042Bi Dati di base lav.'!P120)</f>
        <v/>
      </c>
      <c r="AQ124" s="222">
        <f>IF('1042Bi Dati di base lav.'!Y120&gt;0,AG124,0)</f>
        <v>0</v>
      </c>
      <c r="AR124" s="223">
        <f>IF('1042Bi Dati di base lav.'!Y120&gt;0,'1042Bi Dati di base lav.'!T120,0)</f>
        <v>0</v>
      </c>
      <c r="AS124" s="219" t="str">
        <f t="shared" si="88"/>
        <v/>
      </c>
      <c r="AT124" s="219">
        <f>'1042Bi Dati di base lav.'!P120</f>
        <v>0</v>
      </c>
      <c r="AU124" s="219">
        <f t="shared" si="89"/>
        <v>0</v>
      </c>
    </row>
    <row r="125" spans="1:47" s="57" customFormat="1" ht="16.899999999999999" customHeight="1">
      <c r="A125" s="225" t="str">
        <f>IF('1042Bi Dati di base lav.'!A121="","",'1042Bi Dati di base lav.'!A121)</f>
        <v/>
      </c>
      <c r="B125" s="226" t="str">
        <f>IF('1042Bi Dati di base lav.'!B121="","",'1042Bi Dati di base lav.'!B121)</f>
        <v/>
      </c>
      <c r="C125" s="227" t="str">
        <f>IF('1042Bi Dati di base lav.'!C121="","",'1042Bi Dati di base lav.'!C121)</f>
        <v/>
      </c>
      <c r="D125" s="335" t="str">
        <f>IF('1042Bi Dati di base lav.'!AJ121="","",'1042Bi Dati di base lav.'!AJ121)</f>
        <v/>
      </c>
      <c r="E125" s="327" t="str">
        <f>IF('1042Bi Dati di base lav.'!N121="","",'1042Bi Dati di base lav.'!N121)</f>
        <v/>
      </c>
      <c r="F125" s="333" t="str">
        <f>IF('1042Bi Dati di base lav.'!O121="","",'1042Bi Dati di base lav.'!O121)</f>
        <v/>
      </c>
      <c r="G125" s="329" t="str">
        <f>IF('1042Bi Dati di base lav.'!P121="","",'1042Bi Dati di base lav.'!P121)</f>
        <v/>
      </c>
      <c r="H125" s="341" t="str">
        <f>IF('1042Bi Dati di base lav.'!Q121="","",'1042Bi Dati di base lav.'!Q121)</f>
        <v/>
      </c>
      <c r="I125" s="342" t="str">
        <f>IF('1042Bi Dati di base lav.'!R121="","",'1042Bi Dati di base lav.'!R121)</f>
        <v/>
      </c>
      <c r="J125" s="343" t="str">
        <f t="shared" si="66"/>
        <v/>
      </c>
      <c r="K125" s="344" t="str">
        <f t="shared" si="67"/>
        <v/>
      </c>
      <c r="L125" s="345" t="str">
        <f>IF('1042Bi Dati di base lav.'!S121="","",'1042Bi Dati di base lav.'!S121)</f>
        <v/>
      </c>
      <c r="M125" s="346" t="str">
        <f t="shared" si="68"/>
        <v/>
      </c>
      <c r="N125" s="347" t="str">
        <f t="shared" si="69"/>
        <v/>
      </c>
      <c r="O125" s="348" t="str">
        <f t="shared" si="70"/>
        <v/>
      </c>
      <c r="P125" s="349" t="str">
        <f t="shared" si="71"/>
        <v/>
      </c>
      <c r="Q125" s="338" t="str">
        <f t="shared" si="72"/>
        <v/>
      </c>
      <c r="R125" s="350" t="str">
        <f t="shared" si="73"/>
        <v/>
      </c>
      <c r="S125" s="347" t="str">
        <f t="shared" si="74"/>
        <v/>
      </c>
      <c r="T125" s="345" t="str">
        <f>IF(R125="","",MAX((O125-AR125)*'1042Ai Domanda'!$B$31,0))</f>
        <v/>
      </c>
      <c r="U125" s="351" t="str">
        <f t="shared" si="75"/>
        <v/>
      </c>
      <c r="V125" s="214"/>
      <c r="W125" s="215"/>
      <c r="X125" s="164" t="str">
        <f>'1042Bi Dati di base lav.'!M121</f>
        <v/>
      </c>
      <c r="Y125" s="216" t="str">
        <f t="shared" si="76"/>
        <v/>
      </c>
      <c r="Z125" s="217" t="str">
        <f>IF(A125="","",'1042Bi Dati di base lav.'!Q121-'1042Bi Dati di base lav.'!R121)</f>
        <v/>
      </c>
      <c r="AA125" s="217" t="str">
        <f t="shared" si="77"/>
        <v/>
      </c>
      <c r="AB125" s="218" t="str">
        <f t="shared" si="78"/>
        <v/>
      </c>
      <c r="AC125" s="218" t="str">
        <f t="shared" si="79"/>
        <v/>
      </c>
      <c r="AD125" s="218" t="str">
        <f t="shared" si="80"/>
        <v/>
      </c>
      <c r="AE125" s="219" t="str">
        <f t="shared" si="81"/>
        <v/>
      </c>
      <c r="AF125" s="219" t="str">
        <f>IF(K125="","",K125*AF$8 - MAX('1042Bi Dati di base lav.'!S121-M125,0))</f>
        <v/>
      </c>
      <c r="AG125" s="219" t="str">
        <f t="shared" si="82"/>
        <v/>
      </c>
      <c r="AH125" s="219" t="str">
        <f t="shared" si="83"/>
        <v/>
      </c>
      <c r="AI125" s="219" t="str">
        <f t="shared" si="84"/>
        <v/>
      </c>
      <c r="AJ125" s="219" t="str">
        <f>IF(OR($C125="",K125="",O125=""),"",MAX(P125+'1042Bi Dati di base lav.'!T121-O125,0))</f>
        <v/>
      </c>
      <c r="AK125" s="219" t="str">
        <f>IF('1042Bi Dati di base lav.'!T121="","",'1042Bi Dati di base lav.'!T121)</f>
        <v/>
      </c>
      <c r="AL125" s="219" t="str">
        <f t="shared" si="85"/>
        <v/>
      </c>
      <c r="AM125" s="220" t="str">
        <f t="shared" si="86"/>
        <v/>
      </c>
      <c r="AN125" s="221" t="str">
        <f t="shared" si="54"/>
        <v/>
      </c>
      <c r="AO125" s="219" t="str">
        <f t="shared" si="87"/>
        <v/>
      </c>
      <c r="AP125" s="219" t="str">
        <f>IF(E125="","",'1042Bi Dati di base lav.'!P121)</f>
        <v/>
      </c>
      <c r="AQ125" s="222">
        <f>IF('1042Bi Dati di base lav.'!Y121&gt;0,AG125,0)</f>
        <v>0</v>
      </c>
      <c r="AR125" s="223">
        <f>IF('1042Bi Dati di base lav.'!Y121&gt;0,'1042Bi Dati di base lav.'!T121,0)</f>
        <v>0</v>
      </c>
      <c r="AS125" s="219" t="str">
        <f t="shared" si="88"/>
        <v/>
      </c>
      <c r="AT125" s="219">
        <f>'1042Bi Dati di base lav.'!P121</f>
        <v>0</v>
      </c>
      <c r="AU125" s="219">
        <f t="shared" si="89"/>
        <v>0</v>
      </c>
    </row>
    <row r="126" spans="1:47" s="57" customFormat="1" ht="16.899999999999999" customHeight="1">
      <c r="A126" s="225" t="str">
        <f>IF('1042Bi Dati di base lav.'!A122="","",'1042Bi Dati di base lav.'!A122)</f>
        <v/>
      </c>
      <c r="B126" s="226" t="str">
        <f>IF('1042Bi Dati di base lav.'!B122="","",'1042Bi Dati di base lav.'!B122)</f>
        <v/>
      </c>
      <c r="C126" s="227" t="str">
        <f>IF('1042Bi Dati di base lav.'!C122="","",'1042Bi Dati di base lav.'!C122)</f>
        <v/>
      </c>
      <c r="D126" s="335" t="str">
        <f>IF('1042Bi Dati di base lav.'!AJ122="","",'1042Bi Dati di base lav.'!AJ122)</f>
        <v/>
      </c>
      <c r="E126" s="327" t="str">
        <f>IF('1042Bi Dati di base lav.'!N122="","",'1042Bi Dati di base lav.'!N122)</f>
        <v/>
      </c>
      <c r="F126" s="333" t="str">
        <f>IF('1042Bi Dati di base lav.'!O122="","",'1042Bi Dati di base lav.'!O122)</f>
        <v/>
      </c>
      <c r="G126" s="329" t="str">
        <f>IF('1042Bi Dati di base lav.'!P122="","",'1042Bi Dati di base lav.'!P122)</f>
        <v/>
      </c>
      <c r="H126" s="341" t="str">
        <f>IF('1042Bi Dati di base lav.'!Q122="","",'1042Bi Dati di base lav.'!Q122)</f>
        <v/>
      </c>
      <c r="I126" s="342" t="str">
        <f>IF('1042Bi Dati di base lav.'!R122="","",'1042Bi Dati di base lav.'!R122)</f>
        <v/>
      </c>
      <c r="J126" s="343" t="str">
        <f t="shared" si="66"/>
        <v/>
      </c>
      <c r="K126" s="344" t="str">
        <f t="shared" si="67"/>
        <v/>
      </c>
      <c r="L126" s="345" t="str">
        <f>IF('1042Bi Dati di base lav.'!S122="","",'1042Bi Dati di base lav.'!S122)</f>
        <v/>
      </c>
      <c r="M126" s="346" t="str">
        <f t="shared" si="68"/>
        <v/>
      </c>
      <c r="N126" s="347" t="str">
        <f t="shared" si="69"/>
        <v/>
      </c>
      <c r="O126" s="348" t="str">
        <f t="shared" si="70"/>
        <v/>
      </c>
      <c r="P126" s="349" t="str">
        <f t="shared" si="71"/>
        <v/>
      </c>
      <c r="Q126" s="338" t="str">
        <f t="shared" si="72"/>
        <v/>
      </c>
      <c r="R126" s="350" t="str">
        <f t="shared" si="73"/>
        <v/>
      </c>
      <c r="S126" s="347" t="str">
        <f t="shared" si="74"/>
        <v/>
      </c>
      <c r="T126" s="345" t="str">
        <f>IF(R126="","",MAX((O126-AR126)*'1042Ai Domanda'!$B$31,0))</f>
        <v/>
      </c>
      <c r="U126" s="351" t="str">
        <f t="shared" si="75"/>
        <v/>
      </c>
      <c r="V126" s="214"/>
      <c r="W126" s="215"/>
      <c r="X126" s="164" t="str">
        <f>'1042Bi Dati di base lav.'!M122</f>
        <v/>
      </c>
      <c r="Y126" s="216" t="str">
        <f t="shared" si="76"/>
        <v/>
      </c>
      <c r="Z126" s="217" t="str">
        <f>IF(A126="","",'1042Bi Dati di base lav.'!Q122-'1042Bi Dati di base lav.'!R122)</f>
        <v/>
      </c>
      <c r="AA126" s="217" t="str">
        <f t="shared" si="77"/>
        <v/>
      </c>
      <c r="AB126" s="218" t="str">
        <f t="shared" si="78"/>
        <v/>
      </c>
      <c r="AC126" s="218" t="str">
        <f t="shared" si="79"/>
        <v/>
      </c>
      <c r="AD126" s="218" t="str">
        <f t="shared" si="80"/>
        <v/>
      </c>
      <c r="AE126" s="219" t="str">
        <f t="shared" si="81"/>
        <v/>
      </c>
      <c r="AF126" s="219" t="str">
        <f>IF(K126="","",K126*AF$8 - MAX('1042Bi Dati di base lav.'!S122-M126,0))</f>
        <v/>
      </c>
      <c r="AG126" s="219" t="str">
        <f t="shared" si="82"/>
        <v/>
      </c>
      <c r="AH126" s="219" t="str">
        <f t="shared" si="83"/>
        <v/>
      </c>
      <c r="AI126" s="219" t="str">
        <f t="shared" si="84"/>
        <v/>
      </c>
      <c r="AJ126" s="219" t="str">
        <f>IF(OR($C126="",K126="",O126=""),"",MAX(P126+'1042Bi Dati di base lav.'!T122-O126,0))</f>
        <v/>
      </c>
      <c r="AK126" s="219" t="str">
        <f>IF('1042Bi Dati di base lav.'!T122="","",'1042Bi Dati di base lav.'!T122)</f>
        <v/>
      </c>
      <c r="AL126" s="219" t="str">
        <f t="shared" si="85"/>
        <v/>
      </c>
      <c r="AM126" s="220" t="str">
        <f t="shared" si="86"/>
        <v/>
      </c>
      <c r="AN126" s="221" t="str">
        <f t="shared" si="54"/>
        <v/>
      </c>
      <c r="AO126" s="219" t="str">
        <f t="shared" si="87"/>
        <v/>
      </c>
      <c r="AP126" s="219" t="str">
        <f>IF(E126="","",'1042Bi Dati di base lav.'!P122)</f>
        <v/>
      </c>
      <c r="AQ126" s="222">
        <f>IF('1042Bi Dati di base lav.'!Y122&gt;0,AG126,0)</f>
        <v>0</v>
      </c>
      <c r="AR126" s="223">
        <f>IF('1042Bi Dati di base lav.'!Y122&gt;0,'1042Bi Dati di base lav.'!T122,0)</f>
        <v>0</v>
      </c>
      <c r="AS126" s="219" t="str">
        <f t="shared" si="88"/>
        <v/>
      </c>
      <c r="AT126" s="219">
        <f>'1042Bi Dati di base lav.'!P122</f>
        <v>0</v>
      </c>
      <c r="AU126" s="219">
        <f t="shared" si="89"/>
        <v>0</v>
      </c>
    </row>
    <row r="127" spans="1:47" s="57" customFormat="1" ht="16.899999999999999" customHeight="1">
      <c r="A127" s="225" t="str">
        <f>IF('1042Bi Dati di base lav.'!A123="","",'1042Bi Dati di base lav.'!A123)</f>
        <v/>
      </c>
      <c r="B127" s="226" t="str">
        <f>IF('1042Bi Dati di base lav.'!B123="","",'1042Bi Dati di base lav.'!B123)</f>
        <v/>
      </c>
      <c r="C127" s="227" t="str">
        <f>IF('1042Bi Dati di base lav.'!C123="","",'1042Bi Dati di base lav.'!C123)</f>
        <v/>
      </c>
      <c r="D127" s="335" t="str">
        <f>IF('1042Bi Dati di base lav.'!AJ123="","",'1042Bi Dati di base lav.'!AJ123)</f>
        <v/>
      </c>
      <c r="E127" s="327" t="str">
        <f>IF('1042Bi Dati di base lav.'!N123="","",'1042Bi Dati di base lav.'!N123)</f>
        <v/>
      </c>
      <c r="F127" s="333" t="str">
        <f>IF('1042Bi Dati di base lav.'!O123="","",'1042Bi Dati di base lav.'!O123)</f>
        <v/>
      </c>
      <c r="G127" s="329" t="str">
        <f>IF('1042Bi Dati di base lav.'!P123="","",'1042Bi Dati di base lav.'!P123)</f>
        <v/>
      </c>
      <c r="H127" s="341" t="str">
        <f>IF('1042Bi Dati di base lav.'!Q123="","",'1042Bi Dati di base lav.'!Q123)</f>
        <v/>
      </c>
      <c r="I127" s="342" t="str">
        <f>IF('1042Bi Dati di base lav.'!R123="","",'1042Bi Dati di base lav.'!R123)</f>
        <v/>
      </c>
      <c r="J127" s="343" t="str">
        <f t="shared" si="66"/>
        <v/>
      </c>
      <c r="K127" s="344" t="str">
        <f t="shared" si="67"/>
        <v/>
      </c>
      <c r="L127" s="345" t="str">
        <f>IF('1042Bi Dati di base lav.'!S123="","",'1042Bi Dati di base lav.'!S123)</f>
        <v/>
      </c>
      <c r="M127" s="346" t="str">
        <f t="shared" si="68"/>
        <v/>
      </c>
      <c r="N127" s="347" t="str">
        <f t="shared" si="69"/>
        <v/>
      </c>
      <c r="O127" s="348" t="str">
        <f t="shared" si="70"/>
        <v/>
      </c>
      <c r="P127" s="349" t="str">
        <f t="shared" si="71"/>
        <v/>
      </c>
      <c r="Q127" s="338" t="str">
        <f t="shared" si="72"/>
        <v/>
      </c>
      <c r="R127" s="350" t="str">
        <f t="shared" si="73"/>
        <v/>
      </c>
      <c r="S127" s="347" t="str">
        <f t="shared" si="74"/>
        <v/>
      </c>
      <c r="T127" s="345" t="str">
        <f>IF(R127="","",MAX((O127-AR127)*'1042Ai Domanda'!$B$31,0))</f>
        <v/>
      </c>
      <c r="U127" s="351" t="str">
        <f t="shared" si="75"/>
        <v/>
      </c>
      <c r="V127" s="214"/>
      <c r="W127" s="215"/>
      <c r="X127" s="164" t="str">
        <f>'1042Bi Dati di base lav.'!M123</f>
        <v/>
      </c>
      <c r="Y127" s="216" t="str">
        <f t="shared" si="76"/>
        <v/>
      </c>
      <c r="Z127" s="217" t="str">
        <f>IF(A127="","",'1042Bi Dati di base lav.'!Q123-'1042Bi Dati di base lav.'!R123)</f>
        <v/>
      </c>
      <c r="AA127" s="217" t="str">
        <f t="shared" si="77"/>
        <v/>
      </c>
      <c r="AB127" s="218" t="str">
        <f t="shared" si="78"/>
        <v/>
      </c>
      <c r="AC127" s="218" t="str">
        <f t="shared" si="79"/>
        <v/>
      </c>
      <c r="AD127" s="218" t="str">
        <f t="shared" si="80"/>
        <v/>
      </c>
      <c r="AE127" s="219" t="str">
        <f t="shared" si="81"/>
        <v/>
      </c>
      <c r="AF127" s="219" t="str">
        <f>IF(K127="","",K127*AF$8 - MAX('1042Bi Dati di base lav.'!S123-M127,0))</f>
        <v/>
      </c>
      <c r="AG127" s="219" t="str">
        <f t="shared" si="82"/>
        <v/>
      </c>
      <c r="AH127" s="219" t="str">
        <f t="shared" si="83"/>
        <v/>
      </c>
      <c r="AI127" s="219" t="str">
        <f t="shared" si="84"/>
        <v/>
      </c>
      <c r="AJ127" s="219" t="str">
        <f>IF(OR($C127="",K127="",O127=""),"",MAX(P127+'1042Bi Dati di base lav.'!T123-O127,0))</f>
        <v/>
      </c>
      <c r="AK127" s="219" t="str">
        <f>IF('1042Bi Dati di base lav.'!T123="","",'1042Bi Dati di base lav.'!T123)</f>
        <v/>
      </c>
      <c r="AL127" s="219" t="str">
        <f t="shared" si="85"/>
        <v/>
      </c>
      <c r="AM127" s="220" t="str">
        <f t="shared" si="86"/>
        <v/>
      </c>
      <c r="AN127" s="221" t="str">
        <f t="shared" si="54"/>
        <v/>
      </c>
      <c r="AO127" s="219" t="str">
        <f t="shared" si="87"/>
        <v/>
      </c>
      <c r="AP127" s="219" t="str">
        <f>IF(E127="","",'1042Bi Dati di base lav.'!P123)</f>
        <v/>
      </c>
      <c r="AQ127" s="222">
        <f>IF('1042Bi Dati di base lav.'!Y123&gt;0,AG127,0)</f>
        <v>0</v>
      </c>
      <c r="AR127" s="223">
        <f>IF('1042Bi Dati di base lav.'!Y123&gt;0,'1042Bi Dati di base lav.'!T123,0)</f>
        <v>0</v>
      </c>
      <c r="AS127" s="219" t="str">
        <f t="shared" si="88"/>
        <v/>
      </c>
      <c r="AT127" s="219">
        <f>'1042Bi Dati di base lav.'!P123</f>
        <v>0</v>
      </c>
      <c r="AU127" s="219">
        <f t="shared" si="89"/>
        <v>0</v>
      </c>
    </row>
    <row r="128" spans="1:47" s="57" customFormat="1" ht="16.899999999999999" customHeight="1">
      <c r="A128" s="225" t="str">
        <f>IF('1042Bi Dati di base lav.'!A124="","",'1042Bi Dati di base lav.'!A124)</f>
        <v/>
      </c>
      <c r="B128" s="226" t="str">
        <f>IF('1042Bi Dati di base lav.'!B124="","",'1042Bi Dati di base lav.'!B124)</f>
        <v/>
      </c>
      <c r="C128" s="227" t="str">
        <f>IF('1042Bi Dati di base lav.'!C124="","",'1042Bi Dati di base lav.'!C124)</f>
        <v/>
      </c>
      <c r="D128" s="335" t="str">
        <f>IF('1042Bi Dati di base lav.'!AJ124="","",'1042Bi Dati di base lav.'!AJ124)</f>
        <v/>
      </c>
      <c r="E128" s="327" t="str">
        <f>IF('1042Bi Dati di base lav.'!N124="","",'1042Bi Dati di base lav.'!N124)</f>
        <v/>
      </c>
      <c r="F128" s="333" t="str">
        <f>IF('1042Bi Dati di base lav.'!O124="","",'1042Bi Dati di base lav.'!O124)</f>
        <v/>
      </c>
      <c r="G128" s="329" t="str">
        <f>IF('1042Bi Dati di base lav.'!P124="","",'1042Bi Dati di base lav.'!P124)</f>
        <v/>
      </c>
      <c r="H128" s="341" t="str">
        <f>IF('1042Bi Dati di base lav.'!Q124="","",'1042Bi Dati di base lav.'!Q124)</f>
        <v/>
      </c>
      <c r="I128" s="342" t="str">
        <f>IF('1042Bi Dati di base lav.'!R124="","",'1042Bi Dati di base lav.'!R124)</f>
        <v/>
      </c>
      <c r="J128" s="343" t="str">
        <f t="shared" si="66"/>
        <v/>
      </c>
      <c r="K128" s="344" t="str">
        <f t="shared" si="67"/>
        <v/>
      </c>
      <c r="L128" s="345" t="str">
        <f>IF('1042Bi Dati di base lav.'!S124="","",'1042Bi Dati di base lav.'!S124)</f>
        <v/>
      </c>
      <c r="M128" s="346" t="str">
        <f t="shared" si="68"/>
        <v/>
      </c>
      <c r="N128" s="347" t="str">
        <f t="shared" si="69"/>
        <v/>
      </c>
      <c r="O128" s="348" t="str">
        <f t="shared" si="70"/>
        <v/>
      </c>
      <c r="P128" s="349" t="str">
        <f t="shared" si="71"/>
        <v/>
      </c>
      <c r="Q128" s="338" t="str">
        <f t="shared" si="72"/>
        <v/>
      </c>
      <c r="R128" s="350" t="str">
        <f t="shared" si="73"/>
        <v/>
      </c>
      <c r="S128" s="347" t="str">
        <f t="shared" si="74"/>
        <v/>
      </c>
      <c r="T128" s="345" t="str">
        <f>IF(R128="","",MAX((O128-AR128)*'1042Ai Domanda'!$B$31,0))</f>
        <v/>
      </c>
      <c r="U128" s="351" t="str">
        <f t="shared" si="75"/>
        <v/>
      </c>
      <c r="V128" s="214"/>
      <c r="W128" s="215"/>
      <c r="X128" s="164" t="str">
        <f>'1042Bi Dati di base lav.'!M124</f>
        <v/>
      </c>
      <c r="Y128" s="216" t="str">
        <f t="shared" si="76"/>
        <v/>
      </c>
      <c r="Z128" s="217" t="str">
        <f>IF(A128="","",'1042Bi Dati di base lav.'!Q124-'1042Bi Dati di base lav.'!R124)</f>
        <v/>
      </c>
      <c r="AA128" s="217" t="str">
        <f t="shared" si="77"/>
        <v/>
      </c>
      <c r="AB128" s="218" t="str">
        <f t="shared" si="78"/>
        <v/>
      </c>
      <c r="AC128" s="218" t="str">
        <f t="shared" si="79"/>
        <v/>
      </c>
      <c r="AD128" s="218" t="str">
        <f t="shared" si="80"/>
        <v/>
      </c>
      <c r="AE128" s="219" t="str">
        <f t="shared" si="81"/>
        <v/>
      </c>
      <c r="AF128" s="219" t="str">
        <f>IF(K128="","",K128*AF$8 - MAX('1042Bi Dati di base lav.'!S124-M128,0))</f>
        <v/>
      </c>
      <c r="AG128" s="219" t="str">
        <f t="shared" si="82"/>
        <v/>
      </c>
      <c r="AH128" s="219" t="str">
        <f t="shared" si="83"/>
        <v/>
      </c>
      <c r="AI128" s="219" t="str">
        <f t="shared" si="84"/>
        <v/>
      </c>
      <c r="AJ128" s="219" t="str">
        <f>IF(OR($C128="",K128="",O128=""),"",MAX(P128+'1042Bi Dati di base lav.'!T124-O128,0))</f>
        <v/>
      </c>
      <c r="AK128" s="219" t="str">
        <f>IF('1042Bi Dati di base lav.'!T124="","",'1042Bi Dati di base lav.'!T124)</f>
        <v/>
      </c>
      <c r="AL128" s="219" t="str">
        <f t="shared" si="85"/>
        <v/>
      </c>
      <c r="AM128" s="220" t="str">
        <f t="shared" si="86"/>
        <v/>
      </c>
      <c r="AN128" s="221" t="str">
        <f t="shared" si="54"/>
        <v/>
      </c>
      <c r="AO128" s="219" t="str">
        <f t="shared" si="87"/>
        <v/>
      </c>
      <c r="AP128" s="219" t="str">
        <f>IF(E128="","",'1042Bi Dati di base lav.'!P124)</f>
        <v/>
      </c>
      <c r="AQ128" s="222">
        <f>IF('1042Bi Dati di base lav.'!Y124&gt;0,AG128,0)</f>
        <v>0</v>
      </c>
      <c r="AR128" s="223">
        <f>IF('1042Bi Dati di base lav.'!Y124&gt;0,'1042Bi Dati di base lav.'!T124,0)</f>
        <v>0</v>
      </c>
      <c r="AS128" s="219" t="str">
        <f t="shared" si="88"/>
        <v/>
      </c>
      <c r="AT128" s="219">
        <f>'1042Bi Dati di base lav.'!P124</f>
        <v>0</v>
      </c>
      <c r="AU128" s="219">
        <f t="shared" si="89"/>
        <v>0</v>
      </c>
    </row>
    <row r="129" spans="1:47" s="57" customFormat="1" ht="16.899999999999999" customHeight="1">
      <c r="A129" s="225" t="str">
        <f>IF('1042Bi Dati di base lav.'!A125="","",'1042Bi Dati di base lav.'!A125)</f>
        <v/>
      </c>
      <c r="B129" s="226" t="str">
        <f>IF('1042Bi Dati di base lav.'!B125="","",'1042Bi Dati di base lav.'!B125)</f>
        <v/>
      </c>
      <c r="C129" s="227" t="str">
        <f>IF('1042Bi Dati di base lav.'!C125="","",'1042Bi Dati di base lav.'!C125)</f>
        <v/>
      </c>
      <c r="D129" s="335" t="str">
        <f>IF('1042Bi Dati di base lav.'!AJ125="","",'1042Bi Dati di base lav.'!AJ125)</f>
        <v/>
      </c>
      <c r="E129" s="327" t="str">
        <f>IF('1042Bi Dati di base lav.'!N125="","",'1042Bi Dati di base lav.'!N125)</f>
        <v/>
      </c>
      <c r="F129" s="333" t="str">
        <f>IF('1042Bi Dati di base lav.'!O125="","",'1042Bi Dati di base lav.'!O125)</f>
        <v/>
      </c>
      <c r="G129" s="329" t="str">
        <f>IF('1042Bi Dati di base lav.'!P125="","",'1042Bi Dati di base lav.'!P125)</f>
        <v/>
      </c>
      <c r="H129" s="341" t="str">
        <f>IF('1042Bi Dati di base lav.'!Q125="","",'1042Bi Dati di base lav.'!Q125)</f>
        <v/>
      </c>
      <c r="I129" s="342" t="str">
        <f>IF('1042Bi Dati di base lav.'!R125="","",'1042Bi Dati di base lav.'!R125)</f>
        <v/>
      </c>
      <c r="J129" s="343" t="str">
        <f t="shared" si="66"/>
        <v/>
      </c>
      <c r="K129" s="344" t="str">
        <f t="shared" si="67"/>
        <v/>
      </c>
      <c r="L129" s="345" t="str">
        <f>IF('1042Bi Dati di base lav.'!S125="","",'1042Bi Dati di base lav.'!S125)</f>
        <v/>
      </c>
      <c r="M129" s="346" t="str">
        <f t="shared" si="68"/>
        <v/>
      </c>
      <c r="N129" s="347" t="str">
        <f t="shared" si="69"/>
        <v/>
      </c>
      <c r="O129" s="348" t="str">
        <f t="shared" si="70"/>
        <v/>
      </c>
      <c r="P129" s="349" t="str">
        <f t="shared" si="71"/>
        <v/>
      </c>
      <c r="Q129" s="338" t="str">
        <f t="shared" si="72"/>
        <v/>
      </c>
      <c r="R129" s="350" t="str">
        <f t="shared" si="73"/>
        <v/>
      </c>
      <c r="S129" s="347" t="str">
        <f t="shared" si="74"/>
        <v/>
      </c>
      <c r="T129" s="345" t="str">
        <f>IF(R129="","",MAX((O129-AR129)*'1042Ai Domanda'!$B$31,0))</f>
        <v/>
      </c>
      <c r="U129" s="351" t="str">
        <f t="shared" si="75"/>
        <v/>
      </c>
      <c r="V129" s="214"/>
      <c r="W129" s="215"/>
      <c r="X129" s="164" t="str">
        <f>'1042Bi Dati di base lav.'!M125</f>
        <v/>
      </c>
      <c r="Y129" s="216" t="str">
        <f t="shared" si="76"/>
        <v/>
      </c>
      <c r="Z129" s="217" t="str">
        <f>IF(A129="","",'1042Bi Dati di base lav.'!Q125-'1042Bi Dati di base lav.'!R125)</f>
        <v/>
      </c>
      <c r="AA129" s="217" t="str">
        <f t="shared" si="77"/>
        <v/>
      </c>
      <c r="AB129" s="218" t="str">
        <f t="shared" si="78"/>
        <v/>
      </c>
      <c r="AC129" s="218" t="str">
        <f t="shared" si="79"/>
        <v/>
      </c>
      <c r="AD129" s="218" t="str">
        <f t="shared" si="80"/>
        <v/>
      </c>
      <c r="AE129" s="219" t="str">
        <f t="shared" si="81"/>
        <v/>
      </c>
      <c r="AF129" s="219" t="str">
        <f>IF(K129="","",K129*AF$8 - MAX('1042Bi Dati di base lav.'!S125-M129,0))</f>
        <v/>
      </c>
      <c r="AG129" s="219" t="str">
        <f t="shared" si="82"/>
        <v/>
      </c>
      <c r="AH129" s="219" t="str">
        <f t="shared" si="83"/>
        <v/>
      </c>
      <c r="AI129" s="219" t="str">
        <f t="shared" si="84"/>
        <v/>
      </c>
      <c r="AJ129" s="219" t="str">
        <f>IF(OR($C129="",K129="",O129=""),"",MAX(P129+'1042Bi Dati di base lav.'!T125-O129,0))</f>
        <v/>
      </c>
      <c r="AK129" s="219" t="str">
        <f>IF('1042Bi Dati di base lav.'!T125="","",'1042Bi Dati di base lav.'!T125)</f>
        <v/>
      </c>
      <c r="AL129" s="219" t="str">
        <f t="shared" si="85"/>
        <v/>
      </c>
      <c r="AM129" s="220" t="str">
        <f t="shared" si="86"/>
        <v/>
      </c>
      <c r="AN129" s="221" t="str">
        <f t="shared" si="54"/>
        <v/>
      </c>
      <c r="AO129" s="219" t="str">
        <f t="shared" si="87"/>
        <v/>
      </c>
      <c r="AP129" s="219" t="str">
        <f>IF(E129="","",'1042Bi Dati di base lav.'!P125)</f>
        <v/>
      </c>
      <c r="AQ129" s="222">
        <f>IF('1042Bi Dati di base lav.'!Y125&gt;0,AG129,0)</f>
        <v>0</v>
      </c>
      <c r="AR129" s="223">
        <f>IF('1042Bi Dati di base lav.'!Y125&gt;0,'1042Bi Dati di base lav.'!T125,0)</f>
        <v>0</v>
      </c>
      <c r="AS129" s="219" t="str">
        <f t="shared" si="88"/>
        <v/>
      </c>
      <c r="AT129" s="219">
        <f>'1042Bi Dati di base lav.'!P125</f>
        <v>0</v>
      </c>
      <c r="AU129" s="219">
        <f t="shared" si="89"/>
        <v>0</v>
      </c>
    </row>
    <row r="130" spans="1:47" s="57" customFormat="1" ht="16.899999999999999" customHeight="1">
      <c r="A130" s="225" t="str">
        <f>IF('1042Bi Dati di base lav.'!A126="","",'1042Bi Dati di base lav.'!A126)</f>
        <v/>
      </c>
      <c r="B130" s="226" t="str">
        <f>IF('1042Bi Dati di base lav.'!B126="","",'1042Bi Dati di base lav.'!B126)</f>
        <v/>
      </c>
      <c r="C130" s="227" t="str">
        <f>IF('1042Bi Dati di base lav.'!C126="","",'1042Bi Dati di base lav.'!C126)</f>
        <v/>
      </c>
      <c r="D130" s="335" t="str">
        <f>IF('1042Bi Dati di base lav.'!AJ126="","",'1042Bi Dati di base lav.'!AJ126)</f>
        <v/>
      </c>
      <c r="E130" s="327" t="str">
        <f>IF('1042Bi Dati di base lav.'!N126="","",'1042Bi Dati di base lav.'!N126)</f>
        <v/>
      </c>
      <c r="F130" s="333" t="str">
        <f>IF('1042Bi Dati di base lav.'!O126="","",'1042Bi Dati di base lav.'!O126)</f>
        <v/>
      </c>
      <c r="G130" s="329" t="str">
        <f>IF('1042Bi Dati di base lav.'!P126="","",'1042Bi Dati di base lav.'!P126)</f>
        <v/>
      </c>
      <c r="H130" s="341" t="str">
        <f>IF('1042Bi Dati di base lav.'!Q126="","",'1042Bi Dati di base lav.'!Q126)</f>
        <v/>
      </c>
      <c r="I130" s="342" t="str">
        <f>IF('1042Bi Dati di base lav.'!R126="","",'1042Bi Dati di base lav.'!R126)</f>
        <v/>
      </c>
      <c r="J130" s="343" t="str">
        <f t="shared" si="66"/>
        <v/>
      </c>
      <c r="K130" s="344" t="str">
        <f t="shared" si="67"/>
        <v/>
      </c>
      <c r="L130" s="345" t="str">
        <f>IF('1042Bi Dati di base lav.'!S126="","",'1042Bi Dati di base lav.'!S126)</f>
        <v/>
      </c>
      <c r="M130" s="346" t="str">
        <f t="shared" si="68"/>
        <v/>
      </c>
      <c r="N130" s="347" t="str">
        <f t="shared" si="69"/>
        <v/>
      </c>
      <c r="O130" s="348" t="str">
        <f t="shared" si="70"/>
        <v/>
      </c>
      <c r="P130" s="349" t="str">
        <f t="shared" si="71"/>
        <v/>
      </c>
      <c r="Q130" s="338" t="str">
        <f t="shared" si="72"/>
        <v/>
      </c>
      <c r="R130" s="350" t="str">
        <f t="shared" si="73"/>
        <v/>
      </c>
      <c r="S130" s="347" t="str">
        <f t="shared" si="74"/>
        <v/>
      </c>
      <c r="T130" s="345" t="str">
        <f>IF(R130="","",MAX((O130-AR130)*'1042Ai Domanda'!$B$31,0))</f>
        <v/>
      </c>
      <c r="U130" s="351" t="str">
        <f t="shared" si="75"/>
        <v/>
      </c>
      <c r="V130" s="214"/>
      <c r="W130" s="215"/>
      <c r="X130" s="164" t="str">
        <f>'1042Bi Dati di base lav.'!M126</f>
        <v/>
      </c>
      <c r="Y130" s="216" t="str">
        <f t="shared" si="76"/>
        <v/>
      </c>
      <c r="Z130" s="217" t="str">
        <f>IF(A130="","",'1042Bi Dati di base lav.'!Q126-'1042Bi Dati di base lav.'!R126)</f>
        <v/>
      </c>
      <c r="AA130" s="217" t="str">
        <f t="shared" si="77"/>
        <v/>
      </c>
      <c r="AB130" s="218" t="str">
        <f t="shared" si="78"/>
        <v/>
      </c>
      <c r="AC130" s="218" t="str">
        <f t="shared" si="79"/>
        <v/>
      </c>
      <c r="AD130" s="218" t="str">
        <f t="shared" si="80"/>
        <v/>
      </c>
      <c r="AE130" s="219" t="str">
        <f t="shared" si="81"/>
        <v/>
      </c>
      <c r="AF130" s="219" t="str">
        <f>IF(K130="","",K130*AF$8 - MAX('1042Bi Dati di base lav.'!S126-M130,0))</f>
        <v/>
      </c>
      <c r="AG130" s="219" t="str">
        <f t="shared" si="82"/>
        <v/>
      </c>
      <c r="AH130" s="219" t="str">
        <f t="shared" si="83"/>
        <v/>
      </c>
      <c r="AI130" s="219" t="str">
        <f t="shared" si="84"/>
        <v/>
      </c>
      <c r="AJ130" s="219" t="str">
        <f>IF(OR($C130="",K130="",O130=""),"",MAX(P130+'1042Bi Dati di base lav.'!T126-O130,0))</f>
        <v/>
      </c>
      <c r="AK130" s="219" t="str">
        <f>IF('1042Bi Dati di base lav.'!T126="","",'1042Bi Dati di base lav.'!T126)</f>
        <v/>
      </c>
      <c r="AL130" s="219" t="str">
        <f t="shared" si="85"/>
        <v/>
      </c>
      <c r="AM130" s="220" t="str">
        <f t="shared" si="86"/>
        <v/>
      </c>
      <c r="AN130" s="221" t="str">
        <f t="shared" si="54"/>
        <v/>
      </c>
      <c r="AO130" s="219" t="str">
        <f t="shared" si="87"/>
        <v/>
      </c>
      <c r="AP130" s="219" t="str">
        <f>IF(E130="","",'1042Bi Dati di base lav.'!P126)</f>
        <v/>
      </c>
      <c r="AQ130" s="222">
        <f>IF('1042Bi Dati di base lav.'!Y126&gt;0,AG130,0)</f>
        <v>0</v>
      </c>
      <c r="AR130" s="223">
        <f>IF('1042Bi Dati di base lav.'!Y126&gt;0,'1042Bi Dati di base lav.'!T126,0)</f>
        <v>0</v>
      </c>
      <c r="AS130" s="219" t="str">
        <f t="shared" si="88"/>
        <v/>
      </c>
      <c r="AT130" s="219">
        <f>'1042Bi Dati di base lav.'!P126</f>
        <v>0</v>
      </c>
      <c r="AU130" s="219">
        <f t="shared" si="89"/>
        <v>0</v>
      </c>
    </row>
    <row r="131" spans="1:47" s="57" customFormat="1" ht="16.899999999999999" customHeight="1">
      <c r="A131" s="225" t="str">
        <f>IF('1042Bi Dati di base lav.'!A127="","",'1042Bi Dati di base lav.'!A127)</f>
        <v/>
      </c>
      <c r="B131" s="226" t="str">
        <f>IF('1042Bi Dati di base lav.'!B127="","",'1042Bi Dati di base lav.'!B127)</f>
        <v/>
      </c>
      <c r="C131" s="227" t="str">
        <f>IF('1042Bi Dati di base lav.'!C127="","",'1042Bi Dati di base lav.'!C127)</f>
        <v/>
      </c>
      <c r="D131" s="335" t="str">
        <f>IF('1042Bi Dati di base lav.'!AJ127="","",'1042Bi Dati di base lav.'!AJ127)</f>
        <v/>
      </c>
      <c r="E131" s="327" t="str">
        <f>IF('1042Bi Dati di base lav.'!N127="","",'1042Bi Dati di base lav.'!N127)</f>
        <v/>
      </c>
      <c r="F131" s="333" t="str">
        <f>IF('1042Bi Dati di base lav.'!O127="","",'1042Bi Dati di base lav.'!O127)</f>
        <v/>
      </c>
      <c r="G131" s="329" t="str">
        <f>IF('1042Bi Dati di base lav.'!P127="","",'1042Bi Dati di base lav.'!P127)</f>
        <v/>
      </c>
      <c r="H131" s="341" t="str">
        <f>IF('1042Bi Dati di base lav.'!Q127="","",'1042Bi Dati di base lav.'!Q127)</f>
        <v/>
      </c>
      <c r="I131" s="342" t="str">
        <f>IF('1042Bi Dati di base lav.'!R127="","",'1042Bi Dati di base lav.'!R127)</f>
        <v/>
      </c>
      <c r="J131" s="343" t="str">
        <f t="shared" si="66"/>
        <v/>
      </c>
      <c r="K131" s="344" t="str">
        <f t="shared" si="67"/>
        <v/>
      </c>
      <c r="L131" s="345" t="str">
        <f>IF('1042Bi Dati di base lav.'!S127="","",'1042Bi Dati di base lav.'!S127)</f>
        <v/>
      </c>
      <c r="M131" s="346" t="str">
        <f t="shared" si="68"/>
        <v/>
      </c>
      <c r="N131" s="347" t="str">
        <f t="shared" si="69"/>
        <v/>
      </c>
      <c r="O131" s="348" t="str">
        <f t="shared" si="70"/>
        <v/>
      </c>
      <c r="P131" s="349" t="str">
        <f t="shared" si="71"/>
        <v/>
      </c>
      <c r="Q131" s="338" t="str">
        <f t="shared" si="72"/>
        <v/>
      </c>
      <c r="R131" s="350" t="str">
        <f t="shared" si="73"/>
        <v/>
      </c>
      <c r="S131" s="347" t="str">
        <f t="shared" si="74"/>
        <v/>
      </c>
      <c r="T131" s="345" t="str">
        <f>IF(R131="","",MAX((O131-AR131)*'1042Ai Domanda'!$B$31,0))</f>
        <v/>
      </c>
      <c r="U131" s="351" t="str">
        <f t="shared" si="75"/>
        <v/>
      </c>
      <c r="V131" s="214"/>
      <c r="W131" s="215"/>
      <c r="X131" s="164" t="str">
        <f>'1042Bi Dati di base lav.'!M127</f>
        <v/>
      </c>
      <c r="Y131" s="216" t="str">
        <f t="shared" si="76"/>
        <v/>
      </c>
      <c r="Z131" s="217" t="str">
        <f>IF(A131="","",'1042Bi Dati di base lav.'!Q127-'1042Bi Dati di base lav.'!R127)</f>
        <v/>
      </c>
      <c r="AA131" s="217" t="str">
        <f t="shared" si="77"/>
        <v/>
      </c>
      <c r="AB131" s="218" t="str">
        <f t="shared" si="78"/>
        <v/>
      </c>
      <c r="AC131" s="218" t="str">
        <f t="shared" si="79"/>
        <v/>
      </c>
      <c r="AD131" s="218" t="str">
        <f t="shared" si="80"/>
        <v/>
      </c>
      <c r="AE131" s="219" t="str">
        <f t="shared" si="81"/>
        <v/>
      </c>
      <c r="AF131" s="219" t="str">
        <f>IF(K131="","",K131*AF$8 - MAX('1042Bi Dati di base lav.'!S127-M131,0))</f>
        <v/>
      </c>
      <c r="AG131" s="219" t="str">
        <f t="shared" si="82"/>
        <v/>
      </c>
      <c r="AH131" s="219" t="str">
        <f t="shared" si="83"/>
        <v/>
      </c>
      <c r="AI131" s="219" t="str">
        <f t="shared" si="84"/>
        <v/>
      </c>
      <c r="AJ131" s="219" t="str">
        <f>IF(OR($C131="",K131="",O131=""),"",MAX(P131+'1042Bi Dati di base lav.'!T127-O131,0))</f>
        <v/>
      </c>
      <c r="AK131" s="219" t="str">
        <f>IF('1042Bi Dati di base lav.'!T127="","",'1042Bi Dati di base lav.'!T127)</f>
        <v/>
      </c>
      <c r="AL131" s="219" t="str">
        <f t="shared" si="85"/>
        <v/>
      </c>
      <c r="AM131" s="220" t="str">
        <f t="shared" si="86"/>
        <v/>
      </c>
      <c r="AN131" s="221" t="str">
        <f t="shared" si="54"/>
        <v/>
      </c>
      <c r="AO131" s="219" t="str">
        <f t="shared" si="87"/>
        <v/>
      </c>
      <c r="AP131" s="219" t="str">
        <f>IF(E131="","",'1042Bi Dati di base lav.'!P127)</f>
        <v/>
      </c>
      <c r="AQ131" s="222">
        <f>IF('1042Bi Dati di base lav.'!Y127&gt;0,AG131,0)</f>
        <v>0</v>
      </c>
      <c r="AR131" s="223">
        <f>IF('1042Bi Dati di base lav.'!Y127&gt;0,'1042Bi Dati di base lav.'!T127,0)</f>
        <v>0</v>
      </c>
      <c r="AS131" s="219" t="str">
        <f t="shared" si="88"/>
        <v/>
      </c>
      <c r="AT131" s="219">
        <f>'1042Bi Dati di base lav.'!P127</f>
        <v>0</v>
      </c>
      <c r="AU131" s="219">
        <f t="shared" si="89"/>
        <v>0</v>
      </c>
    </row>
    <row r="132" spans="1:47" s="57" customFormat="1" ht="16.899999999999999" customHeight="1">
      <c r="A132" s="225" t="str">
        <f>IF('1042Bi Dati di base lav.'!A128="","",'1042Bi Dati di base lav.'!A128)</f>
        <v/>
      </c>
      <c r="B132" s="226" t="str">
        <f>IF('1042Bi Dati di base lav.'!B128="","",'1042Bi Dati di base lav.'!B128)</f>
        <v/>
      </c>
      <c r="C132" s="227" t="str">
        <f>IF('1042Bi Dati di base lav.'!C128="","",'1042Bi Dati di base lav.'!C128)</f>
        <v/>
      </c>
      <c r="D132" s="335" t="str">
        <f>IF('1042Bi Dati di base lav.'!AJ128="","",'1042Bi Dati di base lav.'!AJ128)</f>
        <v/>
      </c>
      <c r="E132" s="327" t="str">
        <f>IF('1042Bi Dati di base lav.'!N128="","",'1042Bi Dati di base lav.'!N128)</f>
        <v/>
      </c>
      <c r="F132" s="333" t="str">
        <f>IF('1042Bi Dati di base lav.'!O128="","",'1042Bi Dati di base lav.'!O128)</f>
        <v/>
      </c>
      <c r="G132" s="329" t="str">
        <f>IF('1042Bi Dati di base lav.'!P128="","",'1042Bi Dati di base lav.'!P128)</f>
        <v/>
      </c>
      <c r="H132" s="341" t="str">
        <f>IF('1042Bi Dati di base lav.'!Q128="","",'1042Bi Dati di base lav.'!Q128)</f>
        <v/>
      </c>
      <c r="I132" s="342" t="str">
        <f>IF('1042Bi Dati di base lav.'!R128="","",'1042Bi Dati di base lav.'!R128)</f>
        <v/>
      </c>
      <c r="J132" s="343" t="str">
        <f t="shared" si="66"/>
        <v/>
      </c>
      <c r="K132" s="344" t="str">
        <f t="shared" si="67"/>
        <v/>
      </c>
      <c r="L132" s="345" t="str">
        <f>IF('1042Bi Dati di base lav.'!S128="","",'1042Bi Dati di base lav.'!S128)</f>
        <v/>
      </c>
      <c r="M132" s="346" t="str">
        <f t="shared" si="68"/>
        <v/>
      </c>
      <c r="N132" s="347" t="str">
        <f t="shared" si="69"/>
        <v/>
      </c>
      <c r="O132" s="348" t="str">
        <f t="shared" si="70"/>
        <v/>
      </c>
      <c r="P132" s="349" t="str">
        <f t="shared" si="71"/>
        <v/>
      </c>
      <c r="Q132" s="338" t="str">
        <f t="shared" si="72"/>
        <v/>
      </c>
      <c r="R132" s="350" t="str">
        <f t="shared" si="73"/>
        <v/>
      </c>
      <c r="S132" s="347" t="str">
        <f t="shared" si="74"/>
        <v/>
      </c>
      <c r="T132" s="345" t="str">
        <f>IF(R132="","",MAX((O132-AR132)*'1042Ai Domanda'!$B$31,0))</f>
        <v/>
      </c>
      <c r="U132" s="351" t="str">
        <f t="shared" si="75"/>
        <v/>
      </c>
      <c r="V132" s="214"/>
      <c r="W132" s="215"/>
      <c r="X132" s="164" t="str">
        <f>'1042Bi Dati di base lav.'!M128</f>
        <v/>
      </c>
      <c r="Y132" s="216" t="str">
        <f t="shared" si="76"/>
        <v/>
      </c>
      <c r="Z132" s="217" t="str">
        <f>IF(A132="","",'1042Bi Dati di base lav.'!Q128-'1042Bi Dati di base lav.'!R128)</f>
        <v/>
      </c>
      <c r="AA132" s="217" t="str">
        <f t="shared" si="77"/>
        <v/>
      </c>
      <c r="AB132" s="218" t="str">
        <f t="shared" si="78"/>
        <v/>
      </c>
      <c r="AC132" s="218" t="str">
        <f t="shared" si="79"/>
        <v/>
      </c>
      <c r="AD132" s="218" t="str">
        <f t="shared" si="80"/>
        <v/>
      </c>
      <c r="AE132" s="219" t="str">
        <f t="shared" si="81"/>
        <v/>
      </c>
      <c r="AF132" s="219" t="str">
        <f>IF(K132="","",K132*AF$8 - MAX('1042Bi Dati di base lav.'!S128-M132,0))</f>
        <v/>
      </c>
      <c r="AG132" s="219" t="str">
        <f t="shared" si="82"/>
        <v/>
      </c>
      <c r="AH132" s="219" t="str">
        <f t="shared" si="83"/>
        <v/>
      </c>
      <c r="AI132" s="219" t="str">
        <f t="shared" si="84"/>
        <v/>
      </c>
      <c r="AJ132" s="219" t="str">
        <f>IF(OR($C132="",K132="",O132=""),"",MAX(P132+'1042Bi Dati di base lav.'!T128-O132,0))</f>
        <v/>
      </c>
      <c r="AK132" s="219" t="str">
        <f>IF('1042Bi Dati di base lav.'!T128="","",'1042Bi Dati di base lav.'!T128)</f>
        <v/>
      </c>
      <c r="AL132" s="219" t="str">
        <f t="shared" si="85"/>
        <v/>
      </c>
      <c r="AM132" s="220" t="str">
        <f t="shared" si="86"/>
        <v/>
      </c>
      <c r="AN132" s="221" t="str">
        <f t="shared" si="54"/>
        <v/>
      </c>
      <c r="AO132" s="219" t="str">
        <f t="shared" si="87"/>
        <v/>
      </c>
      <c r="AP132" s="219" t="str">
        <f>IF(E132="","",'1042Bi Dati di base lav.'!P128)</f>
        <v/>
      </c>
      <c r="AQ132" s="222">
        <f>IF('1042Bi Dati di base lav.'!Y128&gt;0,AG132,0)</f>
        <v>0</v>
      </c>
      <c r="AR132" s="223">
        <f>IF('1042Bi Dati di base lav.'!Y128&gt;0,'1042Bi Dati di base lav.'!T128,0)</f>
        <v>0</v>
      </c>
      <c r="AS132" s="219" t="str">
        <f t="shared" si="88"/>
        <v/>
      </c>
      <c r="AT132" s="219">
        <f>'1042Bi Dati di base lav.'!P128</f>
        <v>0</v>
      </c>
      <c r="AU132" s="219">
        <f t="shared" si="89"/>
        <v>0</v>
      </c>
    </row>
    <row r="133" spans="1:47" s="57" customFormat="1" ht="16.899999999999999" customHeight="1">
      <c r="A133" s="225" t="str">
        <f>IF('1042Bi Dati di base lav.'!A129="","",'1042Bi Dati di base lav.'!A129)</f>
        <v/>
      </c>
      <c r="B133" s="226" t="str">
        <f>IF('1042Bi Dati di base lav.'!B129="","",'1042Bi Dati di base lav.'!B129)</f>
        <v/>
      </c>
      <c r="C133" s="227" t="str">
        <f>IF('1042Bi Dati di base lav.'!C129="","",'1042Bi Dati di base lav.'!C129)</f>
        <v/>
      </c>
      <c r="D133" s="335" t="str">
        <f>IF('1042Bi Dati di base lav.'!AJ129="","",'1042Bi Dati di base lav.'!AJ129)</f>
        <v/>
      </c>
      <c r="E133" s="327" t="str">
        <f>IF('1042Bi Dati di base lav.'!N129="","",'1042Bi Dati di base lav.'!N129)</f>
        <v/>
      </c>
      <c r="F133" s="333" t="str">
        <f>IF('1042Bi Dati di base lav.'!O129="","",'1042Bi Dati di base lav.'!O129)</f>
        <v/>
      </c>
      <c r="G133" s="329" t="str">
        <f>IF('1042Bi Dati di base lav.'!P129="","",'1042Bi Dati di base lav.'!P129)</f>
        <v/>
      </c>
      <c r="H133" s="341" t="str">
        <f>IF('1042Bi Dati di base lav.'!Q129="","",'1042Bi Dati di base lav.'!Q129)</f>
        <v/>
      </c>
      <c r="I133" s="342" t="str">
        <f>IF('1042Bi Dati di base lav.'!R129="","",'1042Bi Dati di base lav.'!R129)</f>
        <v/>
      </c>
      <c r="J133" s="343" t="str">
        <f t="shared" si="66"/>
        <v/>
      </c>
      <c r="K133" s="344" t="str">
        <f t="shared" si="67"/>
        <v/>
      </c>
      <c r="L133" s="345" t="str">
        <f>IF('1042Bi Dati di base lav.'!S129="","",'1042Bi Dati di base lav.'!S129)</f>
        <v/>
      </c>
      <c r="M133" s="346" t="str">
        <f t="shared" si="68"/>
        <v/>
      </c>
      <c r="N133" s="347" t="str">
        <f t="shared" si="69"/>
        <v/>
      </c>
      <c r="O133" s="348" t="str">
        <f t="shared" si="70"/>
        <v/>
      </c>
      <c r="P133" s="349" t="str">
        <f t="shared" si="71"/>
        <v/>
      </c>
      <c r="Q133" s="338" t="str">
        <f t="shared" si="72"/>
        <v/>
      </c>
      <c r="R133" s="350" t="str">
        <f t="shared" si="73"/>
        <v/>
      </c>
      <c r="S133" s="347" t="str">
        <f t="shared" si="74"/>
        <v/>
      </c>
      <c r="T133" s="345" t="str">
        <f>IF(R133="","",MAX((O133-AR133)*'1042Ai Domanda'!$B$31,0))</f>
        <v/>
      </c>
      <c r="U133" s="351" t="str">
        <f t="shared" si="75"/>
        <v/>
      </c>
      <c r="V133" s="214"/>
      <c r="W133" s="215"/>
      <c r="X133" s="164" t="str">
        <f>'1042Bi Dati di base lav.'!M129</f>
        <v/>
      </c>
      <c r="Y133" s="216" t="str">
        <f t="shared" si="76"/>
        <v/>
      </c>
      <c r="Z133" s="217" t="str">
        <f>IF(A133="","",'1042Bi Dati di base lav.'!Q129-'1042Bi Dati di base lav.'!R129)</f>
        <v/>
      </c>
      <c r="AA133" s="217" t="str">
        <f t="shared" si="77"/>
        <v/>
      </c>
      <c r="AB133" s="218" t="str">
        <f t="shared" si="78"/>
        <v/>
      </c>
      <c r="AC133" s="218" t="str">
        <f t="shared" si="79"/>
        <v/>
      </c>
      <c r="AD133" s="218" t="str">
        <f t="shared" si="80"/>
        <v/>
      </c>
      <c r="AE133" s="219" t="str">
        <f t="shared" si="81"/>
        <v/>
      </c>
      <c r="AF133" s="219" t="str">
        <f>IF(K133="","",K133*AF$8 - MAX('1042Bi Dati di base lav.'!S129-M133,0))</f>
        <v/>
      </c>
      <c r="AG133" s="219" t="str">
        <f t="shared" si="82"/>
        <v/>
      </c>
      <c r="AH133" s="219" t="str">
        <f t="shared" si="83"/>
        <v/>
      </c>
      <c r="AI133" s="219" t="str">
        <f t="shared" si="84"/>
        <v/>
      </c>
      <c r="AJ133" s="219" t="str">
        <f>IF(OR($C133="",K133="",O133=""),"",MAX(P133+'1042Bi Dati di base lav.'!T129-O133,0))</f>
        <v/>
      </c>
      <c r="AK133" s="219" t="str">
        <f>IF('1042Bi Dati di base lav.'!T129="","",'1042Bi Dati di base lav.'!T129)</f>
        <v/>
      </c>
      <c r="AL133" s="219" t="str">
        <f t="shared" si="85"/>
        <v/>
      </c>
      <c r="AM133" s="220" t="str">
        <f t="shared" si="86"/>
        <v/>
      </c>
      <c r="AN133" s="221" t="str">
        <f t="shared" si="54"/>
        <v/>
      </c>
      <c r="AO133" s="219" t="str">
        <f t="shared" si="87"/>
        <v/>
      </c>
      <c r="AP133" s="219" t="str">
        <f>IF(E133="","",'1042Bi Dati di base lav.'!P129)</f>
        <v/>
      </c>
      <c r="AQ133" s="222">
        <f>IF('1042Bi Dati di base lav.'!Y129&gt;0,AG133,0)</f>
        <v>0</v>
      </c>
      <c r="AR133" s="223">
        <f>IF('1042Bi Dati di base lav.'!Y129&gt;0,'1042Bi Dati di base lav.'!T129,0)</f>
        <v>0</v>
      </c>
      <c r="AS133" s="219" t="str">
        <f t="shared" si="88"/>
        <v/>
      </c>
      <c r="AT133" s="219">
        <f>'1042Bi Dati di base lav.'!P129</f>
        <v>0</v>
      </c>
      <c r="AU133" s="219">
        <f t="shared" si="89"/>
        <v>0</v>
      </c>
    </row>
    <row r="134" spans="1:47" s="57" customFormat="1" ht="16.899999999999999" customHeight="1">
      <c r="A134" s="225" t="str">
        <f>IF('1042Bi Dati di base lav.'!A130="","",'1042Bi Dati di base lav.'!A130)</f>
        <v/>
      </c>
      <c r="B134" s="226" t="str">
        <f>IF('1042Bi Dati di base lav.'!B130="","",'1042Bi Dati di base lav.'!B130)</f>
        <v/>
      </c>
      <c r="C134" s="227" t="str">
        <f>IF('1042Bi Dati di base lav.'!C130="","",'1042Bi Dati di base lav.'!C130)</f>
        <v/>
      </c>
      <c r="D134" s="335" t="str">
        <f>IF('1042Bi Dati di base lav.'!AJ130="","",'1042Bi Dati di base lav.'!AJ130)</f>
        <v/>
      </c>
      <c r="E134" s="327" t="str">
        <f>IF('1042Bi Dati di base lav.'!N130="","",'1042Bi Dati di base lav.'!N130)</f>
        <v/>
      </c>
      <c r="F134" s="333" t="str">
        <f>IF('1042Bi Dati di base lav.'!O130="","",'1042Bi Dati di base lav.'!O130)</f>
        <v/>
      </c>
      <c r="G134" s="329" t="str">
        <f>IF('1042Bi Dati di base lav.'!P130="","",'1042Bi Dati di base lav.'!P130)</f>
        <v/>
      </c>
      <c r="H134" s="341" t="str">
        <f>IF('1042Bi Dati di base lav.'!Q130="","",'1042Bi Dati di base lav.'!Q130)</f>
        <v/>
      </c>
      <c r="I134" s="342" t="str">
        <f>IF('1042Bi Dati di base lav.'!R130="","",'1042Bi Dati di base lav.'!R130)</f>
        <v/>
      </c>
      <c r="J134" s="343" t="str">
        <f t="shared" si="66"/>
        <v/>
      </c>
      <c r="K134" s="344" t="str">
        <f t="shared" si="67"/>
        <v/>
      </c>
      <c r="L134" s="345" t="str">
        <f>IF('1042Bi Dati di base lav.'!S130="","",'1042Bi Dati di base lav.'!S130)</f>
        <v/>
      </c>
      <c r="M134" s="346" t="str">
        <f t="shared" si="68"/>
        <v/>
      </c>
      <c r="N134" s="347" t="str">
        <f t="shared" si="69"/>
        <v/>
      </c>
      <c r="O134" s="348" t="str">
        <f t="shared" si="70"/>
        <v/>
      </c>
      <c r="P134" s="349" t="str">
        <f t="shared" si="71"/>
        <v/>
      </c>
      <c r="Q134" s="338" t="str">
        <f t="shared" si="72"/>
        <v/>
      </c>
      <c r="R134" s="350" t="str">
        <f t="shared" si="73"/>
        <v/>
      </c>
      <c r="S134" s="347" t="str">
        <f t="shared" si="74"/>
        <v/>
      </c>
      <c r="T134" s="345" t="str">
        <f>IF(R134="","",MAX((O134-AR134)*'1042Ai Domanda'!$B$31,0))</f>
        <v/>
      </c>
      <c r="U134" s="351" t="str">
        <f t="shared" si="75"/>
        <v/>
      </c>
      <c r="V134" s="214"/>
      <c r="W134" s="215"/>
      <c r="X134" s="164" t="str">
        <f>'1042Bi Dati di base lav.'!M130</f>
        <v/>
      </c>
      <c r="Y134" s="216" t="str">
        <f t="shared" si="76"/>
        <v/>
      </c>
      <c r="Z134" s="217" t="str">
        <f>IF(A134="","",'1042Bi Dati di base lav.'!Q130-'1042Bi Dati di base lav.'!R130)</f>
        <v/>
      </c>
      <c r="AA134" s="217" t="str">
        <f t="shared" si="77"/>
        <v/>
      </c>
      <c r="AB134" s="218" t="str">
        <f t="shared" si="78"/>
        <v/>
      </c>
      <c r="AC134" s="218" t="str">
        <f t="shared" si="79"/>
        <v/>
      </c>
      <c r="AD134" s="218" t="str">
        <f t="shared" si="80"/>
        <v/>
      </c>
      <c r="AE134" s="219" t="str">
        <f t="shared" si="81"/>
        <v/>
      </c>
      <c r="AF134" s="219" t="str">
        <f>IF(K134="","",K134*AF$8 - MAX('1042Bi Dati di base lav.'!S130-M134,0))</f>
        <v/>
      </c>
      <c r="AG134" s="219" t="str">
        <f t="shared" si="82"/>
        <v/>
      </c>
      <c r="AH134" s="219" t="str">
        <f t="shared" si="83"/>
        <v/>
      </c>
      <c r="AI134" s="219" t="str">
        <f t="shared" si="84"/>
        <v/>
      </c>
      <c r="AJ134" s="219" t="str">
        <f>IF(OR($C134="",K134="",O134=""),"",MAX(P134+'1042Bi Dati di base lav.'!T130-O134,0))</f>
        <v/>
      </c>
      <c r="AK134" s="219" t="str">
        <f>IF('1042Bi Dati di base lav.'!T130="","",'1042Bi Dati di base lav.'!T130)</f>
        <v/>
      </c>
      <c r="AL134" s="219" t="str">
        <f t="shared" si="85"/>
        <v/>
      </c>
      <c r="AM134" s="220" t="str">
        <f t="shared" si="86"/>
        <v/>
      </c>
      <c r="AN134" s="221" t="str">
        <f t="shared" si="54"/>
        <v/>
      </c>
      <c r="AO134" s="219" t="str">
        <f t="shared" si="87"/>
        <v/>
      </c>
      <c r="AP134" s="219" t="str">
        <f>IF(E134="","",'1042Bi Dati di base lav.'!P130)</f>
        <v/>
      </c>
      <c r="AQ134" s="222">
        <f>IF('1042Bi Dati di base lav.'!Y130&gt;0,AG134,0)</f>
        <v>0</v>
      </c>
      <c r="AR134" s="223">
        <f>IF('1042Bi Dati di base lav.'!Y130&gt;0,'1042Bi Dati di base lav.'!T130,0)</f>
        <v>0</v>
      </c>
      <c r="AS134" s="219" t="str">
        <f t="shared" si="88"/>
        <v/>
      </c>
      <c r="AT134" s="219">
        <f>'1042Bi Dati di base lav.'!P130</f>
        <v>0</v>
      </c>
      <c r="AU134" s="219">
        <f t="shared" si="89"/>
        <v>0</v>
      </c>
    </row>
    <row r="135" spans="1:47" s="57" customFormat="1" ht="16.899999999999999" customHeight="1">
      <c r="A135" s="225" t="str">
        <f>IF('1042Bi Dati di base lav.'!A131="","",'1042Bi Dati di base lav.'!A131)</f>
        <v/>
      </c>
      <c r="B135" s="226" t="str">
        <f>IF('1042Bi Dati di base lav.'!B131="","",'1042Bi Dati di base lav.'!B131)</f>
        <v/>
      </c>
      <c r="C135" s="227" t="str">
        <f>IF('1042Bi Dati di base lav.'!C131="","",'1042Bi Dati di base lav.'!C131)</f>
        <v/>
      </c>
      <c r="D135" s="335" t="str">
        <f>IF('1042Bi Dati di base lav.'!AJ131="","",'1042Bi Dati di base lav.'!AJ131)</f>
        <v/>
      </c>
      <c r="E135" s="327" t="str">
        <f>IF('1042Bi Dati di base lav.'!N131="","",'1042Bi Dati di base lav.'!N131)</f>
        <v/>
      </c>
      <c r="F135" s="333" t="str">
        <f>IF('1042Bi Dati di base lav.'!O131="","",'1042Bi Dati di base lav.'!O131)</f>
        <v/>
      </c>
      <c r="G135" s="329" t="str">
        <f>IF('1042Bi Dati di base lav.'!P131="","",'1042Bi Dati di base lav.'!P131)</f>
        <v/>
      </c>
      <c r="H135" s="341" t="str">
        <f>IF('1042Bi Dati di base lav.'!Q131="","",'1042Bi Dati di base lav.'!Q131)</f>
        <v/>
      </c>
      <c r="I135" s="342" t="str">
        <f>IF('1042Bi Dati di base lav.'!R131="","",'1042Bi Dati di base lav.'!R131)</f>
        <v/>
      </c>
      <c r="J135" s="343" t="str">
        <f t="shared" si="66"/>
        <v/>
      </c>
      <c r="K135" s="344" t="str">
        <f t="shared" si="67"/>
        <v/>
      </c>
      <c r="L135" s="345" t="str">
        <f>IF('1042Bi Dati di base lav.'!S131="","",'1042Bi Dati di base lav.'!S131)</f>
        <v/>
      </c>
      <c r="M135" s="346" t="str">
        <f t="shared" si="68"/>
        <v/>
      </c>
      <c r="N135" s="347" t="str">
        <f t="shared" si="69"/>
        <v/>
      </c>
      <c r="O135" s="348" t="str">
        <f t="shared" si="70"/>
        <v/>
      </c>
      <c r="P135" s="349" t="str">
        <f t="shared" si="71"/>
        <v/>
      </c>
      <c r="Q135" s="338" t="str">
        <f t="shared" si="72"/>
        <v/>
      </c>
      <c r="R135" s="350" t="str">
        <f t="shared" si="73"/>
        <v/>
      </c>
      <c r="S135" s="347" t="str">
        <f t="shared" si="74"/>
        <v/>
      </c>
      <c r="T135" s="345" t="str">
        <f>IF(R135="","",MAX((O135-AR135)*'1042Ai Domanda'!$B$31,0))</f>
        <v/>
      </c>
      <c r="U135" s="351" t="str">
        <f t="shared" si="75"/>
        <v/>
      </c>
      <c r="V135" s="214"/>
      <c r="W135" s="215"/>
      <c r="X135" s="164" t="str">
        <f>'1042Bi Dati di base lav.'!M131</f>
        <v/>
      </c>
      <c r="Y135" s="216" t="str">
        <f t="shared" si="76"/>
        <v/>
      </c>
      <c r="Z135" s="217" t="str">
        <f>IF(A135="","",'1042Bi Dati di base lav.'!Q131-'1042Bi Dati di base lav.'!R131)</f>
        <v/>
      </c>
      <c r="AA135" s="217" t="str">
        <f t="shared" si="77"/>
        <v/>
      </c>
      <c r="AB135" s="218" t="str">
        <f t="shared" si="78"/>
        <v/>
      </c>
      <c r="AC135" s="218" t="str">
        <f t="shared" si="79"/>
        <v/>
      </c>
      <c r="AD135" s="218" t="str">
        <f t="shared" si="80"/>
        <v/>
      </c>
      <c r="AE135" s="219" t="str">
        <f t="shared" si="81"/>
        <v/>
      </c>
      <c r="AF135" s="219" t="str">
        <f>IF(K135="","",K135*AF$8 - MAX('1042Bi Dati di base lav.'!S131-M135,0))</f>
        <v/>
      </c>
      <c r="AG135" s="219" t="str">
        <f t="shared" si="82"/>
        <v/>
      </c>
      <c r="AH135" s="219" t="str">
        <f t="shared" si="83"/>
        <v/>
      </c>
      <c r="AI135" s="219" t="str">
        <f t="shared" si="84"/>
        <v/>
      </c>
      <c r="AJ135" s="219" t="str">
        <f>IF(OR($C135="",K135="",O135=""),"",MAX(P135+'1042Bi Dati di base lav.'!T131-O135,0))</f>
        <v/>
      </c>
      <c r="AK135" s="219" t="str">
        <f>IF('1042Bi Dati di base lav.'!T131="","",'1042Bi Dati di base lav.'!T131)</f>
        <v/>
      </c>
      <c r="AL135" s="219" t="str">
        <f t="shared" si="85"/>
        <v/>
      </c>
      <c r="AM135" s="220" t="str">
        <f t="shared" si="86"/>
        <v/>
      </c>
      <c r="AN135" s="221" t="str">
        <f t="shared" si="54"/>
        <v/>
      </c>
      <c r="AO135" s="219" t="str">
        <f t="shared" si="87"/>
        <v/>
      </c>
      <c r="AP135" s="219" t="str">
        <f>IF(E135="","",'1042Bi Dati di base lav.'!P131)</f>
        <v/>
      </c>
      <c r="AQ135" s="222">
        <f>IF('1042Bi Dati di base lav.'!Y131&gt;0,AG135,0)</f>
        <v>0</v>
      </c>
      <c r="AR135" s="223">
        <f>IF('1042Bi Dati di base lav.'!Y131&gt;0,'1042Bi Dati di base lav.'!T131,0)</f>
        <v>0</v>
      </c>
      <c r="AS135" s="219" t="str">
        <f t="shared" si="88"/>
        <v/>
      </c>
      <c r="AT135" s="219">
        <f>'1042Bi Dati di base lav.'!P131</f>
        <v>0</v>
      </c>
      <c r="AU135" s="219">
        <f t="shared" si="89"/>
        <v>0</v>
      </c>
    </row>
    <row r="136" spans="1:47" s="57" customFormat="1" ht="16.899999999999999" customHeight="1">
      <c r="A136" s="225" t="str">
        <f>IF('1042Bi Dati di base lav.'!A132="","",'1042Bi Dati di base lav.'!A132)</f>
        <v/>
      </c>
      <c r="B136" s="226" t="str">
        <f>IF('1042Bi Dati di base lav.'!B132="","",'1042Bi Dati di base lav.'!B132)</f>
        <v/>
      </c>
      <c r="C136" s="227" t="str">
        <f>IF('1042Bi Dati di base lav.'!C132="","",'1042Bi Dati di base lav.'!C132)</f>
        <v/>
      </c>
      <c r="D136" s="335" t="str">
        <f>IF('1042Bi Dati di base lav.'!AJ132="","",'1042Bi Dati di base lav.'!AJ132)</f>
        <v/>
      </c>
      <c r="E136" s="327" t="str">
        <f>IF('1042Bi Dati di base lav.'!N132="","",'1042Bi Dati di base lav.'!N132)</f>
        <v/>
      </c>
      <c r="F136" s="333" t="str">
        <f>IF('1042Bi Dati di base lav.'!O132="","",'1042Bi Dati di base lav.'!O132)</f>
        <v/>
      </c>
      <c r="G136" s="329" t="str">
        <f>IF('1042Bi Dati di base lav.'!P132="","",'1042Bi Dati di base lav.'!P132)</f>
        <v/>
      </c>
      <c r="H136" s="341" t="str">
        <f>IF('1042Bi Dati di base lav.'!Q132="","",'1042Bi Dati di base lav.'!Q132)</f>
        <v/>
      </c>
      <c r="I136" s="342" t="str">
        <f>IF('1042Bi Dati di base lav.'!R132="","",'1042Bi Dati di base lav.'!R132)</f>
        <v/>
      </c>
      <c r="J136" s="343" t="str">
        <f t="shared" si="66"/>
        <v/>
      </c>
      <c r="K136" s="344" t="str">
        <f t="shared" si="67"/>
        <v/>
      </c>
      <c r="L136" s="345" t="str">
        <f>IF('1042Bi Dati di base lav.'!S132="","",'1042Bi Dati di base lav.'!S132)</f>
        <v/>
      </c>
      <c r="M136" s="346" t="str">
        <f t="shared" si="68"/>
        <v/>
      </c>
      <c r="N136" s="347" t="str">
        <f t="shared" si="69"/>
        <v/>
      </c>
      <c r="O136" s="348" t="str">
        <f t="shared" si="70"/>
        <v/>
      </c>
      <c r="P136" s="349" t="str">
        <f t="shared" si="71"/>
        <v/>
      </c>
      <c r="Q136" s="338" t="str">
        <f t="shared" si="72"/>
        <v/>
      </c>
      <c r="R136" s="350" t="str">
        <f t="shared" si="73"/>
        <v/>
      </c>
      <c r="S136" s="347" t="str">
        <f t="shared" si="74"/>
        <v/>
      </c>
      <c r="T136" s="345" t="str">
        <f>IF(R136="","",MAX((O136-AR136)*'1042Ai Domanda'!$B$31,0))</f>
        <v/>
      </c>
      <c r="U136" s="351" t="str">
        <f t="shared" si="75"/>
        <v/>
      </c>
      <c r="V136" s="214"/>
      <c r="W136" s="215"/>
      <c r="X136" s="164" t="str">
        <f>'1042Bi Dati di base lav.'!M132</f>
        <v/>
      </c>
      <c r="Y136" s="216" t="str">
        <f t="shared" si="76"/>
        <v/>
      </c>
      <c r="Z136" s="217" t="str">
        <f>IF(A136="","",'1042Bi Dati di base lav.'!Q132-'1042Bi Dati di base lav.'!R132)</f>
        <v/>
      </c>
      <c r="AA136" s="217" t="str">
        <f t="shared" si="77"/>
        <v/>
      </c>
      <c r="AB136" s="218" t="str">
        <f t="shared" si="78"/>
        <v/>
      </c>
      <c r="AC136" s="218" t="str">
        <f t="shared" si="79"/>
        <v/>
      </c>
      <c r="AD136" s="218" t="str">
        <f t="shared" si="80"/>
        <v/>
      </c>
      <c r="AE136" s="219" t="str">
        <f t="shared" si="81"/>
        <v/>
      </c>
      <c r="AF136" s="219" t="str">
        <f>IF(K136="","",K136*AF$8 - MAX('1042Bi Dati di base lav.'!S132-M136,0))</f>
        <v/>
      </c>
      <c r="AG136" s="219" t="str">
        <f t="shared" si="82"/>
        <v/>
      </c>
      <c r="AH136" s="219" t="str">
        <f t="shared" si="83"/>
        <v/>
      </c>
      <c r="AI136" s="219" t="str">
        <f t="shared" si="84"/>
        <v/>
      </c>
      <c r="AJ136" s="219" t="str">
        <f>IF(OR($C136="",K136="",O136=""),"",MAX(P136+'1042Bi Dati di base lav.'!T132-O136,0))</f>
        <v/>
      </c>
      <c r="AK136" s="219" t="str">
        <f>IF('1042Bi Dati di base lav.'!T132="","",'1042Bi Dati di base lav.'!T132)</f>
        <v/>
      </c>
      <c r="AL136" s="219" t="str">
        <f t="shared" si="85"/>
        <v/>
      </c>
      <c r="AM136" s="220" t="str">
        <f t="shared" si="86"/>
        <v/>
      </c>
      <c r="AN136" s="221" t="str">
        <f t="shared" si="54"/>
        <v/>
      </c>
      <c r="AO136" s="219" t="str">
        <f t="shared" si="87"/>
        <v/>
      </c>
      <c r="AP136" s="219" t="str">
        <f>IF(E136="","",'1042Bi Dati di base lav.'!P132)</f>
        <v/>
      </c>
      <c r="AQ136" s="222">
        <f>IF('1042Bi Dati di base lav.'!Y132&gt;0,AG136,0)</f>
        <v>0</v>
      </c>
      <c r="AR136" s="223">
        <f>IF('1042Bi Dati di base lav.'!Y132&gt;0,'1042Bi Dati di base lav.'!T132,0)</f>
        <v>0</v>
      </c>
      <c r="AS136" s="219" t="str">
        <f t="shared" si="88"/>
        <v/>
      </c>
      <c r="AT136" s="219">
        <f>'1042Bi Dati di base lav.'!P132</f>
        <v>0</v>
      </c>
      <c r="AU136" s="219">
        <f t="shared" si="89"/>
        <v>0</v>
      </c>
    </row>
    <row r="137" spans="1:47" s="57" customFormat="1" ht="16.899999999999999" customHeight="1">
      <c r="A137" s="225" t="str">
        <f>IF('1042Bi Dati di base lav.'!A133="","",'1042Bi Dati di base lav.'!A133)</f>
        <v/>
      </c>
      <c r="B137" s="226" t="str">
        <f>IF('1042Bi Dati di base lav.'!B133="","",'1042Bi Dati di base lav.'!B133)</f>
        <v/>
      </c>
      <c r="C137" s="227" t="str">
        <f>IF('1042Bi Dati di base lav.'!C133="","",'1042Bi Dati di base lav.'!C133)</f>
        <v/>
      </c>
      <c r="D137" s="335" t="str">
        <f>IF('1042Bi Dati di base lav.'!AJ133="","",'1042Bi Dati di base lav.'!AJ133)</f>
        <v/>
      </c>
      <c r="E137" s="327" t="str">
        <f>IF('1042Bi Dati di base lav.'!N133="","",'1042Bi Dati di base lav.'!N133)</f>
        <v/>
      </c>
      <c r="F137" s="333" t="str">
        <f>IF('1042Bi Dati di base lav.'!O133="","",'1042Bi Dati di base lav.'!O133)</f>
        <v/>
      </c>
      <c r="G137" s="329" t="str">
        <f>IF('1042Bi Dati di base lav.'!P133="","",'1042Bi Dati di base lav.'!P133)</f>
        <v/>
      </c>
      <c r="H137" s="341" t="str">
        <f>IF('1042Bi Dati di base lav.'!Q133="","",'1042Bi Dati di base lav.'!Q133)</f>
        <v/>
      </c>
      <c r="I137" s="342" t="str">
        <f>IF('1042Bi Dati di base lav.'!R133="","",'1042Bi Dati di base lav.'!R133)</f>
        <v/>
      </c>
      <c r="J137" s="343" t="str">
        <f t="shared" si="66"/>
        <v/>
      </c>
      <c r="K137" s="344" t="str">
        <f t="shared" si="67"/>
        <v/>
      </c>
      <c r="L137" s="345" t="str">
        <f>IF('1042Bi Dati di base lav.'!S133="","",'1042Bi Dati di base lav.'!S133)</f>
        <v/>
      </c>
      <c r="M137" s="346" t="str">
        <f t="shared" si="68"/>
        <v/>
      </c>
      <c r="N137" s="347" t="str">
        <f t="shared" si="69"/>
        <v/>
      </c>
      <c r="O137" s="348" t="str">
        <f t="shared" si="70"/>
        <v/>
      </c>
      <c r="P137" s="349" t="str">
        <f t="shared" si="71"/>
        <v/>
      </c>
      <c r="Q137" s="338" t="str">
        <f t="shared" si="72"/>
        <v/>
      </c>
      <c r="R137" s="350" t="str">
        <f t="shared" si="73"/>
        <v/>
      </c>
      <c r="S137" s="347" t="str">
        <f t="shared" si="74"/>
        <v/>
      </c>
      <c r="T137" s="345" t="str">
        <f>IF(R137="","",MAX((O137-AR137)*'1042Ai Domanda'!$B$31,0))</f>
        <v/>
      </c>
      <c r="U137" s="351" t="str">
        <f t="shared" si="75"/>
        <v/>
      </c>
      <c r="V137" s="214"/>
      <c r="W137" s="215"/>
      <c r="X137" s="164" t="str">
        <f>'1042Bi Dati di base lav.'!M133</f>
        <v/>
      </c>
      <c r="Y137" s="216" t="str">
        <f t="shared" si="76"/>
        <v/>
      </c>
      <c r="Z137" s="217" t="str">
        <f>IF(A137="","",'1042Bi Dati di base lav.'!Q133-'1042Bi Dati di base lav.'!R133)</f>
        <v/>
      </c>
      <c r="AA137" s="217" t="str">
        <f t="shared" si="77"/>
        <v/>
      </c>
      <c r="AB137" s="218" t="str">
        <f t="shared" si="78"/>
        <v/>
      </c>
      <c r="AC137" s="218" t="str">
        <f t="shared" si="79"/>
        <v/>
      </c>
      <c r="AD137" s="218" t="str">
        <f t="shared" si="80"/>
        <v/>
      </c>
      <c r="AE137" s="219" t="str">
        <f t="shared" si="81"/>
        <v/>
      </c>
      <c r="AF137" s="219" t="str">
        <f>IF(K137="","",K137*AF$8 - MAX('1042Bi Dati di base lav.'!S133-M137,0))</f>
        <v/>
      </c>
      <c r="AG137" s="219" t="str">
        <f t="shared" si="82"/>
        <v/>
      </c>
      <c r="AH137" s="219" t="str">
        <f t="shared" si="83"/>
        <v/>
      </c>
      <c r="AI137" s="219" t="str">
        <f t="shared" si="84"/>
        <v/>
      </c>
      <c r="AJ137" s="219" t="str">
        <f>IF(OR($C137="",K137="",O137=""),"",MAX(P137+'1042Bi Dati di base lav.'!T133-O137,0))</f>
        <v/>
      </c>
      <c r="AK137" s="219" t="str">
        <f>IF('1042Bi Dati di base lav.'!T133="","",'1042Bi Dati di base lav.'!T133)</f>
        <v/>
      </c>
      <c r="AL137" s="219" t="str">
        <f t="shared" si="85"/>
        <v/>
      </c>
      <c r="AM137" s="220" t="str">
        <f t="shared" si="86"/>
        <v/>
      </c>
      <c r="AN137" s="221" t="str">
        <f t="shared" si="54"/>
        <v/>
      </c>
      <c r="AO137" s="219" t="str">
        <f t="shared" si="87"/>
        <v/>
      </c>
      <c r="AP137" s="219" t="str">
        <f>IF(E137="","",'1042Bi Dati di base lav.'!P133)</f>
        <v/>
      </c>
      <c r="AQ137" s="222">
        <f>IF('1042Bi Dati di base lav.'!Y133&gt;0,AG137,0)</f>
        <v>0</v>
      </c>
      <c r="AR137" s="223">
        <f>IF('1042Bi Dati di base lav.'!Y133&gt;0,'1042Bi Dati di base lav.'!T133,0)</f>
        <v>0</v>
      </c>
      <c r="AS137" s="219" t="str">
        <f t="shared" si="88"/>
        <v/>
      </c>
      <c r="AT137" s="219">
        <f>'1042Bi Dati di base lav.'!P133</f>
        <v>0</v>
      </c>
      <c r="AU137" s="219">
        <f t="shared" si="89"/>
        <v>0</v>
      </c>
    </row>
    <row r="138" spans="1:47" s="57" customFormat="1" ht="16.899999999999999" customHeight="1">
      <c r="A138" s="225" t="str">
        <f>IF('1042Bi Dati di base lav.'!A134="","",'1042Bi Dati di base lav.'!A134)</f>
        <v/>
      </c>
      <c r="B138" s="226" t="str">
        <f>IF('1042Bi Dati di base lav.'!B134="","",'1042Bi Dati di base lav.'!B134)</f>
        <v/>
      </c>
      <c r="C138" s="227" t="str">
        <f>IF('1042Bi Dati di base lav.'!C134="","",'1042Bi Dati di base lav.'!C134)</f>
        <v/>
      </c>
      <c r="D138" s="335" t="str">
        <f>IF('1042Bi Dati di base lav.'!AJ134="","",'1042Bi Dati di base lav.'!AJ134)</f>
        <v/>
      </c>
      <c r="E138" s="327" t="str">
        <f>IF('1042Bi Dati di base lav.'!N134="","",'1042Bi Dati di base lav.'!N134)</f>
        <v/>
      </c>
      <c r="F138" s="333" t="str">
        <f>IF('1042Bi Dati di base lav.'!O134="","",'1042Bi Dati di base lav.'!O134)</f>
        <v/>
      </c>
      <c r="G138" s="329" t="str">
        <f>IF('1042Bi Dati di base lav.'!P134="","",'1042Bi Dati di base lav.'!P134)</f>
        <v/>
      </c>
      <c r="H138" s="341" t="str">
        <f>IF('1042Bi Dati di base lav.'!Q134="","",'1042Bi Dati di base lav.'!Q134)</f>
        <v/>
      </c>
      <c r="I138" s="342" t="str">
        <f>IF('1042Bi Dati di base lav.'!R134="","",'1042Bi Dati di base lav.'!R134)</f>
        <v/>
      </c>
      <c r="J138" s="343" t="str">
        <f t="shared" si="66"/>
        <v/>
      </c>
      <c r="K138" s="344" t="str">
        <f t="shared" si="67"/>
        <v/>
      </c>
      <c r="L138" s="345" t="str">
        <f>IF('1042Bi Dati di base lav.'!S134="","",'1042Bi Dati di base lav.'!S134)</f>
        <v/>
      </c>
      <c r="M138" s="346" t="str">
        <f t="shared" si="68"/>
        <v/>
      </c>
      <c r="N138" s="347" t="str">
        <f t="shared" si="69"/>
        <v/>
      </c>
      <c r="O138" s="348" t="str">
        <f t="shared" si="70"/>
        <v/>
      </c>
      <c r="P138" s="349" t="str">
        <f t="shared" si="71"/>
        <v/>
      </c>
      <c r="Q138" s="338" t="str">
        <f t="shared" si="72"/>
        <v/>
      </c>
      <c r="R138" s="350" t="str">
        <f t="shared" si="73"/>
        <v/>
      </c>
      <c r="S138" s="347" t="str">
        <f t="shared" si="74"/>
        <v/>
      </c>
      <c r="T138" s="345" t="str">
        <f>IF(R138="","",MAX((O138-AR138)*'1042Ai Domanda'!$B$31,0))</f>
        <v/>
      </c>
      <c r="U138" s="351" t="str">
        <f t="shared" si="75"/>
        <v/>
      </c>
      <c r="V138" s="214"/>
      <c r="W138" s="215"/>
      <c r="X138" s="164" t="str">
        <f>'1042Bi Dati di base lav.'!M134</f>
        <v/>
      </c>
      <c r="Y138" s="216" t="str">
        <f t="shared" si="76"/>
        <v/>
      </c>
      <c r="Z138" s="217" t="str">
        <f>IF(A138="","",'1042Bi Dati di base lav.'!Q134-'1042Bi Dati di base lav.'!R134)</f>
        <v/>
      </c>
      <c r="AA138" s="217" t="str">
        <f t="shared" si="77"/>
        <v/>
      </c>
      <c r="AB138" s="218" t="str">
        <f t="shared" si="78"/>
        <v/>
      </c>
      <c r="AC138" s="218" t="str">
        <f t="shared" si="79"/>
        <v/>
      </c>
      <c r="AD138" s="218" t="str">
        <f t="shared" si="80"/>
        <v/>
      </c>
      <c r="AE138" s="219" t="str">
        <f t="shared" si="81"/>
        <v/>
      </c>
      <c r="AF138" s="219" t="str">
        <f>IF(K138="","",K138*AF$8 - MAX('1042Bi Dati di base lav.'!S134-M138,0))</f>
        <v/>
      </c>
      <c r="AG138" s="219" t="str">
        <f t="shared" si="82"/>
        <v/>
      </c>
      <c r="AH138" s="219" t="str">
        <f t="shared" si="83"/>
        <v/>
      </c>
      <c r="AI138" s="219" t="str">
        <f t="shared" si="84"/>
        <v/>
      </c>
      <c r="AJ138" s="219" t="str">
        <f>IF(OR($C138="",K138="",O138=""),"",MAX(P138+'1042Bi Dati di base lav.'!T134-O138,0))</f>
        <v/>
      </c>
      <c r="AK138" s="219" t="str">
        <f>IF('1042Bi Dati di base lav.'!T134="","",'1042Bi Dati di base lav.'!T134)</f>
        <v/>
      </c>
      <c r="AL138" s="219" t="str">
        <f t="shared" si="85"/>
        <v/>
      </c>
      <c r="AM138" s="220" t="str">
        <f t="shared" si="86"/>
        <v/>
      </c>
      <c r="AN138" s="221" t="str">
        <f t="shared" si="54"/>
        <v/>
      </c>
      <c r="AO138" s="219" t="str">
        <f t="shared" si="87"/>
        <v/>
      </c>
      <c r="AP138" s="219" t="str">
        <f>IF(E138="","",'1042Bi Dati di base lav.'!P134)</f>
        <v/>
      </c>
      <c r="AQ138" s="222">
        <f>IF('1042Bi Dati di base lav.'!Y134&gt;0,AG138,0)</f>
        <v>0</v>
      </c>
      <c r="AR138" s="223">
        <f>IF('1042Bi Dati di base lav.'!Y134&gt;0,'1042Bi Dati di base lav.'!T134,0)</f>
        <v>0</v>
      </c>
      <c r="AS138" s="219" t="str">
        <f t="shared" si="88"/>
        <v/>
      </c>
      <c r="AT138" s="219">
        <f>'1042Bi Dati di base lav.'!P134</f>
        <v>0</v>
      </c>
      <c r="AU138" s="219">
        <f t="shared" si="89"/>
        <v>0</v>
      </c>
    </row>
    <row r="139" spans="1:47" s="57" customFormat="1" ht="16.899999999999999" customHeight="1">
      <c r="A139" s="225" t="str">
        <f>IF('1042Bi Dati di base lav.'!A135="","",'1042Bi Dati di base lav.'!A135)</f>
        <v/>
      </c>
      <c r="B139" s="226" t="str">
        <f>IF('1042Bi Dati di base lav.'!B135="","",'1042Bi Dati di base lav.'!B135)</f>
        <v/>
      </c>
      <c r="C139" s="227" t="str">
        <f>IF('1042Bi Dati di base lav.'!C135="","",'1042Bi Dati di base lav.'!C135)</f>
        <v/>
      </c>
      <c r="D139" s="335" t="str">
        <f>IF('1042Bi Dati di base lav.'!AJ135="","",'1042Bi Dati di base lav.'!AJ135)</f>
        <v/>
      </c>
      <c r="E139" s="327" t="str">
        <f>IF('1042Bi Dati di base lav.'!N135="","",'1042Bi Dati di base lav.'!N135)</f>
        <v/>
      </c>
      <c r="F139" s="333" t="str">
        <f>IF('1042Bi Dati di base lav.'!O135="","",'1042Bi Dati di base lav.'!O135)</f>
        <v/>
      </c>
      <c r="G139" s="329" t="str">
        <f>IF('1042Bi Dati di base lav.'!P135="","",'1042Bi Dati di base lav.'!P135)</f>
        <v/>
      </c>
      <c r="H139" s="341" t="str">
        <f>IF('1042Bi Dati di base lav.'!Q135="","",'1042Bi Dati di base lav.'!Q135)</f>
        <v/>
      </c>
      <c r="I139" s="342" t="str">
        <f>IF('1042Bi Dati di base lav.'!R135="","",'1042Bi Dati di base lav.'!R135)</f>
        <v/>
      </c>
      <c r="J139" s="343" t="str">
        <f t="shared" si="66"/>
        <v/>
      </c>
      <c r="K139" s="344" t="str">
        <f t="shared" si="67"/>
        <v/>
      </c>
      <c r="L139" s="345" t="str">
        <f>IF('1042Bi Dati di base lav.'!S135="","",'1042Bi Dati di base lav.'!S135)</f>
        <v/>
      </c>
      <c r="M139" s="346" t="str">
        <f t="shared" si="68"/>
        <v/>
      </c>
      <c r="N139" s="347" t="str">
        <f t="shared" si="69"/>
        <v/>
      </c>
      <c r="O139" s="348" t="str">
        <f t="shared" si="70"/>
        <v/>
      </c>
      <c r="P139" s="349" t="str">
        <f t="shared" si="71"/>
        <v/>
      </c>
      <c r="Q139" s="338" t="str">
        <f t="shared" si="72"/>
        <v/>
      </c>
      <c r="R139" s="350" t="str">
        <f t="shared" si="73"/>
        <v/>
      </c>
      <c r="S139" s="347" t="str">
        <f t="shared" si="74"/>
        <v/>
      </c>
      <c r="T139" s="345" t="str">
        <f>IF(R139="","",MAX((O139-AR139)*'1042Ai Domanda'!$B$31,0))</f>
        <v/>
      </c>
      <c r="U139" s="351" t="str">
        <f t="shared" si="75"/>
        <v/>
      </c>
      <c r="V139" s="214"/>
      <c r="W139" s="215"/>
      <c r="X139" s="164" t="str">
        <f>'1042Bi Dati di base lav.'!M135</f>
        <v/>
      </c>
      <c r="Y139" s="216" t="str">
        <f t="shared" si="76"/>
        <v/>
      </c>
      <c r="Z139" s="217" t="str">
        <f>IF(A139="","",'1042Bi Dati di base lav.'!Q135-'1042Bi Dati di base lav.'!R135)</f>
        <v/>
      </c>
      <c r="AA139" s="217" t="str">
        <f t="shared" si="77"/>
        <v/>
      </c>
      <c r="AB139" s="218" t="str">
        <f t="shared" si="78"/>
        <v/>
      </c>
      <c r="AC139" s="218" t="str">
        <f t="shared" si="79"/>
        <v/>
      </c>
      <c r="AD139" s="218" t="str">
        <f t="shared" si="80"/>
        <v/>
      </c>
      <c r="AE139" s="219" t="str">
        <f t="shared" si="81"/>
        <v/>
      </c>
      <c r="AF139" s="219" t="str">
        <f>IF(K139="","",K139*AF$8 - MAX('1042Bi Dati di base lav.'!S135-M139,0))</f>
        <v/>
      </c>
      <c r="AG139" s="219" t="str">
        <f t="shared" si="82"/>
        <v/>
      </c>
      <c r="AH139" s="219" t="str">
        <f t="shared" si="83"/>
        <v/>
      </c>
      <c r="AI139" s="219" t="str">
        <f t="shared" si="84"/>
        <v/>
      </c>
      <c r="AJ139" s="219" t="str">
        <f>IF(OR($C139="",K139="",O139=""),"",MAX(P139+'1042Bi Dati di base lav.'!T135-O139,0))</f>
        <v/>
      </c>
      <c r="AK139" s="219" t="str">
        <f>IF('1042Bi Dati di base lav.'!T135="","",'1042Bi Dati di base lav.'!T135)</f>
        <v/>
      </c>
      <c r="AL139" s="219" t="str">
        <f t="shared" si="85"/>
        <v/>
      </c>
      <c r="AM139" s="220" t="str">
        <f t="shared" si="86"/>
        <v/>
      </c>
      <c r="AN139" s="221" t="str">
        <f t="shared" si="54"/>
        <v/>
      </c>
      <c r="AO139" s="219" t="str">
        <f t="shared" si="87"/>
        <v/>
      </c>
      <c r="AP139" s="219" t="str">
        <f>IF(E139="","",'1042Bi Dati di base lav.'!P135)</f>
        <v/>
      </c>
      <c r="AQ139" s="222">
        <f>IF('1042Bi Dati di base lav.'!Y135&gt;0,AG139,0)</f>
        <v>0</v>
      </c>
      <c r="AR139" s="223">
        <f>IF('1042Bi Dati di base lav.'!Y135&gt;0,'1042Bi Dati di base lav.'!T135,0)</f>
        <v>0</v>
      </c>
      <c r="AS139" s="219" t="str">
        <f t="shared" si="88"/>
        <v/>
      </c>
      <c r="AT139" s="219">
        <f>'1042Bi Dati di base lav.'!P135</f>
        <v>0</v>
      </c>
      <c r="AU139" s="219">
        <f t="shared" si="89"/>
        <v>0</v>
      </c>
    </row>
    <row r="140" spans="1:47" s="57" customFormat="1" ht="16.899999999999999" customHeight="1">
      <c r="A140" s="225" t="str">
        <f>IF('1042Bi Dati di base lav.'!A136="","",'1042Bi Dati di base lav.'!A136)</f>
        <v/>
      </c>
      <c r="B140" s="226" t="str">
        <f>IF('1042Bi Dati di base lav.'!B136="","",'1042Bi Dati di base lav.'!B136)</f>
        <v/>
      </c>
      <c r="C140" s="227" t="str">
        <f>IF('1042Bi Dati di base lav.'!C136="","",'1042Bi Dati di base lav.'!C136)</f>
        <v/>
      </c>
      <c r="D140" s="335" t="str">
        <f>IF('1042Bi Dati di base lav.'!AJ136="","",'1042Bi Dati di base lav.'!AJ136)</f>
        <v/>
      </c>
      <c r="E140" s="327" t="str">
        <f>IF('1042Bi Dati di base lav.'!N136="","",'1042Bi Dati di base lav.'!N136)</f>
        <v/>
      </c>
      <c r="F140" s="333" t="str">
        <f>IF('1042Bi Dati di base lav.'!O136="","",'1042Bi Dati di base lav.'!O136)</f>
        <v/>
      </c>
      <c r="G140" s="329" t="str">
        <f>IF('1042Bi Dati di base lav.'!P136="","",'1042Bi Dati di base lav.'!P136)</f>
        <v/>
      </c>
      <c r="H140" s="341" t="str">
        <f>IF('1042Bi Dati di base lav.'!Q136="","",'1042Bi Dati di base lav.'!Q136)</f>
        <v/>
      </c>
      <c r="I140" s="342" t="str">
        <f>IF('1042Bi Dati di base lav.'!R136="","",'1042Bi Dati di base lav.'!R136)</f>
        <v/>
      </c>
      <c r="J140" s="343" t="str">
        <f t="shared" si="66"/>
        <v/>
      </c>
      <c r="K140" s="344" t="str">
        <f t="shared" si="67"/>
        <v/>
      </c>
      <c r="L140" s="345" t="str">
        <f>IF('1042Bi Dati di base lav.'!S136="","",'1042Bi Dati di base lav.'!S136)</f>
        <v/>
      </c>
      <c r="M140" s="346" t="str">
        <f t="shared" si="68"/>
        <v/>
      </c>
      <c r="N140" s="347" t="str">
        <f t="shared" si="69"/>
        <v/>
      </c>
      <c r="O140" s="348" t="str">
        <f t="shared" si="70"/>
        <v/>
      </c>
      <c r="P140" s="349" t="str">
        <f t="shared" si="71"/>
        <v/>
      </c>
      <c r="Q140" s="338" t="str">
        <f t="shared" si="72"/>
        <v/>
      </c>
      <c r="R140" s="350" t="str">
        <f t="shared" si="73"/>
        <v/>
      </c>
      <c r="S140" s="347" t="str">
        <f t="shared" si="74"/>
        <v/>
      </c>
      <c r="T140" s="345" t="str">
        <f>IF(R140="","",MAX((O140-AR140)*'1042Ai Domanda'!$B$31,0))</f>
        <v/>
      </c>
      <c r="U140" s="351" t="str">
        <f t="shared" si="75"/>
        <v/>
      </c>
      <c r="V140" s="214"/>
      <c r="W140" s="215"/>
      <c r="X140" s="164" t="str">
        <f>'1042Bi Dati di base lav.'!M136</f>
        <v/>
      </c>
      <c r="Y140" s="216" t="str">
        <f t="shared" si="76"/>
        <v/>
      </c>
      <c r="Z140" s="217" t="str">
        <f>IF(A140="","",'1042Bi Dati di base lav.'!Q136-'1042Bi Dati di base lav.'!R136)</f>
        <v/>
      </c>
      <c r="AA140" s="217" t="str">
        <f t="shared" si="77"/>
        <v/>
      </c>
      <c r="AB140" s="218" t="str">
        <f t="shared" si="78"/>
        <v/>
      </c>
      <c r="AC140" s="218" t="str">
        <f t="shared" si="79"/>
        <v/>
      </c>
      <c r="AD140" s="218" t="str">
        <f t="shared" si="80"/>
        <v/>
      </c>
      <c r="AE140" s="219" t="str">
        <f t="shared" si="81"/>
        <v/>
      </c>
      <c r="AF140" s="219" t="str">
        <f>IF(K140="","",K140*AF$8 - MAX('1042Bi Dati di base lav.'!S136-M140,0))</f>
        <v/>
      </c>
      <c r="AG140" s="219" t="str">
        <f t="shared" si="82"/>
        <v/>
      </c>
      <c r="AH140" s="219" t="str">
        <f t="shared" si="83"/>
        <v/>
      </c>
      <c r="AI140" s="219" t="str">
        <f t="shared" si="84"/>
        <v/>
      </c>
      <c r="AJ140" s="219" t="str">
        <f>IF(OR($C140="",K140="",O140=""),"",MAX(P140+'1042Bi Dati di base lav.'!T136-O140,0))</f>
        <v/>
      </c>
      <c r="AK140" s="219" t="str">
        <f>IF('1042Bi Dati di base lav.'!T136="","",'1042Bi Dati di base lav.'!T136)</f>
        <v/>
      </c>
      <c r="AL140" s="219" t="str">
        <f t="shared" si="85"/>
        <v/>
      </c>
      <c r="AM140" s="220" t="str">
        <f t="shared" si="86"/>
        <v/>
      </c>
      <c r="AN140" s="221" t="str">
        <f t="shared" si="54"/>
        <v/>
      </c>
      <c r="AO140" s="219" t="str">
        <f t="shared" si="87"/>
        <v/>
      </c>
      <c r="AP140" s="219" t="str">
        <f>IF(E140="","",'1042Bi Dati di base lav.'!P136)</f>
        <v/>
      </c>
      <c r="AQ140" s="222">
        <f>IF('1042Bi Dati di base lav.'!Y136&gt;0,AG140,0)</f>
        <v>0</v>
      </c>
      <c r="AR140" s="223">
        <f>IF('1042Bi Dati di base lav.'!Y136&gt;0,'1042Bi Dati di base lav.'!T136,0)</f>
        <v>0</v>
      </c>
      <c r="AS140" s="219" t="str">
        <f t="shared" si="88"/>
        <v/>
      </c>
      <c r="AT140" s="219">
        <f>'1042Bi Dati di base lav.'!P136</f>
        <v>0</v>
      </c>
      <c r="AU140" s="219">
        <f t="shared" si="89"/>
        <v>0</v>
      </c>
    </row>
    <row r="141" spans="1:47" s="57" customFormat="1" ht="16.899999999999999" customHeight="1">
      <c r="A141" s="225" t="str">
        <f>IF('1042Bi Dati di base lav.'!A137="","",'1042Bi Dati di base lav.'!A137)</f>
        <v/>
      </c>
      <c r="B141" s="226" t="str">
        <f>IF('1042Bi Dati di base lav.'!B137="","",'1042Bi Dati di base lav.'!B137)</f>
        <v/>
      </c>
      <c r="C141" s="227" t="str">
        <f>IF('1042Bi Dati di base lav.'!C137="","",'1042Bi Dati di base lav.'!C137)</f>
        <v/>
      </c>
      <c r="D141" s="335" t="str">
        <f>IF('1042Bi Dati di base lav.'!AJ137="","",'1042Bi Dati di base lav.'!AJ137)</f>
        <v/>
      </c>
      <c r="E141" s="327" t="str">
        <f>IF('1042Bi Dati di base lav.'!N137="","",'1042Bi Dati di base lav.'!N137)</f>
        <v/>
      </c>
      <c r="F141" s="333" t="str">
        <f>IF('1042Bi Dati di base lav.'!O137="","",'1042Bi Dati di base lav.'!O137)</f>
        <v/>
      </c>
      <c r="G141" s="329" t="str">
        <f>IF('1042Bi Dati di base lav.'!P137="","",'1042Bi Dati di base lav.'!P137)</f>
        <v/>
      </c>
      <c r="H141" s="341" t="str">
        <f>IF('1042Bi Dati di base lav.'!Q137="","",'1042Bi Dati di base lav.'!Q137)</f>
        <v/>
      </c>
      <c r="I141" s="342" t="str">
        <f>IF('1042Bi Dati di base lav.'!R137="","",'1042Bi Dati di base lav.'!R137)</f>
        <v/>
      </c>
      <c r="J141" s="343" t="str">
        <f t="shared" si="66"/>
        <v/>
      </c>
      <c r="K141" s="344" t="str">
        <f t="shared" si="67"/>
        <v/>
      </c>
      <c r="L141" s="345" t="str">
        <f>IF('1042Bi Dati di base lav.'!S137="","",'1042Bi Dati di base lav.'!S137)</f>
        <v/>
      </c>
      <c r="M141" s="346" t="str">
        <f t="shared" si="68"/>
        <v/>
      </c>
      <c r="N141" s="347" t="str">
        <f t="shared" si="69"/>
        <v/>
      </c>
      <c r="O141" s="348" t="str">
        <f t="shared" si="70"/>
        <v/>
      </c>
      <c r="P141" s="349" t="str">
        <f t="shared" si="71"/>
        <v/>
      </c>
      <c r="Q141" s="338" t="str">
        <f t="shared" si="72"/>
        <v/>
      </c>
      <c r="R141" s="350" t="str">
        <f t="shared" si="73"/>
        <v/>
      </c>
      <c r="S141" s="347" t="str">
        <f t="shared" si="74"/>
        <v/>
      </c>
      <c r="T141" s="345" t="str">
        <f>IF(R141="","",MAX((O141-AR141)*'1042Ai Domanda'!$B$31,0))</f>
        <v/>
      </c>
      <c r="U141" s="351" t="str">
        <f t="shared" si="75"/>
        <v/>
      </c>
      <c r="V141" s="214"/>
      <c r="W141" s="215"/>
      <c r="X141" s="164" t="str">
        <f>'1042Bi Dati di base lav.'!M137</f>
        <v/>
      </c>
      <c r="Y141" s="216" t="str">
        <f t="shared" si="76"/>
        <v/>
      </c>
      <c r="Z141" s="217" t="str">
        <f>IF(A141="","",'1042Bi Dati di base lav.'!Q137-'1042Bi Dati di base lav.'!R137)</f>
        <v/>
      </c>
      <c r="AA141" s="217" t="str">
        <f t="shared" si="77"/>
        <v/>
      </c>
      <c r="AB141" s="218" t="str">
        <f t="shared" si="78"/>
        <v/>
      </c>
      <c r="AC141" s="218" t="str">
        <f t="shared" si="79"/>
        <v/>
      </c>
      <c r="AD141" s="218" t="str">
        <f t="shared" si="80"/>
        <v/>
      </c>
      <c r="AE141" s="219" t="str">
        <f t="shared" si="81"/>
        <v/>
      </c>
      <c r="AF141" s="219" t="str">
        <f>IF(K141="","",K141*AF$8 - MAX('1042Bi Dati di base lav.'!S137-M141,0))</f>
        <v/>
      </c>
      <c r="AG141" s="219" t="str">
        <f t="shared" si="82"/>
        <v/>
      </c>
      <c r="AH141" s="219" t="str">
        <f t="shared" si="83"/>
        <v/>
      </c>
      <c r="AI141" s="219" t="str">
        <f t="shared" si="84"/>
        <v/>
      </c>
      <c r="AJ141" s="219" t="str">
        <f>IF(OR($C141="",K141="",O141=""),"",MAX(P141+'1042Bi Dati di base lav.'!T137-O141,0))</f>
        <v/>
      </c>
      <c r="AK141" s="219" t="str">
        <f>IF('1042Bi Dati di base lav.'!T137="","",'1042Bi Dati di base lav.'!T137)</f>
        <v/>
      </c>
      <c r="AL141" s="219" t="str">
        <f t="shared" si="85"/>
        <v/>
      </c>
      <c r="AM141" s="220" t="str">
        <f t="shared" si="86"/>
        <v/>
      </c>
      <c r="AN141" s="221" t="str">
        <f t="shared" ref="AN141:AN204" si="90">IF(E141="","",IF(ROUND(K141,2)&lt;=0,0,1))</f>
        <v/>
      </c>
      <c r="AO141" s="219" t="str">
        <f t="shared" si="87"/>
        <v/>
      </c>
      <c r="AP141" s="219" t="str">
        <f>IF(E141="","",'1042Bi Dati di base lav.'!P137)</f>
        <v/>
      </c>
      <c r="AQ141" s="222">
        <f>IF('1042Bi Dati di base lav.'!Y137&gt;0,AG141,0)</f>
        <v>0</v>
      </c>
      <c r="AR141" s="223">
        <f>IF('1042Bi Dati di base lav.'!Y137&gt;0,'1042Bi Dati di base lav.'!T137,0)</f>
        <v>0</v>
      </c>
      <c r="AS141" s="219" t="str">
        <f t="shared" si="88"/>
        <v/>
      </c>
      <c r="AT141" s="219">
        <f>'1042Bi Dati di base lav.'!P137</f>
        <v>0</v>
      </c>
      <c r="AU141" s="219">
        <f t="shared" si="89"/>
        <v>0</v>
      </c>
    </row>
    <row r="142" spans="1:47" s="57" customFormat="1" ht="16.899999999999999" customHeight="1">
      <c r="A142" s="225" t="str">
        <f>IF('1042Bi Dati di base lav.'!A138="","",'1042Bi Dati di base lav.'!A138)</f>
        <v/>
      </c>
      <c r="B142" s="226" t="str">
        <f>IF('1042Bi Dati di base lav.'!B138="","",'1042Bi Dati di base lav.'!B138)</f>
        <v/>
      </c>
      <c r="C142" s="227" t="str">
        <f>IF('1042Bi Dati di base lav.'!C138="","",'1042Bi Dati di base lav.'!C138)</f>
        <v/>
      </c>
      <c r="D142" s="335" t="str">
        <f>IF('1042Bi Dati di base lav.'!AJ138="","",'1042Bi Dati di base lav.'!AJ138)</f>
        <v/>
      </c>
      <c r="E142" s="327" t="str">
        <f>IF('1042Bi Dati di base lav.'!N138="","",'1042Bi Dati di base lav.'!N138)</f>
        <v/>
      </c>
      <c r="F142" s="333" t="str">
        <f>IF('1042Bi Dati di base lav.'!O138="","",'1042Bi Dati di base lav.'!O138)</f>
        <v/>
      </c>
      <c r="G142" s="329" t="str">
        <f>IF('1042Bi Dati di base lav.'!P138="","",'1042Bi Dati di base lav.'!P138)</f>
        <v/>
      </c>
      <c r="H142" s="341" t="str">
        <f>IF('1042Bi Dati di base lav.'!Q138="","",'1042Bi Dati di base lav.'!Q138)</f>
        <v/>
      </c>
      <c r="I142" s="342" t="str">
        <f>IF('1042Bi Dati di base lav.'!R138="","",'1042Bi Dati di base lav.'!R138)</f>
        <v/>
      </c>
      <c r="J142" s="343" t="str">
        <f t="shared" si="66"/>
        <v/>
      </c>
      <c r="K142" s="344" t="str">
        <f t="shared" si="67"/>
        <v/>
      </c>
      <c r="L142" s="345" t="str">
        <f>IF('1042Bi Dati di base lav.'!S138="","",'1042Bi Dati di base lav.'!S138)</f>
        <v/>
      </c>
      <c r="M142" s="346" t="str">
        <f t="shared" si="68"/>
        <v/>
      </c>
      <c r="N142" s="347" t="str">
        <f t="shared" si="69"/>
        <v/>
      </c>
      <c r="O142" s="348" t="str">
        <f t="shared" si="70"/>
        <v/>
      </c>
      <c r="P142" s="349" t="str">
        <f t="shared" si="71"/>
        <v/>
      </c>
      <c r="Q142" s="338" t="str">
        <f t="shared" si="72"/>
        <v/>
      </c>
      <c r="R142" s="350" t="str">
        <f t="shared" si="73"/>
        <v/>
      </c>
      <c r="S142" s="347" t="str">
        <f t="shared" si="74"/>
        <v/>
      </c>
      <c r="T142" s="345" t="str">
        <f>IF(R142="","",MAX((O142-AR142)*'1042Ai Domanda'!$B$31,0))</f>
        <v/>
      </c>
      <c r="U142" s="351" t="str">
        <f t="shared" si="75"/>
        <v/>
      </c>
      <c r="V142" s="214"/>
      <c r="W142" s="215"/>
      <c r="X142" s="164" t="str">
        <f>'1042Bi Dati di base lav.'!M138</f>
        <v/>
      </c>
      <c r="Y142" s="216" t="str">
        <f t="shared" si="76"/>
        <v/>
      </c>
      <c r="Z142" s="217" t="str">
        <f>IF(A142="","",'1042Bi Dati di base lav.'!Q138-'1042Bi Dati di base lav.'!R138)</f>
        <v/>
      </c>
      <c r="AA142" s="217" t="str">
        <f t="shared" si="77"/>
        <v/>
      </c>
      <c r="AB142" s="218" t="str">
        <f t="shared" si="78"/>
        <v/>
      </c>
      <c r="AC142" s="218" t="str">
        <f t="shared" si="79"/>
        <v/>
      </c>
      <c r="AD142" s="218" t="str">
        <f t="shared" si="80"/>
        <v/>
      </c>
      <c r="AE142" s="219" t="str">
        <f t="shared" si="81"/>
        <v/>
      </c>
      <c r="AF142" s="219" t="str">
        <f>IF(K142="","",K142*AF$8 - MAX('1042Bi Dati di base lav.'!S138-M142,0))</f>
        <v/>
      </c>
      <c r="AG142" s="219" t="str">
        <f t="shared" si="82"/>
        <v/>
      </c>
      <c r="AH142" s="219" t="str">
        <f t="shared" si="83"/>
        <v/>
      </c>
      <c r="AI142" s="219" t="str">
        <f t="shared" si="84"/>
        <v/>
      </c>
      <c r="AJ142" s="219" t="str">
        <f>IF(OR($C142="",K142="",O142=""),"",MAX(P142+'1042Bi Dati di base lav.'!T138-O142,0))</f>
        <v/>
      </c>
      <c r="AK142" s="219" t="str">
        <f>IF('1042Bi Dati di base lav.'!T138="","",'1042Bi Dati di base lav.'!T138)</f>
        <v/>
      </c>
      <c r="AL142" s="219" t="str">
        <f t="shared" si="85"/>
        <v/>
      </c>
      <c r="AM142" s="220" t="str">
        <f t="shared" si="86"/>
        <v/>
      </c>
      <c r="AN142" s="221" t="str">
        <f t="shared" si="90"/>
        <v/>
      </c>
      <c r="AO142" s="219" t="str">
        <f t="shared" si="87"/>
        <v/>
      </c>
      <c r="AP142" s="219" t="str">
        <f>IF(E142="","",'1042Bi Dati di base lav.'!P138)</f>
        <v/>
      </c>
      <c r="AQ142" s="222">
        <f>IF('1042Bi Dati di base lav.'!Y138&gt;0,AG142,0)</f>
        <v>0</v>
      </c>
      <c r="AR142" s="223">
        <f>IF('1042Bi Dati di base lav.'!Y138&gt;0,'1042Bi Dati di base lav.'!T138,0)</f>
        <v>0</v>
      </c>
      <c r="AS142" s="219" t="str">
        <f t="shared" si="88"/>
        <v/>
      </c>
      <c r="AT142" s="219">
        <f>'1042Bi Dati di base lav.'!P138</f>
        <v>0</v>
      </c>
      <c r="AU142" s="219">
        <f t="shared" si="89"/>
        <v>0</v>
      </c>
    </row>
    <row r="143" spans="1:47" s="57" customFormat="1" ht="16.899999999999999" customHeight="1">
      <c r="A143" s="225" t="str">
        <f>IF('1042Bi Dati di base lav.'!A139="","",'1042Bi Dati di base lav.'!A139)</f>
        <v/>
      </c>
      <c r="B143" s="226" t="str">
        <f>IF('1042Bi Dati di base lav.'!B139="","",'1042Bi Dati di base lav.'!B139)</f>
        <v/>
      </c>
      <c r="C143" s="227" t="str">
        <f>IF('1042Bi Dati di base lav.'!C139="","",'1042Bi Dati di base lav.'!C139)</f>
        <v/>
      </c>
      <c r="D143" s="335" t="str">
        <f>IF('1042Bi Dati di base lav.'!AJ139="","",'1042Bi Dati di base lav.'!AJ139)</f>
        <v/>
      </c>
      <c r="E143" s="327" t="str">
        <f>IF('1042Bi Dati di base lav.'!N139="","",'1042Bi Dati di base lav.'!N139)</f>
        <v/>
      </c>
      <c r="F143" s="333" t="str">
        <f>IF('1042Bi Dati di base lav.'!O139="","",'1042Bi Dati di base lav.'!O139)</f>
        <v/>
      </c>
      <c r="G143" s="329" t="str">
        <f>IF('1042Bi Dati di base lav.'!P139="","",'1042Bi Dati di base lav.'!P139)</f>
        <v/>
      </c>
      <c r="H143" s="341" t="str">
        <f>IF('1042Bi Dati di base lav.'!Q139="","",'1042Bi Dati di base lav.'!Q139)</f>
        <v/>
      </c>
      <c r="I143" s="342" t="str">
        <f>IF('1042Bi Dati di base lav.'!R139="","",'1042Bi Dati di base lav.'!R139)</f>
        <v/>
      </c>
      <c r="J143" s="343" t="str">
        <f t="shared" si="66"/>
        <v/>
      </c>
      <c r="K143" s="344" t="str">
        <f t="shared" si="67"/>
        <v/>
      </c>
      <c r="L143" s="345" t="str">
        <f>IF('1042Bi Dati di base lav.'!S139="","",'1042Bi Dati di base lav.'!S139)</f>
        <v/>
      </c>
      <c r="M143" s="346" t="str">
        <f t="shared" si="68"/>
        <v/>
      </c>
      <c r="N143" s="347" t="str">
        <f t="shared" si="69"/>
        <v/>
      </c>
      <c r="O143" s="348" t="str">
        <f t="shared" si="70"/>
        <v/>
      </c>
      <c r="P143" s="349" t="str">
        <f t="shared" si="71"/>
        <v/>
      </c>
      <c r="Q143" s="338" t="str">
        <f t="shared" si="72"/>
        <v/>
      </c>
      <c r="R143" s="350" t="str">
        <f t="shared" si="73"/>
        <v/>
      </c>
      <c r="S143" s="347" t="str">
        <f t="shared" si="74"/>
        <v/>
      </c>
      <c r="T143" s="345" t="str">
        <f>IF(R143="","",MAX((O143-AR143)*'1042Ai Domanda'!$B$31,0))</f>
        <v/>
      </c>
      <c r="U143" s="351" t="str">
        <f t="shared" si="75"/>
        <v/>
      </c>
      <c r="V143" s="214"/>
      <c r="W143" s="215"/>
      <c r="X143" s="164" t="str">
        <f>'1042Bi Dati di base lav.'!M139</f>
        <v/>
      </c>
      <c r="Y143" s="216" t="str">
        <f t="shared" si="76"/>
        <v/>
      </c>
      <c r="Z143" s="217" t="str">
        <f>IF(A143="","",'1042Bi Dati di base lav.'!Q139-'1042Bi Dati di base lav.'!R139)</f>
        <v/>
      </c>
      <c r="AA143" s="217" t="str">
        <f t="shared" si="77"/>
        <v/>
      </c>
      <c r="AB143" s="218" t="str">
        <f t="shared" si="78"/>
        <v/>
      </c>
      <c r="AC143" s="218" t="str">
        <f t="shared" si="79"/>
        <v/>
      </c>
      <c r="AD143" s="218" t="str">
        <f t="shared" si="80"/>
        <v/>
      </c>
      <c r="AE143" s="219" t="str">
        <f t="shared" si="81"/>
        <v/>
      </c>
      <c r="AF143" s="219" t="str">
        <f>IF(K143="","",K143*AF$8 - MAX('1042Bi Dati di base lav.'!S139-M143,0))</f>
        <v/>
      </c>
      <c r="AG143" s="219" t="str">
        <f t="shared" si="82"/>
        <v/>
      </c>
      <c r="AH143" s="219" t="str">
        <f t="shared" si="83"/>
        <v/>
      </c>
      <c r="AI143" s="219" t="str">
        <f t="shared" si="84"/>
        <v/>
      </c>
      <c r="AJ143" s="219" t="str">
        <f>IF(OR($C143="",K143="",O143=""),"",MAX(P143+'1042Bi Dati di base lav.'!T139-O143,0))</f>
        <v/>
      </c>
      <c r="AK143" s="219" t="str">
        <f>IF('1042Bi Dati di base lav.'!T139="","",'1042Bi Dati di base lav.'!T139)</f>
        <v/>
      </c>
      <c r="AL143" s="219" t="str">
        <f t="shared" si="85"/>
        <v/>
      </c>
      <c r="AM143" s="220" t="str">
        <f t="shared" si="86"/>
        <v/>
      </c>
      <c r="AN143" s="221" t="str">
        <f t="shared" si="90"/>
        <v/>
      </c>
      <c r="AO143" s="219" t="str">
        <f t="shared" si="87"/>
        <v/>
      </c>
      <c r="AP143" s="219" t="str">
        <f>IF(E143="","",'1042Bi Dati di base lav.'!P139)</f>
        <v/>
      </c>
      <c r="AQ143" s="222">
        <f>IF('1042Bi Dati di base lav.'!Y139&gt;0,AG143,0)</f>
        <v>0</v>
      </c>
      <c r="AR143" s="223">
        <f>IF('1042Bi Dati di base lav.'!Y139&gt;0,'1042Bi Dati di base lav.'!T139,0)</f>
        <v>0</v>
      </c>
      <c r="AS143" s="219" t="str">
        <f t="shared" si="88"/>
        <v/>
      </c>
      <c r="AT143" s="219">
        <f>'1042Bi Dati di base lav.'!P139</f>
        <v>0</v>
      </c>
      <c r="AU143" s="219">
        <f t="shared" si="89"/>
        <v>0</v>
      </c>
    </row>
    <row r="144" spans="1:47" s="57" customFormat="1" ht="16.899999999999999" customHeight="1">
      <c r="A144" s="225" t="str">
        <f>IF('1042Bi Dati di base lav.'!A140="","",'1042Bi Dati di base lav.'!A140)</f>
        <v/>
      </c>
      <c r="B144" s="226" t="str">
        <f>IF('1042Bi Dati di base lav.'!B140="","",'1042Bi Dati di base lav.'!B140)</f>
        <v/>
      </c>
      <c r="C144" s="227" t="str">
        <f>IF('1042Bi Dati di base lav.'!C140="","",'1042Bi Dati di base lav.'!C140)</f>
        <v/>
      </c>
      <c r="D144" s="335" t="str">
        <f>IF('1042Bi Dati di base lav.'!AJ140="","",'1042Bi Dati di base lav.'!AJ140)</f>
        <v/>
      </c>
      <c r="E144" s="327" t="str">
        <f>IF('1042Bi Dati di base lav.'!N140="","",'1042Bi Dati di base lav.'!N140)</f>
        <v/>
      </c>
      <c r="F144" s="333" t="str">
        <f>IF('1042Bi Dati di base lav.'!O140="","",'1042Bi Dati di base lav.'!O140)</f>
        <v/>
      </c>
      <c r="G144" s="329" t="str">
        <f>IF('1042Bi Dati di base lav.'!P140="","",'1042Bi Dati di base lav.'!P140)</f>
        <v/>
      </c>
      <c r="H144" s="341" t="str">
        <f>IF('1042Bi Dati di base lav.'!Q140="","",'1042Bi Dati di base lav.'!Q140)</f>
        <v/>
      </c>
      <c r="I144" s="342" t="str">
        <f>IF('1042Bi Dati di base lav.'!R140="","",'1042Bi Dati di base lav.'!R140)</f>
        <v/>
      </c>
      <c r="J144" s="343" t="str">
        <f t="shared" si="66"/>
        <v/>
      </c>
      <c r="K144" s="344" t="str">
        <f t="shared" si="67"/>
        <v/>
      </c>
      <c r="L144" s="345" t="str">
        <f>IF('1042Bi Dati di base lav.'!S140="","",'1042Bi Dati di base lav.'!S140)</f>
        <v/>
      </c>
      <c r="M144" s="346" t="str">
        <f t="shared" si="68"/>
        <v/>
      </c>
      <c r="N144" s="347" t="str">
        <f t="shared" si="69"/>
        <v/>
      </c>
      <c r="O144" s="348" t="str">
        <f t="shared" si="70"/>
        <v/>
      </c>
      <c r="P144" s="349" t="str">
        <f t="shared" si="71"/>
        <v/>
      </c>
      <c r="Q144" s="338" t="str">
        <f t="shared" si="72"/>
        <v/>
      </c>
      <c r="R144" s="350" t="str">
        <f t="shared" si="73"/>
        <v/>
      </c>
      <c r="S144" s="347" t="str">
        <f t="shared" si="74"/>
        <v/>
      </c>
      <c r="T144" s="345" t="str">
        <f>IF(R144="","",MAX((O144-AR144)*'1042Ai Domanda'!$B$31,0))</f>
        <v/>
      </c>
      <c r="U144" s="351" t="str">
        <f t="shared" si="75"/>
        <v/>
      </c>
      <c r="V144" s="214"/>
      <c r="W144" s="215"/>
      <c r="X144" s="164" t="str">
        <f>'1042Bi Dati di base lav.'!M140</f>
        <v/>
      </c>
      <c r="Y144" s="216" t="str">
        <f t="shared" si="76"/>
        <v/>
      </c>
      <c r="Z144" s="217" t="str">
        <f>IF(A144="","",'1042Bi Dati di base lav.'!Q140-'1042Bi Dati di base lav.'!R140)</f>
        <v/>
      </c>
      <c r="AA144" s="217" t="str">
        <f t="shared" si="77"/>
        <v/>
      </c>
      <c r="AB144" s="218" t="str">
        <f t="shared" si="78"/>
        <v/>
      </c>
      <c r="AC144" s="218" t="str">
        <f t="shared" si="79"/>
        <v/>
      </c>
      <c r="AD144" s="218" t="str">
        <f t="shared" si="80"/>
        <v/>
      </c>
      <c r="AE144" s="219" t="str">
        <f t="shared" si="81"/>
        <v/>
      </c>
      <c r="AF144" s="219" t="str">
        <f>IF(K144="","",K144*AF$8 - MAX('1042Bi Dati di base lav.'!S140-M144,0))</f>
        <v/>
      </c>
      <c r="AG144" s="219" t="str">
        <f t="shared" si="82"/>
        <v/>
      </c>
      <c r="AH144" s="219" t="str">
        <f t="shared" si="83"/>
        <v/>
      </c>
      <c r="AI144" s="219" t="str">
        <f t="shared" si="84"/>
        <v/>
      </c>
      <c r="AJ144" s="219" t="str">
        <f>IF(OR($C144="",K144="",O144=""),"",MAX(P144+'1042Bi Dati di base lav.'!T140-O144,0))</f>
        <v/>
      </c>
      <c r="AK144" s="219" t="str">
        <f>IF('1042Bi Dati di base lav.'!T140="","",'1042Bi Dati di base lav.'!T140)</f>
        <v/>
      </c>
      <c r="AL144" s="219" t="str">
        <f t="shared" si="85"/>
        <v/>
      </c>
      <c r="AM144" s="220" t="str">
        <f t="shared" si="86"/>
        <v/>
      </c>
      <c r="AN144" s="221" t="str">
        <f t="shared" si="90"/>
        <v/>
      </c>
      <c r="AO144" s="219" t="str">
        <f t="shared" si="87"/>
        <v/>
      </c>
      <c r="AP144" s="219" t="str">
        <f>IF(E144="","",'1042Bi Dati di base lav.'!P140)</f>
        <v/>
      </c>
      <c r="AQ144" s="222">
        <f>IF('1042Bi Dati di base lav.'!Y140&gt;0,AG144,0)</f>
        <v>0</v>
      </c>
      <c r="AR144" s="223">
        <f>IF('1042Bi Dati di base lav.'!Y140&gt;0,'1042Bi Dati di base lav.'!T140,0)</f>
        <v>0</v>
      </c>
      <c r="AS144" s="219" t="str">
        <f t="shared" si="88"/>
        <v/>
      </c>
      <c r="AT144" s="219">
        <f>'1042Bi Dati di base lav.'!P140</f>
        <v>0</v>
      </c>
      <c r="AU144" s="219">
        <f t="shared" si="89"/>
        <v>0</v>
      </c>
    </row>
    <row r="145" spans="1:47" s="57" customFormat="1" ht="16.899999999999999" customHeight="1">
      <c r="A145" s="225" t="str">
        <f>IF('1042Bi Dati di base lav.'!A141="","",'1042Bi Dati di base lav.'!A141)</f>
        <v/>
      </c>
      <c r="B145" s="226" t="str">
        <f>IF('1042Bi Dati di base lav.'!B141="","",'1042Bi Dati di base lav.'!B141)</f>
        <v/>
      </c>
      <c r="C145" s="227" t="str">
        <f>IF('1042Bi Dati di base lav.'!C141="","",'1042Bi Dati di base lav.'!C141)</f>
        <v/>
      </c>
      <c r="D145" s="335" t="str">
        <f>IF('1042Bi Dati di base lav.'!AJ141="","",'1042Bi Dati di base lav.'!AJ141)</f>
        <v/>
      </c>
      <c r="E145" s="327" t="str">
        <f>IF('1042Bi Dati di base lav.'!N141="","",'1042Bi Dati di base lav.'!N141)</f>
        <v/>
      </c>
      <c r="F145" s="333" t="str">
        <f>IF('1042Bi Dati di base lav.'!O141="","",'1042Bi Dati di base lav.'!O141)</f>
        <v/>
      </c>
      <c r="G145" s="329" t="str">
        <f>IF('1042Bi Dati di base lav.'!P141="","",'1042Bi Dati di base lav.'!P141)</f>
        <v/>
      </c>
      <c r="H145" s="341" t="str">
        <f>IF('1042Bi Dati di base lav.'!Q141="","",'1042Bi Dati di base lav.'!Q141)</f>
        <v/>
      </c>
      <c r="I145" s="342" t="str">
        <f>IF('1042Bi Dati di base lav.'!R141="","",'1042Bi Dati di base lav.'!R141)</f>
        <v/>
      </c>
      <c r="J145" s="343" t="str">
        <f t="shared" si="66"/>
        <v/>
      </c>
      <c r="K145" s="344" t="str">
        <f t="shared" si="67"/>
        <v/>
      </c>
      <c r="L145" s="345" t="str">
        <f>IF('1042Bi Dati di base lav.'!S141="","",'1042Bi Dati di base lav.'!S141)</f>
        <v/>
      </c>
      <c r="M145" s="346" t="str">
        <f t="shared" si="68"/>
        <v/>
      </c>
      <c r="N145" s="347" t="str">
        <f t="shared" si="69"/>
        <v/>
      </c>
      <c r="O145" s="348" t="str">
        <f t="shared" si="70"/>
        <v/>
      </c>
      <c r="P145" s="349" t="str">
        <f t="shared" si="71"/>
        <v/>
      </c>
      <c r="Q145" s="338" t="str">
        <f t="shared" si="72"/>
        <v/>
      </c>
      <c r="R145" s="350" t="str">
        <f t="shared" si="73"/>
        <v/>
      </c>
      <c r="S145" s="347" t="str">
        <f t="shared" si="74"/>
        <v/>
      </c>
      <c r="T145" s="345" t="str">
        <f>IF(R145="","",MAX((O145-AR145)*'1042Ai Domanda'!$B$31,0))</f>
        <v/>
      </c>
      <c r="U145" s="351" t="str">
        <f t="shared" si="75"/>
        <v/>
      </c>
      <c r="V145" s="214"/>
      <c r="W145" s="215"/>
      <c r="X145" s="164" t="str">
        <f>'1042Bi Dati di base lav.'!M141</f>
        <v/>
      </c>
      <c r="Y145" s="216" t="str">
        <f t="shared" si="76"/>
        <v/>
      </c>
      <c r="Z145" s="217" t="str">
        <f>IF(A145="","",'1042Bi Dati di base lav.'!Q141-'1042Bi Dati di base lav.'!R141)</f>
        <v/>
      </c>
      <c r="AA145" s="217" t="str">
        <f t="shared" si="77"/>
        <v/>
      </c>
      <c r="AB145" s="218" t="str">
        <f t="shared" si="78"/>
        <v/>
      </c>
      <c r="AC145" s="218" t="str">
        <f t="shared" si="79"/>
        <v/>
      </c>
      <c r="AD145" s="218" t="str">
        <f t="shared" si="80"/>
        <v/>
      </c>
      <c r="AE145" s="219" t="str">
        <f t="shared" si="81"/>
        <v/>
      </c>
      <c r="AF145" s="219" t="str">
        <f>IF(K145="","",K145*AF$8 - MAX('1042Bi Dati di base lav.'!S141-M145,0))</f>
        <v/>
      </c>
      <c r="AG145" s="219" t="str">
        <f t="shared" si="82"/>
        <v/>
      </c>
      <c r="AH145" s="219" t="str">
        <f t="shared" si="83"/>
        <v/>
      </c>
      <c r="AI145" s="219" t="str">
        <f t="shared" si="84"/>
        <v/>
      </c>
      <c r="AJ145" s="219" t="str">
        <f>IF(OR($C145="",K145="",O145=""),"",MAX(P145+'1042Bi Dati di base lav.'!T141-O145,0))</f>
        <v/>
      </c>
      <c r="AK145" s="219" t="str">
        <f>IF('1042Bi Dati di base lav.'!T141="","",'1042Bi Dati di base lav.'!T141)</f>
        <v/>
      </c>
      <c r="AL145" s="219" t="str">
        <f t="shared" si="85"/>
        <v/>
      </c>
      <c r="AM145" s="220" t="str">
        <f t="shared" si="86"/>
        <v/>
      </c>
      <c r="AN145" s="221" t="str">
        <f t="shared" si="90"/>
        <v/>
      </c>
      <c r="AO145" s="219" t="str">
        <f t="shared" si="87"/>
        <v/>
      </c>
      <c r="AP145" s="219" t="str">
        <f>IF(E145="","",'1042Bi Dati di base lav.'!P141)</f>
        <v/>
      </c>
      <c r="AQ145" s="222">
        <f>IF('1042Bi Dati di base lav.'!Y141&gt;0,AG145,0)</f>
        <v>0</v>
      </c>
      <c r="AR145" s="223">
        <f>IF('1042Bi Dati di base lav.'!Y141&gt;0,'1042Bi Dati di base lav.'!T141,0)</f>
        <v>0</v>
      </c>
      <c r="AS145" s="219" t="str">
        <f t="shared" si="88"/>
        <v/>
      </c>
      <c r="AT145" s="219">
        <f>'1042Bi Dati di base lav.'!P141</f>
        <v>0</v>
      </c>
      <c r="AU145" s="219">
        <f t="shared" si="89"/>
        <v>0</v>
      </c>
    </row>
    <row r="146" spans="1:47" s="57" customFormat="1" ht="16.899999999999999" customHeight="1">
      <c r="A146" s="225" t="str">
        <f>IF('1042Bi Dati di base lav.'!A142="","",'1042Bi Dati di base lav.'!A142)</f>
        <v/>
      </c>
      <c r="B146" s="226" t="str">
        <f>IF('1042Bi Dati di base lav.'!B142="","",'1042Bi Dati di base lav.'!B142)</f>
        <v/>
      </c>
      <c r="C146" s="227" t="str">
        <f>IF('1042Bi Dati di base lav.'!C142="","",'1042Bi Dati di base lav.'!C142)</f>
        <v/>
      </c>
      <c r="D146" s="335" t="str">
        <f>IF('1042Bi Dati di base lav.'!AJ142="","",'1042Bi Dati di base lav.'!AJ142)</f>
        <v/>
      </c>
      <c r="E146" s="327" t="str">
        <f>IF('1042Bi Dati di base lav.'!N142="","",'1042Bi Dati di base lav.'!N142)</f>
        <v/>
      </c>
      <c r="F146" s="333" t="str">
        <f>IF('1042Bi Dati di base lav.'!O142="","",'1042Bi Dati di base lav.'!O142)</f>
        <v/>
      </c>
      <c r="G146" s="329" t="str">
        <f>IF('1042Bi Dati di base lav.'!P142="","",'1042Bi Dati di base lav.'!P142)</f>
        <v/>
      </c>
      <c r="H146" s="341" t="str">
        <f>IF('1042Bi Dati di base lav.'!Q142="","",'1042Bi Dati di base lav.'!Q142)</f>
        <v/>
      </c>
      <c r="I146" s="342" t="str">
        <f>IF('1042Bi Dati di base lav.'!R142="","",'1042Bi Dati di base lav.'!R142)</f>
        <v/>
      </c>
      <c r="J146" s="343" t="str">
        <f t="shared" si="66"/>
        <v/>
      </c>
      <c r="K146" s="344" t="str">
        <f t="shared" si="67"/>
        <v/>
      </c>
      <c r="L146" s="345" t="str">
        <f>IF('1042Bi Dati di base lav.'!S142="","",'1042Bi Dati di base lav.'!S142)</f>
        <v/>
      </c>
      <c r="M146" s="346" t="str">
        <f t="shared" si="68"/>
        <v/>
      </c>
      <c r="N146" s="347" t="str">
        <f t="shared" si="69"/>
        <v/>
      </c>
      <c r="O146" s="348" t="str">
        <f t="shared" si="70"/>
        <v/>
      </c>
      <c r="P146" s="349" t="str">
        <f t="shared" si="71"/>
        <v/>
      </c>
      <c r="Q146" s="338" t="str">
        <f t="shared" si="72"/>
        <v/>
      </c>
      <c r="R146" s="350" t="str">
        <f t="shared" si="73"/>
        <v/>
      </c>
      <c r="S146" s="347" t="str">
        <f t="shared" si="74"/>
        <v/>
      </c>
      <c r="T146" s="345" t="str">
        <f>IF(R146="","",MAX((O146-AR146)*'1042Ai Domanda'!$B$31,0))</f>
        <v/>
      </c>
      <c r="U146" s="351" t="str">
        <f t="shared" si="75"/>
        <v/>
      </c>
      <c r="V146" s="214"/>
      <c r="W146" s="215"/>
      <c r="X146" s="164" t="str">
        <f>'1042Bi Dati di base lav.'!M142</f>
        <v/>
      </c>
      <c r="Y146" s="216" t="str">
        <f t="shared" si="76"/>
        <v/>
      </c>
      <c r="Z146" s="217" t="str">
        <f>IF(A146="","",'1042Bi Dati di base lav.'!Q142-'1042Bi Dati di base lav.'!R142)</f>
        <v/>
      </c>
      <c r="AA146" s="217" t="str">
        <f t="shared" si="77"/>
        <v/>
      </c>
      <c r="AB146" s="218" t="str">
        <f t="shared" si="78"/>
        <v/>
      </c>
      <c r="AC146" s="218" t="str">
        <f t="shared" si="79"/>
        <v/>
      </c>
      <c r="AD146" s="218" t="str">
        <f t="shared" si="80"/>
        <v/>
      </c>
      <c r="AE146" s="219" t="str">
        <f t="shared" si="81"/>
        <v/>
      </c>
      <c r="AF146" s="219" t="str">
        <f>IF(K146="","",K146*AF$8 - MAX('1042Bi Dati di base lav.'!S142-M146,0))</f>
        <v/>
      </c>
      <c r="AG146" s="219" t="str">
        <f t="shared" si="82"/>
        <v/>
      </c>
      <c r="AH146" s="219" t="str">
        <f t="shared" si="83"/>
        <v/>
      </c>
      <c r="AI146" s="219" t="str">
        <f t="shared" si="84"/>
        <v/>
      </c>
      <c r="AJ146" s="219" t="str">
        <f>IF(OR($C146="",K146="",O146=""),"",MAX(P146+'1042Bi Dati di base lav.'!T142-O146,0))</f>
        <v/>
      </c>
      <c r="AK146" s="219" t="str">
        <f>IF('1042Bi Dati di base lav.'!T142="","",'1042Bi Dati di base lav.'!T142)</f>
        <v/>
      </c>
      <c r="AL146" s="219" t="str">
        <f t="shared" si="85"/>
        <v/>
      </c>
      <c r="AM146" s="220" t="str">
        <f t="shared" si="86"/>
        <v/>
      </c>
      <c r="AN146" s="221" t="str">
        <f t="shared" si="90"/>
        <v/>
      </c>
      <c r="AO146" s="219" t="str">
        <f t="shared" si="87"/>
        <v/>
      </c>
      <c r="AP146" s="219" t="str">
        <f>IF(E146="","",'1042Bi Dati di base lav.'!P142)</f>
        <v/>
      </c>
      <c r="AQ146" s="222">
        <f>IF('1042Bi Dati di base lav.'!Y142&gt;0,AG146,0)</f>
        <v>0</v>
      </c>
      <c r="AR146" s="223">
        <f>IF('1042Bi Dati di base lav.'!Y142&gt;0,'1042Bi Dati di base lav.'!T142,0)</f>
        <v>0</v>
      </c>
      <c r="AS146" s="219" t="str">
        <f t="shared" si="88"/>
        <v/>
      </c>
      <c r="AT146" s="219">
        <f>'1042Bi Dati di base lav.'!P142</f>
        <v>0</v>
      </c>
      <c r="AU146" s="219">
        <f t="shared" si="89"/>
        <v>0</v>
      </c>
    </row>
    <row r="147" spans="1:47" s="57" customFormat="1" ht="16.899999999999999" customHeight="1">
      <c r="A147" s="225" t="str">
        <f>IF('1042Bi Dati di base lav.'!A143="","",'1042Bi Dati di base lav.'!A143)</f>
        <v/>
      </c>
      <c r="B147" s="226" t="str">
        <f>IF('1042Bi Dati di base lav.'!B143="","",'1042Bi Dati di base lav.'!B143)</f>
        <v/>
      </c>
      <c r="C147" s="227" t="str">
        <f>IF('1042Bi Dati di base lav.'!C143="","",'1042Bi Dati di base lav.'!C143)</f>
        <v/>
      </c>
      <c r="D147" s="335" t="str">
        <f>IF('1042Bi Dati di base lav.'!AJ143="","",'1042Bi Dati di base lav.'!AJ143)</f>
        <v/>
      </c>
      <c r="E147" s="327" t="str">
        <f>IF('1042Bi Dati di base lav.'!N143="","",'1042Bi Dati di base lav.'!N143)</f>
        <v/>
      </c>
      <c r="F147" s="333" t="str">
        <f>IF('1042Bi Dati di base lav.'!O143="","",'1042Bi Dati di base lav.'!O143)</f>
        <v/>
      </c>
      <c r="G147" s="329" t="str">
        <f>IF('1042Bi Dati di base lav.'!P143="","",'1042Bi Dati di base lav.'!P143)</f>
        <v/>
      </c>
      <c r="H147" s="341" t="str">
        <f>IF('1042Bi Dati di base lav.'!Q143="","",'1042Bi Dati di base lav.'!Q143)</f>
        <v/>
      </c>
      <c r="I147" s="342" t="str">
        <f>IF('1042Bi Dati di base lav.'!R143="","",'1042Bi Dati di base lav.'!R143)</f>
        <v/>
      </c>
      <c r="J147" s="343" t="str">
        <f t="shared" si="66"/>
        <v/>
      </c>
      <c r="K147" s="344" t="str">
        <f t="shared" si="67"/>
        <v/>
      </c>
      <c r="L147" s="345" t="str">
        <f>IF('1042Bi Dati di base lav.'!S143="","",'1042Bi Dati di base lav.'!S143)</f>
        <v/>
      </c>
      <c r="M147" s="346" t="str">
        <f t="shared" si="68"/>
        <v/>
      </c>
      <c r="N147" s="347" t="str">
        <f t="shared" si="69"/>
        <v/>
      </c>
      <c r="O147" s="348" t="str">
        <f t="shared" si="70"/>
        <v/>
      </c>
      <c r="P147" s="349" t="str">
        <f t="shared" si="71"/>
        <v/>
      </c>
      <c r="Q147" s="338" t="str">
        <f t="shared" si="72"/>
        <v/>
      </c>
      <c r="R147" s="350" t="str">
        <f t="shared" si="73"/>
        <v/>
      </c>
      <c r="S147" s="347" t="str">
        <f t="shared" si="74"/>
        <v/>
      </c>
      <c r="T147" s="345" t="str">
        <f>IF(R147="","",MAX((O147-AR147)*'1042Ai Domanda'!$B$31,0))</f>
        <v/>
      </c>
      <c r="U147" s="351" t="str">
        <f t="shared" si="75"/>
        <v/>
      </c>
      <c r="V147" s="214"/>
      <c r="W147" s="215"/>
      <c r="X147" s="164" t="str">
        <f>'1042Bi Dati di base lav.'!M143</f>
        <v/>
      </c>
      <c r="Y147" s="216" t="str">
        <f t="shared" si="76"/>
        <v/>
      </c>
      <c r="Z147" s="217" t="str">
        <f>IF(A147="","",'1042Bi Dati di base lav.'!Q143-'1042Bi Dati di base lav.'!R143)</f>
        <v/>
      </c>
      <c r="AA147" s="217" t="str">
        <f t="shared" si="77"/>
        <v/>
      </c>
      <c r="AB147" s="218" t="str">
        <f t="shared" si="78"/>
        <v/>
      </c>
      <c r="AC147" s="218" t="str">
        <f t="shared" si="79"/>
        <v/>
      </c>
      <c r="AD147" s="218" t="str">
        <f t="shared" si="80"/>
        <v/>
      </c>
      <c r="AE147" s="219" t="str">
        <f t="shared" si="81"/>
        <v/>
      </c>
      <c r="AF147" s="219" t="str">
        <f>IF(K147="","",K147*AF$8 - MAX('1042Bi Dati di base lav.'!S143-M147,0))</f>
        <v/>
      </c>
      <c r="AG147" s="219" t="str">
        <f t="shared" si="82"/>
        <v/>
      </c>
      <c r="AH147" s="219" t="str">
        <f t="shared" si="83"/>
        <v/>
      </c>
      <c r="AI147" s="219" t="str">
        <f t="shared" si="84"/>
        <v/>
      </c>
      <c r="AJ147" s="219" t="str">
        <f>IF(OR($C147="",K147="",O147=""),"",MAX(P147+'1042Bi Dati di base lav.'!T143-O147,0))</f>
        <v/>
      </c>
      <c r="AK147" s="219" t="str">
        <f>IF('1042Bi Dati di base lav.'!T143="","",'1042Bi Dati di base lav.'!T143)</f>
        <v/>
      </c>
      <c r="AL147" s="219" t="str">
        <f t="shared" si="85"/>
        <v/>
      </c>
      <c r="AM147" s="220" t="str">
        <f t="shared" si="86"/>
        <v/>
      </c>
      <c r="AN147" s="221" t="str">
        <f t="shared" si="90"/>
        <v/>
      </c>
      <c r="AO147" s="219" t="str">
        <f t="shared" si="87"/>
        <v/>
      </c>
      <c r="AP147" s="219" t="str">
        <f>IF(E147="","",'1042Bi Dati di base lav.'!P143)</f>
        <v/>
      </c>
      <c r="AQ147" s="222">
        <f>IF('1042Bi Dati di base lav.'!Y143&gt;0,AG147,0)</f>
        <v>0</v>
      </c>
      <c r="AR147" s="223">
        <f>IF('1042Bi Dati di base lav.'!Y143&gt;0,'1042Bi Dati di base lav.'!T143,0)</f>
        <v>0</v>
      </c>
      <c r="AS147" s="219" t="str">
        <f t="shared" si="88"/>
        <v/>
      </c>
      <c r="AT147" s="219">
        <f>'1042Bi Dati di base lav.'!P143</f>
        <v>0</v>
      </c>
      <c r="AU147" s="219">
        <f t="shared" si="89"/>
        <v>0</v>
      </c>
    </row>
    <row r="148" spans="1:47" s="57" customFormat="1" ht="16.899999999999999" customHeight="1">
      <c r="A148" s="225" t="str">
        <f>IF('1042Bi Dati di base lav.'!A144="","",'1042Bi Dati di base lav.'!A144)</f>
        <v/>
      </c>
      <c r="B148" s="226" t="str">
        <f>IF('1042Bi Dati di base lav.'!B144="","",'1042Bi Dati di base lav.'!B144)</f>
        <v/>
      </c>
      <c r="C148" s="227" t="str">
        <f>IF('1042Bi Dati di base lav.'!C144="","",'1042Bi Dati di base lav.'!C144)</f>
        <v/>
      </c>
      <c r="D148" s="335" t="str">
        <f>IF('1042Bi Dati di base lav.'!AJ144="","",'1042Bi Dati di base lav.'!AJ144)</f>
        <v/>
      </c>
      <c r="E148" s="327" t="str">
        <f>IF('1042Bi Dati di base lav.'!N144="","",'1042Bi Dati di base lav.'!N144)</f>
        <v/>
      </c>
      <c r="F148" s="333" t="str">
        <f>IF('1042Bi Dati di base lav.'!O144="","",'1042Bi Dati di base lav.'!O144)</f>
        <v/>
      </c>
      <c r="G148" s="329" t="str">
        <f>IF('1042Bi Dati di base lav.'!P144="","",'1042Bi Dati di base lav.'!P144)</f>
        <v/>
      </c>
      <c r="H148" s="341" t="str">
        <f>IF('1042Bi Dati di base lav.'!Q144="","",'1042Bi Dati di base lav.'!Q144)</f>
        <v/>
      </c>
      <c r="I148" s="342" t="str">
        <f>IF('1042Bi Dati di base lav.'!R144="","",'1042Bi Dati di base lav.'!R144)</f>
        <v/>
      </c>
      <c r="J148" s="343" t="str">
        <f t="shared" si="66"/>
        <v/>
      </c>
      <c r="K148" s="344" t="str">
        <f t="shared" si="67"/>
        <v/>
      </c>
      <c r="L148" s="345" t="str">
        <f>IF('1042Bi Dati di base lav.'!S144="","",'1042Bi Dati di base lav.'!S144)</f>
        <v/>
      </c>
      <c r="M148" s="346" t="str">
        <f t="shared" si="68"/>
        <v/>
      </c>
      <c r="N148" s="347" t="str">
        <f t="shared" si="69"/>
        <v/>
      </c>
      <c r="O148" s="348" t="str">
        <f t="shared" si="70"/>
        <v/>
      </c>
      <c r="P148" s="349" t="str">
        <f t="shared" si="71"/>
        <v/>
      </c>
      <c r="Q148" s="338" t="str">
        <f t="shared" si="72"/>
        <v/>
      </c>
      <c r="R148" s="350" t="str">
        <f t="shared" si="73"/>
        <v/>
      </c>
      <c r="S148" s="347" t="str">
        <f t="shared" si="74"/>
        <v/>
      </c>
      <c r="T148" s="345" t="str">
        <f>IF(R148="","",MAX((O148-AR148)*'1042Ai Domanda'!$B$31,0))</f>
        <v/>
      </c>
      <c r="U148" s="351" t="str">
        <f t="shared" si="75"/>
        <v/>
      </c>
      <c r="V148" s="214"/>
      <c r="W148" s="215"/>
      <c r="X148" s="164" t="str">
        <f>'1042Bi Dati di base lav.'!M144</f>
        <v/>
      </c>
      <c r="Y148" s="216" t="str">
        <f t="shared" si="76"/>
        <v/>
      </c>
      <c r="Z148" s="217" t="str">
        <f>IF(A148="","",'1042Bi Dati di base lav.'!Q144-'1042Bi Dati di base lav.'!R144)</f>
        <v/>
      </c>
      <c r="AA148" s="217" t="str">
        <f t="shared" si="77"/>
        <v/>
      </c>
      <c r="AB148" s="218" t="str">
        <f t="shared" si="78"/>
        <v/>
      </c>
      <c r="AC148" s="218" t="str">
        <f t="shared" si="79"/>
        <v/>
      </c>
      <c r="AD148" s="218" t="str">
        <f t="shared" si="80"/>
        <v/>
      </c>
      <c r="AE148" s="219" t="str">
        <f t="shared" si="81"/>
        <v/>
      </c>
      <c r="AF148" s="219" t="str">
        <f>IF(K148="","",K148*AF$8 - MAX('1042Bi Dati di base lav.'!S144-M148,0))</f>
        <v/>
      </c>
      <c r="AG148" s="219" t="str">
        <f t="shared" si="82"/>
        <v/>
      </c>
      <c r="AH148" s="219" t="str">
        <f t="shared" si="83"/>
        <v/>
      </c>
      <c r="AI148" s="219" t="str">
        <f t="shared" si="84"/>
        <v/>
      </c>
      <c r="AJ148" s="219" t="str">
        <f>IF(OR($C148="",K148="",O148=""),"",MAX(P148+'1042Bi Dati di base lav.'!T144-O148,0))</f>
        <v/>
      </c>
      <c r="AK148" s="219" t="str">
        <f>IF('1042Bi Dati di base lav.'!T144="","",'1042Bi Dati di base lav.'!T144)</f>
        <v/>
      </c>
      <c r="AL148" s="219" t="str">
        <f t="shared" si="85"/>
        <v/>
      </c>
      <c r="AM148" s="220" t="str">
        <f t="shared" si="86"/>
        <v/>
      </c>
      <c r="AN148" s="221" t="str">
        <f t="shared" si="90"/>
        <v/>
      </c>
      <c r="AO148" s="219" t="str">
        <f t="shared" si="87"/>
        <v/>
      </c>
      <c r="AP148" s="219" t="str">
        <f>IF(E148="","",'1042Bi Dati di base lav.'!P144)</f>
        <v/>
      </c>
      <c r="AQ148" s="222">
        <f>IF('1042Bi Dati di base lav.'!Y144&gt;0,AG148,0)</f>
        <v>0</v>
      </c>
      <c r="AR148" s="223">
        <f>IF('1042Bi Dati di base lav.'!Y144&gt;0,'1042Bi Dati di base lav.'!T144,0)</f>
        <v>0</v>
      </c>
      <c r="AS148" s="219" t="str">
        <f t="shared" si="88"/>
        <v/>
      </c>
      <c r="AT148" s="219">
        <f>'1042Bi Dati di base lav.'!P144</f>
        <v>0</v>
      </c>
      <c r="AU148" s="219">
        <f t="shared" si="89"/>
        <v>0</v>
      </c>
    </row>
    <row r="149" spans="1:47" s="57" customFormat="1" ht="16.899999999999999" customHeight="1">
      <c r="A149" s="225" t="str">
        <f>IF('1042Bi Dati di base lav.'!A145="","",'1042Bi Dati di base lav.'!A145)</f>
        <v/>
      </c>
      <c r="B149" s="226" t="str">
        <f>IF('1042Bi Dati di base lav.'!B145="","",'1042Bi Dati di base lav.'!B145)</f>
        <v/>
      </c>
      <c r="C149" s="227" t="str">
        <f>IF('1042Bi Dati di base lav.'!C145="","",'1042Bi Dati di base lav.'!C145)</f>
        <v/>
      </c>
      <c r="D149" s="335" t="str">
        <f>IF('1042Bi Dati di base lav.'!AJ145="","",'1042Bi Dati di base lav.'!AJ145)</f>
        <v/>
      </c>
      <c r="E149" s="327" t="str">
        <f>IF('1042Bi Dati di base lav.'!N145="","",'1042Bi Dati di base lav.'!N145)</f>
        <v/>
      </c>
      <c r="F149" s="333" t="str">
        <f>IF('1042Bi Dati di base lav.'!O145="","",'1042Bi Dati di base lav.'!O145)</f>
        <v/>
      </c>
      <c r="G149" s="329" t="str">
        <f>IF('1042Bi Dati di base lav.'!P145="","",'1042Bi Dati di base lav.'!P145)</f>
        <v/>
      </c>
      <c r="H149" s="341" t="str">
        <f>IF('1042Bi Dati di base lav.'!Q145="","",'1042Bi Dati di base lav.'!Q145)</f>
        <v/>
      </c>
      <c r="I149" s="342" t="str">
        <f>IF('1042Bi Dati di base lav.'!R145="","",'1042Bi Dati di base lav.'!R145)</f>
        <v/>
      </c>
      <c r="J149" s="343" t="str">
        <f t="shared" si="66"/>
        <v/>
      </c>
      <c r="K149" s="344" t="str">
        <f t="shared" si="67"/>
        <v/>
      </c>
      <c r="L149" s="345" t="str">
        <f>IF('1042Bi Dati di base lav.'!S145="","",'1042Bi Dati di base lav.'!S145)</f>
        <v/>
      </c>
      <c r="M149" s="346" t="str">
        <f t="shared" si="68"/>
        <v/>
      </c>
      <c r="N149" s="347" t="str">
        <f t="shared" si="69"/>
        <v/>
      </c>
      <c r="O149" s="348" t="str">
        <f t="shared" si="70"/>
        <v/>
      </c>
      <c r="P149" s="349" t="str">
        <f t="shared" si="71"/>
        <v/>
      </c>
      <c r="Q149" s="338" t="str">
        <f t="shared" si="72"/>
        <v/>
      </c>
      <c r="R149" s="350" t="str">
        <f t="shared" si="73"/>
        <v/>
      </c>
      <c r="S149" s="347" t="str">
        <f t="shared" si="74"/>
        <v/>
      </c>
      <c r="T149" s="345" t="str">
        <f>IF(R149="","",MAX((O149-AR149)*'1042Ai Domanda'!$B$31,0))</f>
        <v/>
      </c>
      <c r="U149" s="351" t="str">
        <f t="shared" si="75"/>
        <v/>
      </c>
      <c r="V149" s="214"/>
      <c r="W149" s="215"/>
      <c r="X149" s="164" t="str">
        <f>'1042Bi Dati di base lav.'!M145</f>
        <v/>
      </c>
      <c r="Y149" s="216" t="str">
        <f t="shared" si="76"/>
        <v/>
      </c>
      <c r="Z149" s="217" t="str">
        <f>IF(A149="","",'1042Bi Dati di base lav.'!Q145-'1042Bi Dati di base lav.'!R145)</f>
        <v/>
      </c>
      <c r="AA149" s="217" t="str">
        <f t="shared" si="77"/>
        <v/>
      </c>
      <c r="AB149" s="218" t="str">
        <f t="shared" si="78"/>
        <v/>
      </c>
      <c r="AC149" s="218" t="str">
        <f t="shared" si="79"/>
        <v/>
      </c>
      <c r="AD149" s="218" t="str">
        <f t="shared" si="80"/>
        <v/>
      </c>
      <c r="AE149" s="219" t="str">
        <f t="shared" si="81"/>
        <v/>
      </c>
      <c r="AF149" s="219" t="str">
        <f>IF(K149="","",K149*AF$8 - MAX('1042Bi Dati di base lav.'!S145-M149,0))</f>
        <v/>
      </c>
      <c r="AG149" s="219" t="str">
        <f t="shared" si="82"/>
        <v/>
      </c>
      <c r="AH149" s="219" t="str">
        <f t="shared" si="83"/>
        <v/>
      </c>
      <c r="AI149" s="219" t="str">
        <f t="shared" si="84"/>
        <v/>
      </c>
      <c r="AJ149" s="219" t="str">
        <f>IF(OR($C149="",K149="",O149=""),"",MAX(P149+'1042Bi Dati di base lav.'!T145-O149,0))</f>
        <v/>
      </c>
      <c r="AK149" s="219" t="str">
        <f>IF('1042Bi Dati di base lav.'!T145="","",'1042Bi Dati di base lav.'!T145)</f>
        <v/>
      </c>
      <c r="AL149" s="219" t="str">
        <f t="shared" si="85"/>
        <v/>
      </c>
      <c r="AM149" s="220" t="str">
        <f t="shared" si="86"/>
        <v/>
      </c>
      <c r="AN149" s="221" t="str">
        <f t="shared" si="90"/>
        <v/>
      </c>
      <c r="AO149" s="219" t="str">
        <f t="shared" si="87"/>
        <v/>
      </c>
      <c r="AP149" s="219" t="str">
        <f>IF(E149="","",'1042Bi Dati di base lav.'!P145)</f>
        <v/>
      </c>
      <c r="AQ149" s="222">
        <f>IF('1042Bi Dati di base lav.'!Y145&gt;0,AG149,0)</f>
        <v>0</v>
      </c>
      <c r="AR149" s="223">
        <f>IF('1042Bi Dati di base lav.'!Y145&gt;0,'1042Bi Dati di base lav.'!T145,0)</f>
        <v>0</v>
      </c>
      <c r="AS149" s="219" t="str">
        <f t="shared" si="88"/>
        <v/>
      </c>
      <c r="AT149" s="219">
        <f>'1042Bi Dati di base lav.'!P145</f>
        <v>0</v>
      </c>
      <c r="AU149" s="219">
        <f t="shared" si="89"/>
        <v>0</v>
      </c>
    </row>
    <row r="150" spans="1:47" s="57" customFormat="1" ht="16.899999999999999" customHeight="1">
      <c r="A150" s="225" t="str">
        <f>IF('1042Bi Dati di base lav.'!A146="","",'1042Bi Dati di base lav.'!A146)</f>
        <v/>
      </c>
      <c r="B150" s="226" t="str">
        <f>IF('1042Bi Dati di base lav.'!B146="","",'1042Bi Dati di base lav.'!B146)</f>
        <v/>
      </c>
      <c r="C150" s="227" t="str">
        <f>IF('1042Bi Dati di base lav.'!C146="","",'1042Bi Dati di base lav.'!C146)</f>
        <v/>
      </c>
      <c r="D150" s="335" t="str">
        <f>IF('1042Bi Dati di base lav.'!AJ146="","",'1042Bi Dati di base lav.'!AJ146)</f>
        <v/>
      </c>
      <c r="E150" s="327" t="str">
        <f>IF('1042Bi Dati di base lav.'!N146="","",'1042Bi Dati di base lav.'!N146)</f>
        <v/>
      </c>
      <c r="F150" s="333" t="str">
        <f>IF('1042Bi Dati di base lav.'!O146="","",'1042Bi Dati di base lav.'!O146)</f>
        <v/>
      </c>
      <c r="G150" s="329" t="str">
        <f>IF('1042Bi Dati di base lav.'!P146="","",'1042Bi Dati di base lav.'!P146)</f>
        <v/>
      </c>
      <c r="H150" s="341" t="str">
        <f>IF('1042Bi Dati di base lav.'!Q146="","",'1042Bi Dati di base lav.'!Q146)</f>
        <v/>
      </c>
      <c r="I150" s="342" t="str">
        <f>IF('1042Bi Dati di base lav.'!R146="","",'1042Bi Dati di base lav.'!R146)</f>
        <v/>
      </c>
      <c r="J150" s="343" t="str">
        <f t="shared" si="66"/>
        <v/>
      </c>
      <c r="K150" s="344" t="str">
        <f t="shared" si="67"/>
        <v/>
      </c>
      <c r="L150" s="345" t="str">
        <f>IF('1042Bi Dati di base lav.'!S146="","",'1042Bi Dati di base lav.'!S146)</f>
        <v/>
      </c>
      <c r="M150" s="346" t="str">
        <f t="shared" si="68"/>
        <v/>
      </c>
      <c r="N150" s="347" t="str">
        <f t="shared" si="69"/>
        <v/>
      </c>
      <c r="O150" s="348" t="str">
        <f t="shared" si="70"/>
        <v/>
      </c>
      <c r="P150" s="349" t="str">
        <f t="shared" si="71"/>
        <v/>
      </c>
      <c r="Q150" s="338" t="str">
        <f t="shared" si="72"/>
        <v/>
      </c>
      <c r="R150" s="350" t="str">
        <f t="shared" si="73"/>
        <v/>
      </c>
      <c r="S150" s="347" t="str">
        <f t="shared" si="74"/>
        <v/>
      </c>
      <c r="T150" s="345" t="str">
        <f>IF(R150="","",MAX((O150-AR150)*'1042Ai Domanda'!$B$31,0))</f>
        <v/>
      </c>
      <c r="U150" s="351" t="str">
        <f t="shared" si="75"/>
        <v/>
      </c>
      <c r="V150" s="214"/>
      <c r="W150" s="215"/>
      <c r="X150" s="164" t="str">
        <f>'1042Bi Dati di base lav.'!M146</f>
        <v/>
      </c>
      <c r="Y150" s="216" t="str">
        <f t="shared" si="76"/>
        <v/>
      </c>
      <c r="Z150" s="217" t="str">
        <f>IF(A150="","",'1042Bi Dati di base lav.'!Q146-'1042Bi Dati di base lav.'!R146)</f>
        <v/>
      </c>
      <c r="AA150" s="217" t="str">
        <f t="shared" si="77"/>
        <v/>
      </c>
      <c r="AB150" s="218" t="str">
        <f t="shared" si="78"/>
        <v/>
      </c>
      <c r="AC150" s="218" t="str">
        <f t="shared" si="79"/>
        <v/>
      </c>
      <c r="AD150" s="218" t="str">
        <f t="shared" si="80"/>
        <v/>
      </c>
      <c r="AE150" s="219" t="str">
        <f t="shared" si="81"/>
        <v/>
      </c>
      <c r="AF150" s="219" t="str">
        <f>IF(K150="","",K150*AF$8 - MAX('1042Bi Dati di base lav.'!S146-M150,0))</f>
        <v/>
      </c>
      <c r="AG150" s="219" t="str">
        <f t="shared" si="82"/>
        <v/>
      </c>
      <c r="AH150" s="219" t="str">
        <f t="shared" si="83"/>
        <v/>
      </c>
      <c r="AI150" s="219" t="str">
        <f t="shared" si="84"/>
        <v/>
      </c>
      <c r="AJ150" s="219" t="str">
        <f>IF(OR($C150="",K150="",O150=""),"",MAX(P150+'1042Bi Dati di base lav.'!T146-O150,0))</f>
        <v/>
      </c>
      <c r="AK150" s="219" t="str">
        <f>IF('1042Bi Dati di base lav.'!T146="","",'1042Bi Dati di base lav.'!T146)</f>
        <v/>
      </c>
      <c r="AL150" s="219" t="str">
        <f t="shared" si="85"/>
        <v/>
      </c>
      <c r="AM150" s="220" t="str">
        <f t="shared" si="86"/>
        <v/>
      </c>
      <c r="AN150" s="221" t="str">
        <f t="shared" si="90"/>
        <v/>
      </c>
      <c r="AO150" s="219" t="str">
        <f t="shared" si="87"/>
        <v/>
      </c>
      <c r="AP150" s="219" t="str">
        <f>IF(E150="","",'1042Bi Dati di base lav.'!P146)</f>
        <v/>
      </c>
      <c r="AQ150" s="222">
        <f>IF('1042Bi Dati di base lav.'!Y146&gt;0,AG150,0)</f>
        <v>0</v>
      </c>
      <c r="AR150" s="223">
        <f>IF('1042Bi Dati di base lav.'!Y146&gt;0,'1042Bi Dati di base lav.'!T146,0)</f>
        <v>0</v>
      </c>
      <c r="AS150" s="219" t="str">
        <f t="shared" si="88"/>
        <v/>
      </c>
      <c r="AT150" s="219">
        <f>'1042Bi Dati di base lav.'!P146</f>
        <v>0</v>
      </c>
      <c r="AU150" s="219">
        <f t="shared" si="89"/>
        <v>0</v>
      </c>
    </row>
    <row r="151" spans="1:47" s="57" customFormat="1" ht="16.899999999999999" customHeight="1">
      <c r="A151" s="225" t="str">
        <f>IF('1042Bi Dati di base lav.'!A147="","",'1042Bi Dati di base lav.'!A147)</f>
        <v/>
      </c>
      <c r="B151" s="226" t="str">
        <f>IF('1042Bi Dati di base lav.'!B147="","",'1042Bi Dati di base lav.'!B147)</f>
        <v/>
      </c>
      <c r="C151" s="227" t="str">
        <f>IF('1042Bi Dati di base lav.'!C147="","",'1042Bi Dati di base lav.'!C147)</f>
        <v/>
      </c>
      <c r="D151" s="335" t="str">
        <f>IF('1042Bi Dati di base lav.'!AJ147="","",'1042Bi Dati di base lav.'!AJ147)</f>
        <v/>
      </c>
      <c r="E151" s="327" t="str">
        <f>IF('1042Bi Dati di base lav.'!N147="","",'1042Bi Dati di base lav.'!N147)</f>
        <v/>
      </c>
      <c r="F151" s="333" t="str">
        <f>IF('1042Bi Dati di base lav.'!O147="","",'1042Bi Dati di base lav.'!O147)</f>
        <v/>
      </c>
      <c r="G151" s="329" t="str">
        <f>IF('1042Bi Dati di base lav.'!P147="","",'1042Bi Dati di base lav.'!P147)</f>
        <v/>
      </c>
      <c r="H151" s="341" t="str">
        <f>IF('1042Bi Dati di base lav.'!Q147="","",'1042Bi Dati di base lav.'!Q147)</f>
        <v/>
      </c>
      <c r="I151" s="342" t="str">
        <f>IF('1042Bi Dati di base lav.'!R147="","",'1042Bi Dati di base lav.'!R147)</f>
        <v/>
      </c>
      <c r="J151" s="343" t="str">
        <f t="shared" si="66"/>
        <v/>
      </c>
      <c r="K151" s="344" t="str">
        <f t="shared" si="67"/>
        <v/>
      </c>
      <c r="L151" s="345" t="str">
        <f>IF('1042Bi Dati di base lav.'!S147="","",'1042Bi Dati di base lav.'!S147)</f>
        <v/>
      </c>
      <c r="M151" s="346" t="str">
        <f t="shared" si="68"/>
        <v/>
      </c>
      <c r="N151" s="347" t="str">
        <f t="shared" si="69"/>
        <v/>
      </c>
      <c r="O151" s="348" t="str">
        <f t="shared" si="70"/>
        <v/>
      </c>
      <c r="P151" s="349" t="str">
        <f t="shared" si="71"/>
        <v/>
      </c>
      <c r="Q151" s="338" t="str">
        <f t="shared" si="72"/>
        <v/>
      </c>
      <c r="R151" s="350" t="str">
        <f t="shared" si="73"/>
        <v/>
      </c>
      <c r="S151" s="347" t="str">
        <f t="shared" si="74"/>
        <v/>
      </c>
      <c r="T151" s="345" t="str">
        <f>IF(R151="","",MAX((O151-AR151)*'1042Ai Domanda'!$B$31,0))</f>
        <v/>
      </c>
      <c r="U151" s="351" t="str">
        <f t="shared" si="75"/>
        <v/>
      </c>
      <c r="V151" s="214"/>
      <c r="W151" s="215"/>
      <c r="X151" s="164" t="str">
        <f>'1042Bi Dati di base lav.'!M147</f>
        <v/>
      </c>
      <c r="Y151" s="216" t="str">
        <f t="shared" si="76"/>
        <v/>
      </c>
      <c r="Z151" s="217" t="str">
        <f>IF(A151="","",'1042Bi Dati di base lav.'!Q147-'1042Bi Dati di base lav.'!R147)</f>
        <v/>
      </c>
      <c r="AA151" s="217" t="str">
        <f t="shared" si="77"/>
        <v/>
      </c>
      <c r="AB151" s="218" t="str">
        <f t="shared" si="78"/>
        <v/>
      </c>
      <c r="AC151" s="218" t="str">
        <f t="shared" si="79"/>
        <v/>
      </c>
      <c r="AD151" s="218" t="str">
        <f t="shared" si="80"/>
        <v/>
      </c>
      <c r="AE151" s="219" t="str">
        <f t="shared" si="81"/>
        <v/>
      </c>
      <c r="AF151" s="219" t="str">
        <f>IF(K151="","",K151*AF$8 - MAX('1042Bi Dati di base lav.'!S147-M151,0))</f>
        <v/>
      </c>
      <c r="AG151" s="219" t="str">
        <f t="shared" si="82"/>
        <v/>
      </c>
      <c r="AH151" s="219" t="str">
        <f t="shared" si="83"/>
        <v/>
      </c>
      <c r="AI151" s="219" t="str">
        <f t="shared" si="84"/>
        <v/>
      </c>
      <c r="AJ151" s="219" t="str">
        <f>IF(OR($C151="",K151="",O151=""),"",MAX(P151+'1042Bi Dati di base lav.'!T147-O151,0))</f>
        <v/>
      </c>
      <c r="AK151" s="219" t="str">
        <f>IF('1042Bi Dati di base lav.'!T147="","",'1042Bi Dati di base lav.'!T147)</f>
        <v/>
      </c>
      <c r="AL151" s="219" t="str">
        <f t="shared" si="85"/>
        <v/>
      </c>
      <c r="AM151" s="220" t="str">
        <f t="shared" si="86"/>
        <v/>
      </c>
      <c r="AN151" s="221" t="str">
        <f t="shared" si="90"/>
        <v/>
      </c>
      <c r="AO151" s="219" t="str">
        <f t="shared" si="87"/>
        <v/>
      </c>
      <c r="AP151" s="219" t="str">
        <f>IF(E151="","",'1042Bi Dati di base lav.'!P147)</f>
        <v/>
      </c>
      <c r="AQ151" s="222">
        <f>IF('1042Bi Dati di base lav.'!Y147&gt;0,AG151,0)</f>
        <v>0</v>
      </c>
      <c r="AR151" s="223">
        <f>IF('1042Bi Dati di base lav.'!Y147&gt;0,'1042Bi Dati di base lav.'!T147,0)</f>
        <v>0</v>
      </c>
      <c r="AS151" s="219" t="str">
        <f t="shared" si="88"/>
        <v/>
      </c>
      <c r="AT151" s="219">
        <f>'1042Bi Dati di base lav.'!P147</f>
        <v>0</v>
      </c>
      <c r="AU151" s="219">
        <f t="shared" si="89"/>
        <v>0</v>
      </c>
    </row>
    <row r="152" spans="1:47" s="57" customFormat="1" ht="16.899999999999999" customHeight="1">
      <c r="A152" s="225" t="str">
        <f>IF('1042Bi Dati di base lav.'!A148="","",'1042Bi Dati di base lav.'!A148)</f>
        <v/>
      </c>
      <c r="B152" s="226" t="str">
        <f>IF('1042Bi Dati di base lav.'!B148="","",'1042Bi Dati di base lav.'!B148)</f>
        <v/>
      </c>
      <c r="C152" s="227" t="str">
        <f>IF('1042Bi Dati di base lav.'!C148="","",'1042Bi Dati di base lav.'!C148)</f>
        <v/>
      </c>
      <c r="D152" s="335" t="str">
        <f>IF('1042Bi Dati di base lav.'!AJ148="","",'1042Bi Dati di base lav.'!AJ148)</f>
        <v/>
      </c>
      <c r="E152" s="327" t="str">
        <f>IF('1042Bi Dati di base lav.'!N148="","",'1042Bi Dati di base lav.'!N148)</f>
        <v/>
      </c>
      <c r="F152" s="333" t="str">
        <f>IF('1042Bi Dati di base lav.'!O148="","",'1042Bi Dati di base lav.'!O148)</f>
        <v/>
      </c>
      <c r="G152" s="329" t="str">
        <f>IF('1042Bi Dati di base lav.'!P148="","",'1042Bi Dati di base lav.'!P148)</f>
        <v/>
      </c>
      <c r="H152" s="341" t="str">
        <f>IF('1042Bi Dati di base lav.'!Q148="","",'1042Bi Dati di base lav.'!Q148)</f>
        <v/>
      </c>
      <c r="I152" s="342" t="str">
        <f>IF('1042Bi Dati di base lav.'!R148="","",'1042Bi Dati di base lav.'!R148)</f>
        <v/>
      </c>
      <c r="J152" s="343" t="str">
        <f t="shared" si="66"/>
        <v/>
      </c>
      <c r="K152" s="344" t="str">
        <f t="shared" si="67"/>
        <v/>
      </c>
      <c r="L152" s="345" t="str">
        <f>IF('1042Bi Dati di base lav.'!S148="","",'1042Bi Dati di base lav.'!S148)</f>
        <v/>
      </c>
      <c r="M152" s="346" t="str">
        <f t="shared" si="68"/>
        <v/>
      </c>
      <c r="N152" s="347" t="str">
        <f t="shared" si="69"/>
        <v/>
      </c>
      <c r="O152" s="348" t="str">
        <f t="shared" si="70"/>
        <v/>
      </c>
      <c r="P152" s="349" t="str">
        <f t="shared" si="71"/>
        <v/>
      </c>
      <c r="Q152" s="338" t="str">
        <f t="shared" si="72"/>
        <v/>
      </c>
      <c r="R152" s="350" t="str">
        <f t="shared" si="73"/>
        <v/>
      </c>
      <c r="S152" s="347" t="str">
        <f t="shared" si="74"/>
        <v/>
      </c>
      <c r="T152" s="345" t="str">
        <f>IF(R152="","",MAX((O152-AR152)*'1042Ai Domanda'!$B$31,0))</f>
        <v/>
      </c>
      <c r="U152" s="351" t="str">
        <f t="shared" si="75"/>
        <v/>
      </c>
      <c r="V152" s="214"/>
      <c r="W152" s="215"/>
      <c r="X152" s="164" t="str">
        <f>'1042Bi Dati di base lav.'!M148</f>
        <v/>
      </c>
      <c r="Y152" s="216" t="str">
        <f t="shared" si="76"/>
        <v/>
      </c>
      <c r="Z152" s="217" t="str">
        <f>IF(A152="","",'1042Bi Dati di base lav.'!Q148-'1042Bi Dati di base lav.'!R148)</f>
        <v/>
      </c>
      <c r="AA152" s="217" t="str">
        <f t="shared" si="77"/>
        <v/>
      </c>
      <c r="AB152" s="218" t="str">
        <f t="shared" si="78"/>
        <v/>
      </c>
      <c r="AC152" s="218" t="str">
        <f t="shared" si="79"/>
        <v/>
      </c>
      <c r="AD152" s="218" t="str">
        <f t="shared" si="80"/>
        <v/>
      </c>
      <c r="AE152" s="219" t="str">
        <f t="shared" si="81"/>
        <v/>
      </c>
      <c r="AF152" s="219" t="str">
        <f>IF(K152="","",K152*AF$8 - MAX('1042Bi Dati di base lav.'!S148-M152,0))</f>
        <v/>
      </c>
      <c r="AG152" s="219" t="str">
        <f t="shared" si="82"/>
        <v/>
      </c>
      <c r="AH152" s="219" t="str">
        <f t="shared" si="83"/>
        <v/>
      </c>
      <c r="AI152" s="219" t="str">
        <f t="shared" si="84"/>
        <v/>
      </c>
      <c r="AJ152" s="219" t="str">
        <f>IF(OR($C152="",K152="",O152=""),"",MAX(P152+'1042Bi Dati di base lav.'!T148-O152,0))</f>
        <v/>
      </c>
      <c r="AK152" s="219" t="str">
        <f>IF('1042Bi Dati di base lav.'!T148="","",'1042Bi Dati di base lav.'!T148)</f>
        <v/>
      </c>
      <c r="AL152" s="219" t="str">
        <f t="shared" si="85"/>
        <v/>
      </c>
      <c r="AM152" s="220" t="str">
        <f t="shared" si="86"/>
        <v/>
      </c>
      <c r="AN152" s="221" t="str">
        <f t="shared" si="90"/>
        <v/>
      </c>
      <c r="AO152" s="219" t="str">
        <f t="shared" si="87"/>
        <v/>
      </c>
      <c r="AP152" s="219" t="str">
        <f>IF(E152="","",'1042Bi Dati di base lav.'!P148)</f>
        <v/>
      </c>
      <c r="AQ152" s="222">
        <f>IF('1042Bi Dati di base lav.'!Y148&gt;0,AG152,0)</f>
        <v>0</v>
      </c>
      <c r="AR152" s="223">
        <f>IF('1042Bi Dati di base lav.'!Y148&gt;0,'1042Bi Dati di base lav.'!T148,0)</f>
        <v>0</v>
      </c>
      <c r="AS152" s="219" t="str">
        <f t="shared" si="88"/>
        <v/>
      </c>
      <c r="AT152" s="219">
        <f>'1042Bi Dati di base lav.'!P148</f>
        <v>0</v>
      </c>
      <c r="AU152" s="219">
        <f t="shared" si="89"/>
        <v>0</v>
      </c>
    </row>
    <row r="153" spans="1:47" s="57" customFormat="1" ht="16.899999999999999" customHeight="1">
      <c r="A153" s="225" t="str">
        <f>IF('1042Bi Dati di base lav.'!A149="","",'1042Bi Dati di base lav.'!A149)</f>
        <v/>
      </c>
      <c r="B153" s="226" t="str">
        <f>IF('1042Bi Dati di base lav.'!B149="","",'1042Bi Dati di base lav.'!B149)</f>
        <v/>
      </c>
      <c r="C153" s="227" t="str">
        <f>IF('1042Bi Dati di base lav.'!C149="","",'1042Bi Dati di base lav.'!C149)</f>
        <v/>
      </c>
      <c r="D153" s="335" t="str">
        <f>IF('1042Bi Dati di base lav.'!AJ149="","",'1042Bi Dati di base lav.'!AJ149)</f>
        <v/>
      </c>
      <c r="E153" s="327" t="str">
        <f>IF('1042Bi Dati di base lav.'!N149="","",'1042Bi Dati di base lav.'!N149)</f>
        <v/>
      </c>
      <c r="F153" s="333" t="str">
        <f>IF('1042Bi Dati di base lav.'!O149="","",'1042Bi Dati di base lav.'!O149)</f>
        <v/>
      </c>
      <c r="G153" s="329" t="str">
        <f>IF('1042Bi Dati di base lav.'!P149="","",'1042Bi Dati di base lav.'!P149)</f>
        <v/>
      </c>
      <c r="H153" s="341" t="str">
        <f>IF('1042Bi Dati di base lav.'!Q149="","",'1042Bi Dati di base lav.'!Q149)</f>
        <v/>
      </c>
      <c r="I153" s="342" t="str">
        <f>IF('1042Bi Dati di base lav.'!R149="","",'1042Bi Dati di base lav.'!R149)</f>
        <v/>
      </c>
      <c r="J153" s="343" t="str">
        <f t="shared" si="66"/>
        <v/>
      </c>
      <c r="K153" s="344" t="str">
        <f t="shared" si="67"/>
        <v/>
      </c>
      <c r="L153" s="345" t="str">
        <f>IF('1042Bi Dati di base lav.'!S149="","",'1042Bi Dati di base lav.'!S149)</f>
        <v/>
      </c>
      <c r="M153" s="346" t="str">
        <f t="shared" si="68"/>
        <v/>
      </c>
      <c r="N153" s="347" t="str">
        <f t="shared" si="69"/>
        <v/>
      </c>
      <c r="O153" s="348" t="str">
        <f t="shared" si="70"/>
        <v/>
      </c>
      <c r="P153" s="349" t="str">
        <f t="shared" si="71"/>
        <v/>
      </c>
      <c r="Q153" s="338" t="str">
        <f t="shared" si="72"/>
        <v/>
      </c>
      <c r="R153" s="350" t="str">
        <f t="shared" si="73"/>
        <v/>
      </c>
      <c r="S153" s="347" t="str">
        <f t="shared" si="74"/>
        <v/>
      </c>
      <c r="T153" s="345" t="str">
        <f>IF(R153="","",MAX((O153-AR153)*'1042Ai Domanda'!$B$31,0))</f>
        <v/>
      </c>
      <c r="U153" s="351" t="str">
        <f t="shared" si="75"/>
        <v/>
      </c>
      <c r="V153" s="214"/>
      <c r="W153" s="215"/>
      <c r="X153" s="164" t="str">
        <f>'1042Bi Dati di base lav.'!M149</f>
        <v/>
      </c>
      <c r="Y153" s="216" t="str">
        <f t="shared" si="76"/>
        <v/>
      </c>
      <c r="Z153" s="217" t="str">
        <f>IF(A153="","",'1042Bi Dati di base lav.'!Q149-'1042Bi Dati di base lav.'!R149)</f>
        <v/>
      </c>
      <c r="AA153" s="217" t="str">
        <f t="shared" si="77"/>
        <v/>
      </c>
      <c r="AB153" s="218" t="str">
        <f t="shared" si="78"/>
        <v/>
      </c>
      <c r="AC153" s="218" t="str">
        <f t="shared" si="79"/>
        <v/>
      </c>
      <c r="AD153" s="218" t="str">
        <f t="shared" si="80"/>
        <v/>
      </c>
      <c r="AE153" s="219" t="str">
        <f t="shared" si="81"/>
        <v/>
      </c>
      <c r="AF153" s="219" t="str">
        <f>IF(K153="","",K153*AF$8 - MAX('1042Bi Dati di base lav.'!S149-M153,0))</f>
        <v/>
      </c>
      <c r="AG153" s="219" t="str">
        <f t="shared" si="82"/>
        <v/>
      </c>
      <c r="AH153" s="219" t="str">
        <f t="shared" si="83"/>
        <v/>
      </c>
      <c r="AI153" s="219" t="str">
        <f t="shared" si="84"/>
        <v/>
      </c>
      <c r="AJ153" s="219" t="str">
        <f>IF(OR($C153="",K153="",O153=""),"",MAX(P153+'1042Bi Dati di base lav.'!T149-O153,0))</f>
        <v/>
      </c>
      <c r="AK153" s="219" t="str">
        <f>IF('1042Bi Dati di base lav.'!T149="","",'1042Bi Dati di base lav.'!T149)</f>
        <v/>
      </c>
      <c r="AL153" s="219" t="str">
        <f t="shared" si="85"/>
        <v/>
      </c>
      <c r="AM153" s="220" t="str">
        <f t="shared" si="86"/>
        <v/>
      </c>
      <c r="AN153" s="221" t="str">
        <f t="shared" si="90"/>
        <v/>
      </c>
      <c r="AO153" s="219" t="str">
        <f t="shared" si="87"/>
        <v/>
      </c>
      <c r="AP153" s="219" t="str">
        <f>IF(E153="","",'1042Bi Dati di base lav.'!P149)</f>
        <v/>
      </c>
      <c r="AQ153" s="222">
        <f>IF('1042Bi Dati di base lav.'!Y149&gt;0,AG153,0)</f>
        <v>0</v>
      </c>
      <c r="AR153" s="223">
        <f>IF('1042Bi Dati di base lav.'!Y149&gt;0,'1042Bi Dati di base lav.'!T149,0)</f>
        <v>0</v>
      </c>
      <c r="AS153" s="219" t="str">
        <f t="shared" si="88"/>
        <v/>
      </c>
      <c r="AT153" s="219">
        <f>'1042Bi Dati di base lav.'!P149</f>
        <v>0</v>
      </c>
      <c r="AU153" s="219">
        <f t="shared" si="89"/>
        <v>0</v>
      </c>
    </row>
    <row r="154" spans="1:47" s="57" customFormat="1" ht="16.899999999999999" customHeight="1">
      <c r="A154" s="225" t="str">
        <f>IF('1042Bi Dati di base lav.'!A150="","",'1042Bi Dati di base lav.'!A150)</f>
        <v/>
      </c>
      <c r="B154" s="226" t="str">
        <f>IF('1042Bi Dati di base lav.'!B150="","",'1042Bi Dati di base lav.'!B150)</f>
        <v/>
      </c>
      <c r="C154" s="227" t="str">
        <f>IF('1042Bi Dati di base lav.'!C150="","",'1042Bi Dati di base lav.'!C150)</f>
        <v/>
      </c>
      <c r="D154" s="335" t="str">
        <f>IF('1042Bi Dati di base lav.'!AJ150="","",'1042Bi Dati di base lav.'!AJ150)</f>
        <v/>
      </c>
      <c r="E154" s="327" t="str">
        <f>IF('1042Bi Dati di base lav.'!N150="","",'1042Bi Dati di base lav.'!N150)</f>
        <v/>
      </c>
      <c r="F154" s="333" t="str">
        <f>IF('1042Bi Dati di base lav.'!O150="","",'1042Bi Dati di base lav.'!O150)</f>
        <v/>
      </c>
      <c r="G154" s="329" t="str">
        <f>IF('1042Bi Dati di base lav.'!P150="","",'1042Bi Dati di base lav.'!P150)</f>
        <v/>
      </c>
      <c r="H154" s="341" t="str">
        <f>IF('1042Bi Dati di base lav.'!Q150="","",'1042Bi Dati di base lav.'!Q150)</f>
        <v/>
      </c>
      <c r="I154" s="342" t="str">
        <f>IF('1042Bi Dati di base lav.'!R150="","",'1042Bi Dati di base lav.'!R150)</f>
        <v/>
      </c>
      <c r="J154" s="343" t="str">
        <f t="shared" si="66"/>
        <v/>
      </c>
      <c r="K154" s="344" t="str">
        <f t="shared" si="67"/>
        <v/>
      </c>
      <c r="L154" s="345" t="str">
        <f>IF('1042Bi Dati di base lav.'!S150="","",'1042Bi Dati di base lav.'!S150)</f>
        <v/>
      </c>
      <c r="M154" s="346" t="str">
        <f t="shared" si="68"/>
        <v/>
      </c>
      <c r="N154" s="347" t="str">
        <f t="shared" si="69"/>
        <v/>
      </c>
      <c r="O154" s="348" t="str">
        <f t="shared" si="70"/>
        <v/>
      </c>
      <c r="P154" s="349" t="str">
        <f t="shared" si="71"/>
        <v/>
      </c>
      <c r="Q154" s="338" t="str">
        <f t="shared" si="72"/>
        <v/>
      </c>
      <c r="R154" s="350" t="str">
        <f t="shared" si="73"/>
        <v/>
      </c>
      <c r="S154" s="347" t="str">
        <f t="shared" si="74"/>
        <v/>
      </c>
      <c r="T154" s="345" t="str">
        <f>IF(R154="","",MAX((O154-AR154)*'1042Ai Domanda'!$B$31,0))</f>
        <v/>
      </c>
      <c r="U154" s="351" t="str">
        <f t="shared" si="75"/>
        <v/>
      </c>
      <c r="V154" s="214"/>
      <c r="W154" s="215"/>
      <c r="X154" s="164" t="str">
        <f>'1042Bi Dati di base lav.'!M150</f>
        <v/>
      </c>
      <c r="Y154" s="216" t="str">
        <f t="shared" si="76"/>
        <v/>
      </c>
      <c r="Z154" s="217" t="str">
        <f>IF(A154="","",'1042Bi Dati di base lav.'!Q150-'1042Bi Dati di base lav.'!R150)</f>
        <v/>
      </c>
      <c r="AA154" s="217" t="str">
        <f t="shared" si="77"/>
        <v/>
      </c>
      <c r="AB154" s="218" t="str">
        <f t="shared" si="78"/>
        <v/>
      </c>
      <c r="AC154" s="218" t="str">
        <f t="shared" si="79"/>
        <v/>
      </c>
      <c r="AD154" s="218" t="str">
        <f t="shared" si="80"/>
        <v/>
      </c>
      <c r="AE154" s="219" t="str">
        <f t="shared" si="81"/>
        <v/>
      </c>
      <c r="AF154" s="219" t="str">
        <f>IF(K154="","",K154*AF$8 - MAX('1042Bi Dati di base lav.'!S150-M154,0))</f>
        <v/>
      </c>
      <c r="AG154" s="219" t="str">
        <f t="shared" si="82"/>
        <v/>
      </c>
      <c r="AH154" s="219" t="str">
        <f t="shared" si="83"/>
        <v/>
      </c>
      <c r="AI154" s="219" t="str">
        <f t="shared" si="84"/>
        <v/>
      </c>
      <c r="AJ154" s="219" t="str">
        <f>IF(OR($C154="",K154="",O154=""),"",MAX(P154+'1042Bi Dati di base lav.'!T150-O154,0))</f>
        <v/>
      </c>
      <c r="AK154" s="219" t="str">
        <f>IF('1042Bi Dati di base lav.'!T150="","",'1042Bi Dati di base lav.'!T150)</f>
        <v/>
      </c>
      <c r="AL154" s="219" t="str">
        <f t="shared" si="85"/>
        <v/>
      </c>
      <c r="AM154" s="220" t="str">
        <f t="shared" si="86"/>
        <v/>
      </c>
      <c r="AN154" s="221" t="str">
        <f t="shared" si="90"/>
        <v/>
      </c>
      <c r="AO154" s="219" t="str">
        <f t="shared" si="87"/>
        <v/>
      </c>
      <c r="AP154" s="219" t="str">
        <f>IF(E154="","",'1042Bi Dati di base lav.'!P150)</f>
        <v/>
      </c>
      <c r="AQ154" s="222">
        <f>IF('1042Bi Dati di base lav.'!Y150&gt;0,AG154,0)</f>
        <v>0</v>
      </c>
      <c r="AR154" s="223">
        <f>IF('1042Bi Dati di base lav.'!Y150&gt;0,'1042Bi Dati di base lav.'!T150,0)</f>
        <v>0</v>
      </c>
      <c r="AS154" s="219" t="str">
        <f t="shared" si="88"/>
        <v/>
      </c>
      <c r="AT154" s="219">
        <f>'1042Bi Dati di base lav.'!P150</f>
        <v>0</v>
      </c>
      <c r="AU154" s="219">
        <f t="shared" si="89"/>
        <v>0</v>
      </c>
    </row>
    <row r="155" spans="1:47" s="57" customFormat="1" ht="16.899999999999999" customHeight="1">
      <c r="A155" s="225" t="str">
        <f>IF('1042Bi Dati di base lav.'!A151="","",'1042Bi Dati di base lav.'!A151)</f>
        <v/>
      </c>
      <c r="B155" s="226" t="str">
        <f>IF('1042Bi Dati di base lav.'!B151="","",'1042Bi Dati di base lav.'!B151)</f>
        <v/>
      </c>
      <c r="C155" s="227" t="str">
        <f>IF('1042Bi Dati di base lav.'!C151="","",'1042Bi Dati di base lav.'!C151)</f>
        <v/>
      </c>
      <c r="D155" s="335" t="str">
        <f>IF('1042Bi Dati di base lav.'!AJ151="","",'1042Bi Dati di base lav.'!AJ151)</f>
        <v/>
      </c>
      <c r="E155" s="327" t="str">
        <f>IF('1042Bi Dati di base lav.'!N151="","",'1042Bi Dati di base lav.'!N151)</f>
        <v/>
      </c>
      <c r="F155" s="333" t="str">
        <f>IF('1042Bi Dati di base lav.'!O151="","",'1042Bi Dati di base lav.'!O151)</f>
        <v/>
      </c>
      <c r="G155" s="329" t="str">
        <f>IF('1042Bi Dati di base lav.'!P151="","",'1042Bi Dati di base lav.'!P151)</f>
        <v/>
      </c>
      <c r="H155" s="341" t="str">
        <f>IF('1042Bi Dati di base lav.'!Q151="","",'1042Bi Dati di base lav.'!Q151)</f>
        <v/>
      </c>
      <c r="I155" s="342" t="str">
        <f>IF('1042Bi Dati di base lav.'!R151="","",'1042Bi Dati di base lav.'!R151)</f>
        <v/>
      </c>
      <c r="J155" s="343" t="str">
        <f t="shared" si="66"/>
        <v/>
      </c>
      <c r="K155" s="344" t="str">
        <f t="shared" si="67"/>
        <v/>
      </c>
      <c r="L155" s="345" t="str">
        <f>IF('1042Bi Dati di base lav.'!S151="","",'1042Bi Dati di base lav.'!S151)</f>
        <v/>
      </c>
      <c r="M155" s="346" t="str">
        <f t="shared" si="68"/>
        <v/>
      </c>
      <c r="N155" s="347" t="str">
        <f t="shared" si="69"/>
        <v/>
      </c>
      <c r="O155" s="348" t="str">
        <f t="shared" si="70"/>
        <v/>
      </c>
      <c r="P155" s="349" t="str">
        <f t="shared" si="71"/>
        <v/>
      </c>
      <c r="Q155" s="338" t="str">
        <f t="shared" si="72"/>
        <v/>
      </c>
      <c r="R155" s="350" t="str">
        <f t="shared" si="73"/>
        <v/>
      </c>
      <c r="S155" s="347" t="str">
        <f t="shared" si="74"/>
        <v/>
      </c>
      <c r="T155" s="345" t="str">
        <f>IF(R155="","",MAX((O155-AR155)*'1042Ai Domanda'!$B$31,0))</f>
        <v/>
      </c>
      <c r="U155" s="351" t="str">
        <f t="shared" si="75"/>
        <v/>
      </c>
      <c r="V155" s="214"/>
      <c r="W155" s="215"/>
      <c r="X155" s="164" t="str">
        <f>'1042Bi Dati di base lav.'!M151</f>
        <v/>
      </c>
      <c r="Y155" s="216" t="str">
        <f t="shared" si="76"/>
        <v/>
      </c>
      <c r="Z155" s="217" t="str">
        <f>IF(A155="","",'1042Bi Dati di base lav.'!Q151-'1042Bi Dati di base lav.'!R151)</f>
        <v/>
      </c>
      <c r="AA155" s="217" t="str">
        <f t="shared" si="77"/>
        <v/>
      </c>
      <c r="AB155" s="218" t="str">
        <f t="shared" si="78"/>
        <v/>
      </c>
      <c r="AC155" s="218" t="str">
        <f t="shared" si="79"/>
        <v/>
      </c>
      <c r="AD155" s="218" t="str">
        <f t="shared" si="80"/>
        <v/>
      </c>
      <c r="AE155" s="219" t="str">
        <f t="shared" si="81"/>
        <v/>
      </c>
      <c r="AF155" s="219" t="str">
        <f>IF(K155="","",K155*AF$8 - MAX('1042Bi Dati di base lav.'!S151-M155,0))</f>
        <v/>
      </c>
      <c r="AG155" s="219" t="str">
        <f t="shared" si="82"/>
        <v/>
      </c>
      <c r="AH155" s="219" t="str">
        <f t="shared" si="83"/>
        <v/>
      </c>
      <c r="AI155" s="219" t="str">
        <f t="shared" si="84"/>
        <v/>
      </c>
      <c r="AJ155" s="219" t="str">
        <f>IF(OR($C155="",K155="",O155=""),"",MAX(P155+'1042Bi Dati di base lav.'!T151-O155,0))</f>
        <v/>
      </c>
      <c r="AK155" s="219" t="str">
        <f>IF('1042Bi Dati di base lav.'!T151="","",'1042Bi Dati di base lav.'!T151)</f>
        <v/>
      </c>
      <c r="AL155" s="219" t="str">
        <f t="shared" si="85"/>
        <v/>
      </c>
      <c r="AM155" s="220" t="str">
        <f t="shared" si="86"/>
        <v/>
      </c>
      <c r="AN155" s="221" t="str">
        <f t="shared" si="90"/>
        <v/>
      </c>
      <c r="AO155" s="219" t="str">
        <f t="shared" si="87"/>
        <v/>
      </c>
      <c r="AP155" s="219" t="str">
        <f>IF(E155="","",'1042Bi Dati di base lav.'!P151)</f>
        <v/>
      </c>
      <c r="AQ155" s="222">
        <f>IF('1042Bi Dati di base lav.'!Y151&gt;0,AG155,0)</f>
        <v>0</v>
      </c>
      <c r="AR155" s="223">
        <f>IF('1042Bi Dati di base lav.'!Y151&gt;0,'1042Bi Dati di base lav.'!T151,0)</f>
        <v>0</v>
      </c>
      <c r="AS155" s="219" t="str">
        <f t="shared" si="88"/>
        <v/>
      </c>
      <c r="AT155" s="219">
        <f>'1042Bi Dati di base lav.'!P151</f>
        <v>0</v>
      </c>
      <c r="AU155" s="219">
        <f t="shared" si="89"/>
        <v>0</v>
      </c>
    </row>
    <row r="156" spans="1:47" s="57" customFormat="1" ht="16.899999999999999" customHeight="1">
      <c r="A156" s="225" t="str">
        <f>IF('1042Bi Dati di base lav.'!A152="","",'1042Bi Dati di base lav.'!A152)</f>
        <v/>
      </c>
      <c r="B156" s="226" t="str">
        <f>IF('1042Bi Dati di base lav.'!B152="","",'1042Bi Dati di base lav.'!B152)</f>
        <v/>
      </c>
      <c r="C156" s="227" t="str">
        <f>IF('1042Bi Dati di base lav.'!C152="","",'1042Bi Dati di base lav.'!C152)</f>
        <v/>
      </c>
      <c r="D156" s="335" t="str">
        <f>IF('1042Bi Dati di base lav.'!AJ152="","",'1042Bi Dati di base lav.'!AJ152)</f>
        <v/>
      </c>
      <c r="E156" s="327" t="str">
        <f>IF('1042Bi Dati di base lav.'!N152="","",'1042Bi Dati di base lav.'!N152)</f>
        <v/>
      </c>
      <c r="F156" s="333" t="str">
        <f>IF('1042Bi Dati di base lav.'!O152="","",'1042Bi Dati di base lav.'!O152)</f>
        <v/>
      </c>
      <c r="G156" s="329" t="str">
        <f>IF('1042Bi Dati di base lav.'!P152="","",'1042Bi Dati di base lav.'!P152)</f>
        <v/>
      </c>
      <c r="H156" s="341" t="str">
        <f>IF('1042Bi Dati di base lav.'!Q152="","",'1042Bi Dati di base lav.'!Q152)</f>
        <v/>
      </c>
      <c r="I156" s="342" t="str">
        <f>IF('1042Bi Dati di base lav.'!R152="","",'1042Bi Dati di base lav.'!R152)</f>
        <v/>
      </c>
      <c r="J156" s="343" t="str">
        <f t="shared" si="66"/>
        <v/>
      </c>
      <c r="K156" s="344" t="str">
        <f t="shared" si="67"/>
        <v/>
      </c>
      <c r="L156" s="345" t="str">
        <f>IF('1042Bi Dati di base lav.'!S152="","",'1042Bi Dati di base lav.'!S152)</f>
        <v/>
      </c>
      <c r="M156" s="346" t="str">
        <f t="shared" si="68"/>
        <v/>
      </c>
      <c r="N156" s="347" t="str">
        <f t="shared" si="69"/>
        <v/>
      </c>
      <c r="O156" s="348" t="str">
        <f t="shared" si="70"/>
        <v/>
      </c>
      <c r="P156" s="349" t="str">
        <f t="shared" si="71"/>
        <v/>
      </c>
      <c r="Q156" s="338" t="str">
        <f t="shared" si="72"/>
        <v/>
      </c>
      <c r="R156" s="350" t="str">
        <f t="shared" si="73"/>
        <v/>
      </c>
      <c r="S156" s="347" t="str">
        <f t="shared" si="74"/>
        <v/>
      </c>
      <c r="T156" s="345" t="str">
        <f>IF(R156="","",MAX((O156-AR156)*'1042Ai Domanda'!$B$31,0))</f>
        <v/>
      </c>
      <c r="U156" s="351" t="str">
        <f t="shared" si="75"/>
        <v/>
      </c>
      <c r="V156" s="214"/>
      <c r="W156" s="215"/>
      <c r="X156" s="164" t="str">
        <f>'1042Bi Dati di base lav.'!M152</f>
        <v/>
      </c>
      <c r="Y156" s="216" t="str">
        <f t="shared" si="76"/>
        <v/>
      </c>
      <c r="Z156" s="217" t="str">
        <f>IF(A156="","",'1042Bi Dati di base lav.'!Q152-'1042Bi Dati di base lav.'!R152)</f>
        <v/>
      </c>
      <c r="AA156" s="217" t="str">
        <f t="shared" si="77"/>
        <v/>
      </c>
      <c r="AB156" s="218" t="str">
        <f t="shared" si="78"/>
        <v/>
      </c>
      <c r="AC156" s="218" t="str">
        <f t="shared" si="79"/>
        <v/>
      </c>
      <c r="AD156" s="218" t="str">
        <f t="shared" si="80"/>
        <v/>
      </c>
      <c r="AE156" s="219" t="str">
        <f t="shared" si="81"/>
        <v/>
      </c>
      <c r="AF156" s="219" t="str">
        <f>IF(K156="","",K156*AF$8 - MAX('1042Bi Dati di base lav.'!S152-M156,0))</f>
        <v/>
      </c>
      <c r="AG156" s="219" t="str">
        <f t="shared" si="82"/>
        <v/>
      </c>
      <c r="AH156" s="219" t="str">
        <f t="shared" si="83"/>
        <v/>
      </c>
      <c r="AI156" s="219" t="str">
        <f t="shared" si="84"/>
        <v/>
      </c>
      <c r="AJ156" s="219" t="str">
        <f>IF(OR($C156="",K156="",O156=""),"",MAX(P156+'1042Bi Dati di base lav.'!T152-O156,0))</f>
        <v/>
      </c>
      <c r="AK156" s="219" t="str">
        <f>IF('1042Bi Dati di base lav.'!T152="","",'1042Bi Dati di base lav.'!T152)</f>
        <v/>
      </c>
      <c r="AL156" s="219" t="str">
        <f t="shared" si="85"/>
        <v/>
      </c>
      <c r="AM156" s="220" t="str">
        <f t="shared" si="86"/>
        <v/>
      </c>
      <c r="AN156" s="221" t="str">
        <f t="shared" si="90"/>
        <v/>
      </c>
      <c r="AO156" s="219" t="str">
        <f t="shared" si="87"/>
        <v/>
      </c>
      <c r="AP156" s="219" t="str">
        <f>IF(E156="","",'1042Bi Dati di base lav.'!P152)</f>
        <v/>
      </c>
      <c r="AQ156" s="222">
        <f>IF('1042Bi Dati di base lav.'!Y152&gt;0,AG156,0)</f>
        <v>0</v>
      </c>
      <c r="AR156" s="223">
        <f>IF('1042Bi Dati di base lav.'!Y152&gt;0,'1042Bi Dati di base lav.'!T152,0)</f>
        <v>0</v>
      </c>
      <c r="AS156" s="219" t="str">
        <f t="shared" si="88"/>
        <v/>
      </c>
      <c r="AT156" s="219">
        <f>'1042Bi Dati di base lav.'!P152</f>
        <v>0</v>
      </c>
      <c r="AU156" s="219">
        <f t="shared" si="89"/>
        <v>0</v>
      </c>
    </row>
    <row r="157" spans="1:47" s="57" customFormat="1" ht="16.899999999999999" customHeight="1">
      <c r="A157" s="225" t="str">
        <f>IF('1042Bi Dati di base lav.'!A153="","",'1042Bi Dati di base lav.'!A153)</f>
        <v/>
      </c>
      <c r="B157" s="226" t="str">
        <f>IF('1042Bi Dati di base lav.'!B153="","",'1042Bi Dati di base lav.'!B153)</f>
        <v/>
      </c>
      <c r="C157" s="227" t="str">
        <f>IF('1042Bi Dati di base lav.'!C153="","",'1042Bi Dati di base lav.'!C153)</f>
        <v/>
      </c>
      <c r="D157" s="335" t="str">
        <f>IF('1042Bi Dati di base lav.'!AJ153="","",'1042Bi Dati di base lav.'!AJ153)</f>
        <v/>
      </c>
      <c r="E157" s="327" t="str">
        <f>IF('1042Bi Dati di base lav.'!N153="","",'1042Bi Dati di base lav.'!N153)</f>
        <v/>
      </c>
      <c r="F157" s="333" t="str">
        <f>IF('1042Bi Dati di base lav.'!O153="","",'1042Bi Dati di base lav.'!O153)</f>
        <v/>
      </c>
      <c r="G157" s="329" t="str">
        <f>IF('1042Bi Dati di base lav.'!P153="","",'1042Bi Dati di base lav.'!P153)</f>
        <v/>
      </c>
      <c r="H157" s="341" t="str">
        <f>IF('1042Bi Dati di base lav.'!Q153="","",'1042Bi Dati di base lav.'!Q153)</f>
        <v/>
      </c>
      <c r="I157" s="342" t="str">
        <f>IF('1042Bi Dati di base lav.'!R153="","",'1042Bi Dati di base lav.'!R153)</f>
        <v/>
      </c>
      <c r="J157" s="343" t="str">
        <f t="shared" si="66"/>
        <v/>
      </c>
      <c r="K157" s="344" t="str">
        <f t="shared" si="67"/>
        <v/>
      </c>
      <c r="L157" s="345" t="str">
        <f>IF('1042Bi Dati di base lav.'!S153="","",'1042Bi Dati di base lav.'!S153)</f>
        <v/>
      </c>
      <c r="M157" s="346" t="str">
        <f t="shared" si="68"/>
        <v/>
      </c>
      <c r="N157" s="347" t="str">
        <f t="shared" si="69"/>
        <v/>
      </c>
      <c r="O157" s="348" t="str">
        <f t="shared" si="70"/>
        <v/>
      </c>
      <c r="P157" s="349" t="str">
        <f t="shared" si="71"/>
        <v/>
      </c>
      <c r="Q157" s="338" t="str">
        <f t="shared" si="72"/>
        <v/>
      </c>
      <c r="R157" s="350" t="str">
        <f t="shared" si="73"/>
        <v/>
      </c>
      <c r="S157" s="347" t="str">
        <f t="shared" si="74"/>
        <v/>
      </c>
      <c r="T157" s="345" t="str">
        <f>IF(R157="","",MAX((O157-AR157)*'1042Ai Domanda'!$B$31,0))</f>
        <v/>
      </c>
      <c r="U157" s="351" t="str">
        <f t="shared" si="75"/>
        <v/>
      </c>
      <c r="V157" s="214"/>
      <c r="W157" s="215"/>
      <c r="X157" s="164" t="str">
        <f>'1042Bi Dati di base lav.'!M153</f>
        <v/>
      </c>
      <c r="Y157" s="216" t="str">
        <f t="shared" si="76"/>
        <v/>
      </c>
      <c r="Z157" s="217" t="str">
        <f>IF(A157="","",'1042Bi Dati di base lav.'!Q153-'1042Bi Dati di base lav.'!R153)</f>
        <v/>
      </c>
      <c r="AA157" s="217" t="str">
        <f t="shared" si="77"/>
        <v/>
      </c>
      <c r="AB157" s="218" t="str">
        <f t="shared" si="78"/>
        <v/>
      </c>
      <c r="AC157" s="218" t="str">
        <f t="shared" si="79"/>
        <v/>
      </c>
      <c r="AD157" s="218" t="str">
        <f t="shared" si="80"/>
        <v/>
      </c>
      <c r="AE157" s="219" t="str">
        <f t="shared" si="81"/>
        <v/>
      </c>
      <c r="AF157" s="219" t="str">
        <f>IF(K157="","",K157*AF$8 - MAX('1042Bi Dati di base lav.'!S153-M157,0))</f>
        <v/>
      </c>
      <c r="AG157" s="219" t="str">
        <f t="shared" si="82"/>
        <v/>
      </c>
      <c r="AH157" s="219" t="str">
        <f t="shared" si="83"/>
        <v/>
      </c>
      <c r="AI157" s="219" t="str">
        <f t="shared" si="84"/>
        <v/>
      </c>
      <c r="AJ157" s="219" t="str">
        <f>IF(OR($C157="",K157="",O157=""),"",MAX(P157+'1042Bi Dati di base lav.'!T153-O157,0))</f>
        <v/>
      </c>
      <c r="AK157" s="219" t="str">
        <f>IF('1042Bi Dati di base lav.'!T153="","",'1042Bi Dati di base lav.'!T153)</f>
        <v/>
      </c>
      <c r="AL157" s="219" t="str">
        <f t="shared" si="85"/>
        <v/>
      </c>
      <c r="AM157" s="220" t="str">
        <f t="shared" si="86"/>
        <v/>
      </c>
      <c r="AN157" s="221" t="str">
        <f t="shared" si="90"/>
        <v/>
      </c>
      <c r="AO157" s="219" t="str">
        <f t="shared" si="87"/>
        <v/>
      </c>
      <c r="AP157" s="219" t="str">
        <f>IF(E157="","",'1042Bi Dati di base lav.'!P153)</f>
        <v/>
      </c>
      <c r="AQ157" s="222">
        <f>IF('1042Bi Dati di base lav.'!Y153&gt;0,AG157,0)</f>
        <v>0</v>
      </c>
      <c r="AR157" s="223">
        <f>IF('1042Bi Dati di base lav.'!Y153&gt;0,'1042Bi Dati di base lav.'!T153,0)</f>
        <v>0</v>
      </c>
      <c r="AS157" s="219" t="str">
        <f t="shared" si="88"/>
        <v/>
      </c>
      <c r="AT157" s="219">
        <f>'1042Bi Dati di base lav.'!P153</f>
        <v>0</v>
      </c>
      <c r="AU157" s="219">
        <f t="shared" si="89"/>
        <v>0</v>
      </c>
    </row>
    <row r="158" spans="1:47" s="57" customFormat="1" ht="16.899999999999999" customHeight="1">
      <c r="A158" s="225" t="str">
        <f>IF('1042Bi Dati di base lav.'!A154="","",'1042Bi Dati di base lav.'!A154)</f>
        <v/>
      </c>
      <c r="B158" s="226" t="str">
        <f>IF('1042Bi Dati di base lav.'!B154="","",'1042Bi Dati di base lav.'!B154)</f>
        <v/>
      </c>
      <c r="C158" s="227" t="str">
        <f>IF('1042Bi Dati di base lav.'!C154="","",'1042Bi Dati di base lav.'!C154)</f>
        <v/>
      </c>
      <c r="D158" s="335" t="str">
        <f>IF('1042Bi Dati di base lav.'!AJ154="","",'1042Bi Dati di base lav.'!AJ154)</f>
        <v/>
      </c>
      <c r="E158" s="327" t="str">
        <f>IF('1042Bi Dati di base lav.'!N154="","",'1042Bi Dati di base lav.'!N154)</f>
        <v/>
      </c>
      <c r="F158" s="333" t="str">
        <f>IF('1042Bi Dati di base lav.'!O154="","",'1042Bi Dati di base lav.'!O154)</f>
        <v/>
      </c>
      <c r="G158" s="329" t="str">
        <f>IF('1042Bi Dati di base lav.'!P154="","",'1042Bi Dati di base lav.'!P154)</f>
        <v/>
      </c>
      <c r="H158" s="341" t="str">
        <f>IF('1042Bi Dati di base lav.'!Q154="","",'1042Bi Dati di base lav.'!Q154)</f>
        <v/>
      </c>
      <c r="I158" s="342" t="str">
        <f>IF('1042Bi Dati di base lav.'!R154="","",'1042Bi Dati di base lav.'!R154)</f>
        <v/>
      </c>
      <c r="J158" s="343" t="str">
        <f t="shared" si="66"/>
        <v/>
      </c>
      <c r="K158" s="344" t="str">
        <f t="shared" si="67"/>
        <v/>
      </c>
      <c r="L158" s="345" t="str">
        <f>IF('1042Bi Dati di base lav.'!S154="","",'1042Bi Dati di base lav.'!S154)</f>
        <v/>
      </c>
      <c r="M158" s="346" t="str">
        <f t="shared" si="68"/>
        <v/>
      </c>
      <c r="N158" s="347" t="str">
        <f t="shared" si="69"/>
        <v/>
      </c>
      <c r="O158" s="348" t="str">
        <f t="shared" si="70"/>
        <v/>
      </c>
      <c r="P158" s="349" t="str">
        <f t="shared" si="71"/>
        <v/>
      </c>
      <c r="Q158" s="338" t="str">
        <f t="shared" si="72"/>
        <v/>
      </c>
      <c r="R158" s="350" t="str">
        <f t="shared" si="73"/>
        <v/>
      </c>
      <c r="S158" s="347" t="str">
        <f t="shared" si="74"/>
        <v/>
      </c>
      <c r="T158" s="345" t="str">
        <f>IF(R158="","",MAX((O158-AR158)*'1042Ai Domanda'!$B$31,0))</f>
        <v/>
      </c>
      <c r="U158" s="351" t="str">
        <f t="shared" si="75"/>
        <v/>
      </c>
      <c r="V158" s="214"/>
      <c r="W158" s="215"/>
      <c r="X158" s="164" t="str">
        <f>'1042Bi Dati di base lav.'!M154</f>
        <v/>
      </c>
      <c r="Y158" s="216" t="str">
        <f t="shared" si="76"/>
        <v/>
      </c>
      <c r="Z158" s="217" t="str">
        <f>IF(A158="","",'1042Bi Dati di base lav.'!Q154-'1042Bi Dati di base lav.'!R154)</f>
        <v/>
      </c>
      <c r="AA158" s="217" t="str">
        <f t="shared" si="77"/>
        <v/>
      </c>
      <c r="AB158" s="218" t="str">
        <f t="shared" si="78"/>
        <v/>
      </c>
      <c r="AC158" s="218" t="str">
        <f t="shared" si="79"/>
        <v/>
      </c>
      <c r="AD158" s="218" t="str">
        <f t="shared" si="80"/>
        <v/>
      </c>
      <c r="AE158" s="219" t="str">
        <f t="shared" si="81"/>
        <v/>
      </c>
      <c r="AF158" s="219" t="str">
        <f>IF(K158="","",K158*AF$8 - MAX('1042Bi Dati di base lav.'!S154-M158,0))</f>
        <v/>
      </c>
      <c r="AG158" s="219" t="str">
        <f t="shared" si="82"/>
        <v/>
      </c>
      <c r="AH158" s="219" t="str">
        <f t="shared" si="83"/>
        <v/>
      </c>
      <c r="AI158" s="219" t="str">
        <f t="shared" si="84"/>
        <v/>
      </c>
      <c r="AJ158" s="219" t="str">
        <f>IF(OR($C158="",K158="",O158=""),"",MAX(P158+'1042Bi Dati di base lav.'!T154-O158,0))</f>
        <v/>
      </c>
      <c r="AK158" s="219" t="str">
        <f>IF('1042Bi Dati di base lav.'!T154="","",'1042Bi Dati di base lav.'!T154)</f>
        <v/>
      </c>
      <c r="AL158" s="219" t="str">
        <f t="shared" si="85"/>
        <v/>
      </c>
      <c r="AM158" s="220" t="str">
        <f t="shared" si="86"/>
        <v/>
      </c>
      <c r="AN158" s="221" t="str">
        <f t="shared" si="90"/>
        <v/>
      </c>
      <c r="AO158" s="219" t="str">
        <f t="shared" si="87"/>
        <v/>
      </c>
      <c r="AP158" s="219" t="str">
        <f>IF(E158="","",'1042Bi Dati di base lav.'!P154)</f>
        <v/>
      </c>
      <c r="AQ158" s="222">
        <f>IF('1042Bi Dati di base lav.'!Y154&gt;0,AG158,0)</f>
        <v>0</v>
      </c>
      <c r="AR158" s="223">
        <f>IF('1042Bi Dati di base lav.'!Y154&gt;0,'1042Bi Dati di base lav.'!T154,0)</f>
        <v>0</v>
      </c>
      <c r="AS158" s="219" t="str">
        <f t="shared" si="88"/>
        <v/>
      </c>
      <c r="AT158" s="219">
        <f>'1042Bi Dati di base lav.'!P154</f>
        <v>0</v>
      </c>
      <c r="AU158" s="219">
        <f t="shared" si="89"/>
        <v>0</v>
      </c>
    </row>
    <row r="159" spans="1:47" s="57" customFormat="1" ht="16.899999999999999" customHeight="1">
      <c r="A159" s="225" t="str">
        <f>IF('1042Bi Dati di base lav.'!A155="","",'1042Bi Dati di base lav.'!A155)</f>
        <v/>
      </c>
      <c r="B159" s="226" t="str">
        <f>IF('1042Bi Dati di base lav.'!B155="","",'1042Bi Dati di base lav.'!B155)</f>
        <v/>
      </c>
      <c r="C159" s="227" t="str">
        <f>IF('1042Bi Dati di base lav.'!C155="","",'1042Bi Dati di base lav.'!C155)</f>
        <v/>
      </c>
      <c r="D159" s="335" t="str">
        <f>IF('1042Bi Dati di base lav.'!AJ155="","",'1042Bi Dati di base lav.'!AJ155)</f>
        <v/>
      </c>
      <c r="E159" s="327" t="str">
        <f>IF('1042Bi Dati di base lav.'!N155="","",'1042Bi Dati di base lav.'!N155)</f>
        <v/>
      </c>
      <c r="F159" s="333" t="str">
        <f>IF('1042Bi Dati di base lav.'!O155="","",'1042Bi Dati di base lav.'!O155)</f>
        <v/>
      </c>
      <c r="G159" s="329" t="str">
        <f>IF('1042Bi Dati di base lav.'!P155="","",'1042Bi Dati di base lav.'!P155)</f>
        <v/>
      </c>
      <c r="H159" s="341" t="str">
        <f>IF('1042Bi Dati di base lav.'!Q155="","",'1042Bi Dati di base lav.'!Q155)</f>
        <v/>
      </c>
      <c r="I159" s="342" t="str">
        <f>IF('1042Bi Dati di base lav.'!R155="","",'1042Bi Dati di base lav.'!R155)</f>
        <v/>
      </c>
      <c r="J159" s="343" t="str">
        <f t="shared" si="66"/>
        <v/>
      </c>
      <c r="K159" s="344" t="str">
        <f t="shared" si="67"/>
        <v/>
      </c>
      <c r="L159" s="345" t="str">
        <f>IF('1042Bi Dati di base lav.'!S155="","",'1042Bi Dati di base lav.'!S155)</f>
        <v/>
      </c>
      <c r="M159" s="346" t="str">
        <f t="shared" si="68"/>
        <v/>
      </c>
      <c r="N159" s="347" t="str">
        <f t="shared" si="69"/>
        <v/>
      </c>
      <c r="O159" s="348" t="str">
        <f t="shared" si="70"/>
        <v/>
      </c>
      <c r="P159" s="349" t="str">
        <f t="shared" si="71"/>
        <v/>
      </c>
      <c r="Q159" s="338" t="str">
        <f t="shared" si="72"/>
        <v/>
      </c>
      <c r="R159" s="350" t="str">
        <f t="shared" si="73"/>
        <v/>
      </c>
      <c r="S159" s="347" t="str">
        <f t="shared" si="74"/>
        <v/>
      </c>
      <c r="T159" s="345" t="str">
        <f>IF(R159="","",MAX((O159-AR159)*'1042Ai Domanda'!$B$31,0))</f>
        <v/>
      </c>
      <c r="U159" s="351" t="str">
        <f t="shared" si="75"/>
        <v/>
      </c>
      <c r="V159" s="214"/>
      <c r="W159" s="215"/>
      <c r="X159" s="164" t="str">
        <f>'1042Bi Dati di base lav.'!M155</f>
        <v/>
      </c>
      <c r="Y159" s="216" t="str">
        <f t="shared" si="76"/>
        <v/>
      </c>
      <c r="Z159" s="217" t="str">
        <f>IF(A159="","",'1042Bi Dati di base lav.'!Q155-'1042Bi Dati di base lav.'!R155)</f>
        <v/>
      </c>
      <c r="AA159" s="217" t="str">
        <f t="shared" si="77"/>
        <v/>
      </c>
      <c r="AB159" s="218" t="str">
        <f t="shared" si="78"/>
        <v/>
      </c>
      <c r="AC159" s="218" t="str">
        <f t="shared" si="79"/>
        <v/>
      </c>
      <c r="AD159" s="218" t="str">
        <f t="shared" si="80"/>
        <v/>
      </c>
      <c r="AE159" s="219" t="str">
        <f t="shared" si="81"/>
        <v/>
      </c>
      <c r="AF159" s="219" t="str">
        <f>IF(K159="","",K159*AF$8 - MAX('1042Bi Dati di base lav.'!S155-M159,0))</f>
        <v/>
      </c>
      <c r="AG159" s="219" t="str">
        <f t="shared" si="82"/>
        <v/>
      </c>
      <c r="AH159" s="219" t="str">
        <f t="shared" si="83"/>
        <v/>
      </c>
      <c r="AI159" s="219" t="str">
        <f t="shared" si="84"/>
        <v/>
      </c>
      <c r="AJ159" s="219" t="str">
        <f>IF(OR($C159="",K159="",O159=""),"",MAX(P159+'1042Bi Dati di base lav.'!T155-O159,0))</f>
        <v/>
      </c>
      <c r="AK159" s="219" t="str">
        <f>IF('1042Bi Dati di base lav.'!T155="","",'1042Bi Dati di base lav.'!T155)</f>
        <v/>
      </c>
      <c r="AL159" s="219" t="str">
        <f t="shared" si="85"/>
        <v/>
      </c>
      <c r="AM159" s="220" t="str">
        <f t="shared" si="86"/>
        <v/>
      </c>
      <c r="AN159" s="221" t="str">
        <f t="shared" si="90"/>
        <v/>
      </c>
      <c r="AO159" s="219" t="str">
        <f t="shared" si="87"/>
        <v/>
      </c>
      <c r="AP159" s="219" t="str">
        <f>IF(E159="","",'1042Bi Dati di base lav.'!P155)</f>
        <v/>
      </c>
      <c r="AQ159" s="222">
        <f>IF('1042Bi Dati di base lav.'!Y155&gt;0,AG159,0)</f>
        <v>0</v>
      </c>
      <c r="AR159" s="223">
        <f>IF('1042Bi Dati di base lav.'!Y155&gt;0,'1042Bi Dati di base lav.'!T155,0)</f>
        <v>0</v>
      </c>
      <c r="AS159" s="219" t="str">
        <f t="shared" si="88"/>
        <v/>
      </c>
      <c r="AT159" s="219">
        <f>'1042Bi Dati di base lav.'!P155</f>
        <v>0</v>
      </c>
      <c r="AU159" s="219">
        <f t="shared" si="89"/>
        <v>0</v>
      </c>
    </row>
    <row r="160" spans="1:47" s="57" customFormat="1" ht="16.899999999999999" customHeight="1">
      <c r="A160" s="225" t="str">
        <f>IF('1042Bi Dati di base lav.'!A156="","",'1042Bi Dati di base lav.'!A156)</f>
        <v/>
      </c>
      <c r="B160" s="226" t="str">
        <f>IF('1042Bi Dati di base lav.'!B156="","",'1042Bi Dati di base lav.'!B156)</f>
        <v/>
      </c>
      <c r="C160" s="227" t="str">
        <f>IF('1042Bi Dati di base lav.'!C156="","",'1042Bi Dati di base lav.'!C156)</f>
        <v/>
      </c>
      <c r="D160" s="335" t="str">
        <f>IF('1042Bi Dati di base lav.'!AJ156="","",'1042Bi Dati di base lav.'!AJ156)</f>
        <v/>
      </c>
      <c r="E160" s="327" t="str">
        <f>IF('1042Bi Dati di base lav.'!N156="","",'1042Bi Dati di base lav.'!N156)</f>
        <v/>
      </c>
      <c r="F160" s="333" t="str">
        <f>IF('1042Bi Dati di base lav.'!O156="","",'1042Bi Dati di base lav.'!O156)</f>
        <v/>
      </c>
      <c r="G160" s="329" t="str">
        <f>IF('1042Bi Dati di base lav.'!P156="","",'1042Bi Dati di base lav.'!P156)</f>
        <v/>
      </c>
      <c r="H160" s="341" t="str">
        <f>IF('1042Bi Dati di base lav.'!Q156="","",'1042Bi Dati di base lav.'!Q156)</f>
        <v/>
      </c>
      <c r="I160" s="342" t="str">
        <f>IF('1042Bi Dati di base lav.'!R156="","",'1042Bi Dati di base lav.'!R156)</f>
        <v/>
      </c>
      <c r="J160" s="343" t="str">
        <f t="shared" si="66"/>
        <v/>
      </c>
      <c r="K160" s="344" t="str">
        <f t="shared" si="67"/>
        <v/>
      </c>
      <c r="L160" s="345" t="str">
        <f>IF('1042Bi Dati di base lav.'!S156="","",'1042Bi Dati di base lav.'!S156)</f>
        <v/>
      </c>
      <c r="M160" s="346" t="str">
        <f t="shared" si="68"/>
        <v/>
      </c>
      <c r="N160" s="347" t="str">
        <f t="shared" si="69"/>
        <v/>
      </c>
      <c r="O160" s="348" t="str">
        <f t="shared" si="70"/>
        <v/>
      </c>
      <c r="P160" s="349" t="str">
        <f t="shared" si="71"/>
        <v/>
      </c>
      <c r="Q160" s="338" t="str">
        <f t="shared" si="72"/>
        <v/>
      </c>
      <c r="R160" s="350" t="str">
        <f t="shared" si="73"/>
        <v/>
      </c>
      <c r="S160" s="347" t="str">
        <f t="shared" si="74"/>
        <v/>
      </c>
      <c r="T160" s="345" t="str">
        <f>IF(R160="","",MAX((O160-AR160)*'1042Ai Domanda'!$B$31,0))</f>
        <v/>
      </c>
      <c r="U160" s="351" t="str">
        <f t="shared" si="75"/>
        <v/>
      </c>
      <c r="V160" s="214"/>
      <c r="W160" s="215"/>
      <c r="X160" s="164" t="str">
        <f>'1042Bi Dati di base lav.'!M156</f>
        <v/>
      </c>
      <c r="Y160" s="216" t="str">
        <f t="shared" si="76"/>
        <v/>
      </c>
      <c r="Z160" s="217" t="str">
        <f>IF(A160="","",'1042Bi Dati di base lav.'!Q156-'1042Bi Dati di base lav.'!R156)</f>
        <v/>
      </c>
      <c r="AA160" s="217" t="str">
        <f t="shared" si="77"/>
        <v/>
      </c>
      <c r="AB160" s="218" t="str">
        <f t="shared" si="78"/>
        <v/>
      </c>
      <c r="AC160" s="218" t="str">
        <f t="shared" si="79"/>
        <v/>
      </c>
      <c r="AD160" s="218" t="str">
        <f t="shared" si="80"/>
        <v/>
      </c>
      <c r="AE160" s="219" t="str">
        <f t="shared" si="81"/>
        <v/>
      </c>
      <c r="AF160" s="219" t="str">
        <f>IF(K160="","",K160*AF$8 - MAX('1042Bi Dati di base lav.'!S156-M160,0))</f>
        <v/>
      </c>
      <c r="AG160" s="219" t="str">
        <f t="shared" si="82"/>
        <v/>
      </c>
      <c r="AH160" s="219" t="str">
        <f t="shared" si="83"/>
        <v/>
      </c>
      <c r="AI160" s="219" t="str">
        <f t="shared" si="84"/>
        <v/>
      </c>
      <c r="AJ160" s="219" t="str">
        <f>IF(OR($C160="",K160="",O160=""),"",MAX(P160+'1042Bi Dati di base lav.'!T156-O160,0))</f>
        <v/>
      </c>
      <c r="AK160" s="219" t="str">
        <f>IF('1042Bi Dati di base lav.'!T156="","",'1042Bi Dati di base lav.'!T156)</f>
        <v/>
      </c>
      <c r="AL160" s="219" t="str">
        <f t="shared" si="85"/>
        <v/>
      </c>
      <c r="AM160" s="220" t="str">
        <f t="shared" si="86"/>
        <v/>
      </c>
      <c r="AN160" s="221" t="str">
        <f t="shared" si="90"/>
        <v/>
      </c>
      <c r="AO160" s="219" t="str">
        <f t="shared" si="87"/>
        <v/>
      </c>
      <c r="AP160" s="219" t="str">
        <f>IF(E160="","",'1042Bi Dati di base lav.'!P156)</f>
        <v/>
      </c>
      <c r="AQ160" s="222">
        <f>IF('1042Bi Dati di base lav.'!Y156&gt;0,AG160,0)</f>
        <v>0</v>
      </c>
      <c r="AR160" s="223">
        <f>IF('1042Bi Dati di base lav.'!Y156&gt;0,'1042Bi Dati di base lav.'!T156,0)</f>
        <v>0</v>
      </c>
      <c r="AS160" s="219" t="str">
        <f t="shared" si="88"/>
        <v/>
      </c>
      <c r="AT160" s="219">
        <f>'1042Bi Dati di base lav.'!P156</f>
        <v>0</v>
      </c>
      <c r="AU160" s="219">
        <f t="shared" si="89"/>
        <v>0</v>
      </c>
    </row>
    <row r="161" spans="1:47" s="57" customFormat="1" ht="16.899999999999999" customHeight="1">
      <c r="A161" s="225" t="str">
        <f>IF('1042Bi Dati di base lav.'!A157="","",'1042Bi Dati di base lav.'!A157)</f>
        <v/>
      </c>
      <c r="B161" s="226" t="str">
        <f>IF('1042Bi Dati di base lav.'!B157="","",'1042Bi Dati di base lav.'!B157)</f>
        <v/>
      </c>
      <c r="C161" s="227" t="str">
        <f>IF('1042Bi Dati di base lav.'!C157="","",'1042Bi Dati di base lav.'!C157)</f>
        <v/>
      </c>
      <c r="D161" s="335" t="str">
        <f>IF('1042Bi Dati di base lav.'!AJ157="","",'1042Bi Dati di base lav.'!AJ157)</f>
        <v/>
      </c>
      <c r="E161" s="327" t="str">
        <f>IF('1042Bi Dati di base lav.'!N157="","",'1042Bi Dati di base lav.'!N157)</f>
        <v/>
      </c>
      <c r="F161" s="333" t="str">
        <f>IF('1042Bi Dati di base lav.'!O157="","",'1042Bi Dati di base lav.'!O157)</f>
        <v/>
      </c>
      <c r="G161" s="329" t="str">
        <f>IF('1042Bi Dati di base lav.'!P157="","",'1042Bi Dati di base lav.'!P157)</f>
        <v/>
      </c>
      <c r="H161" s="341" t="str">
        <f>IF('1042Bi Dati di base lav.'!Q157="","",'1042Bi Dati di base lav.'!Q157)</f>
        <v/>
      </c>
      <c r="I161" s="342" t="str">
        <f>IF('1042Bi Dati di base lav.'!R157="","",'1042Bi Dati di base lav.'!R157)</f>
        <v/>
      </c>
      <c r="J161" s="343" t="str">
        <f t="shared" si="66"/>
        <v/>
      </c>
      <c r="K161" s="344" t="str">
        <f t="shared" si="67"/>
        <v/>
      </c>
      <c r="L161" s="345" t="str">
        <f>IF('1042Bi Dati di base lav.'!S157="","",'1042Bi Dati di base lav.'!S157)</f>
        <v/>
      </c>
      <c r="M161" s="346" t="str">
        <f t="shared" si="68"/>
        <v/>
      </c>
      <c r="N161" s="347" t="str">
        <f t="shared" si="69"/>
        <v/>
      </c>
      <c r="O161" s="348" t="str">
        <f t="shared" si="70"/>
        <v/>
      </c>
      <c r="P161" s="349" t="str">
        <f t="shared" si="71"/>
        <v/>
      </c>
      <c r="Q161" s="338" t="str">
        <f t="shared" si="72"/>
        <v/>
      </c>
      <c r="R161" s="350" t="str">
        <f t="shared" si="73"/>
        <v/>
      </c>
      <c r="S161" s="347" t="str">
        <f t="shared" si="74"/>
        <v/>
      </c>
      <c r="T161" s="345" t="str">
        <f>IF(R161="","",MAX((O161-AR161)*'1042Ai Domanda'!$B$31,0))</f>
        <v/>
      </c>
      <c r="U161" s="351" t="str">
        <f t="shared" si="75"/>
        <v/>
      </c>
      <c r="V161" s="214"/>
      <c r="W161" s="215"/>
      <c r="X161" s="164" t="str">
        <f>'1042Bi Dati di base lav.'!M157</f>
        <v/>
      </c>
      <c r="Y161" s="216" t="str">
        <f t="shared" si="76"/>
        <v/>
      </c>
      <c r="Z161" s="217" t="str">
        <f>IF(A161="","",'1042Bi Dati di base lav.'!Q157-'1042Bi Dati di base lav.'!R157)</f>
        <v/>
      </c>
      <c r="AA161" s="217" t="str">
        <f t="shared" si="77"/>
        <v/>
      </c>
      <c r="AB161" s="218" t="str">
        <f t="shared" si="78"/>
        <v/>
      </c>
      <c r="AC161" s="218" t="str">
        <f t="shared" si="79"/>
        <v/>
      </c>
      <c r="AD161" s="218" t="str">
        <f t="shared" si="80"/>
        <v/>
      </c>
      <c r="AE161" s="219" t="str">
        <f t="shared" si="81"/>
        <v/>
      </c>
      <c r="AF161" s="219" t="str">
        <f>IF(K161="","",K161*AF$8 - MAX('1042Bi Dati di base lav.'!S157-M161,0))</f>
        <v/>
      </c>
      <c r="AG161" s="219" t="str">
        <f t="shared" si="82"/>
        <v/>
      </c>
      <c r="AH161" s="219" t="str">
        <f t="shared" si="83"/>
        <v/>
      </c>
      <c r="AI161" s="219" t="str">
        <f t="shared" si="84"/>
        <v/>
      </c>
      <c r="AJ161" s="219" t="str">
        <f>IF(OR($C161="",K161="",O161=""),"",MAX(P161+'1042Bi Dati di base lav.'!T157-O161,0))</f>
        <v/>
      </c>
      <c r="AK161" s="219" t="str">
        <f>IF('1042Bi Dati di base lav.'!T157="","",'1042Bi Dati di base lav.'!T157)</f>
        <v/>
      </c>
      <c r="AL161" s="219" t="str">
        <f t="shared" si="85"/>
        <v/>
      </c>
      <c r="AM161" s="220" t="str">
        <f t="shared" si="86"/>
        <v/>
      </c>
      <c r="AN161" s="221" t="str">
        <f t="shared" si="90"/>
        <v/>
      </c>
      <c r="AO161" s="219" t="str">
        <f t="shared" si="87"/>
        <v/>
      </c>
      <c r="AP161" s="219" t="str">
        <f>IF(E161="","",'1042Bi Dati di base lav.'!P157)</f>
        <v/>
      </c>
      <c r="AQ161" s="222">
        <f>IF('1042Bi Dati di base lav.'!Y157&gt;0,AG161,0)</f>
        <v>0</v>
      </c>
      <c r="AR161" s="223">
        <f>IF('1042Bi Dati di base lav.'!Y157&gt;0,'1042Bi Dati di base lav.'!T157,0)</f>
        <v>0</v>
      </c>
      <c r="AS161" s="219" t="str">
        <f t="shared" si="88"/>
        <v/>
      </c>
      <c r="AT161" s="219">
        <f>'1042Bi Dati di base lav.'!P157</f>
        <v>0</v>
      </c>
      <c r="AU161" s="219">
        <f t="shared" si="89"/>
        <v>0</v>
      </c>
    </row>
    <row r="162" spans="1:47" s="57" customFormat="1" ht="16.899999999999999" customHeight="1">
      <c r="A162" s="225" t="str">
        <f>IF('1042Bi Dati di base lav.'!A158="","",'1042Bi Dati di base lav.'!A158)</f>
        <v/>
      </c>
      <c r="B162" s="226" t="str">
        <f>IF('1042Bi Dati di base lav.'!B158="","",'1042Bi Dati di base lav.'!B158)</f>
        <v/>
      </c>
      <c r="C162" s="227" t="str">
        <f>IF('1042Bi Dati di base lav.'!C158="","",'1042Bi Dati di base lav.'!C158)</f>
        <v/>
      </c>
      <c r="D162" s="335" t="str">
        <f>IF('1042Bi Dati di base lav.'!AJ158="","",'1042Bi Dati di base lav.'!AJ158)</f>
        <v/>
      </c>
      <c r="E162" s="327" t="str">
        <f>IF('1042Bi Dati di base lav.'!N158="","",'1042Bi Dati di base lav.'!N158)</f>
        <v/>
      </c>
      <c r="F162" s="333" t="str">
        <f>IF('1042Bi Dati di base lav.'!O158="","",'1042Bi Dati di base lav.'!O158)</f>
        <v/>
      </c>
      <c r="G162" s="329" t="str">
        <f>IF('1042Bi Dati di base lav.'!P158="","",'1042Bi Dati di base lav.'!P158)</f>
        <v/>
      </c>
      <c r="H162" s="341" t="str">
        <f>IF('1042Bi Dati di base lav.'!Q158="","",'1042Bi Dati di base lav.'!Q158)</f>
        <v/>
      </c>
      <c r="I162" s="342" t="str">
        <f>IF('1042Bi Dati di base lav.'!R158="","",'1042Bi Dati di base lav.'!R158)</f>
        <v/>
      </c>
      <c r="J162" s="343" t="str">
        <f t="shared" si="66"/>
        <v/>
      </c>
      <c r="K162" s="344" t="str">
        <f t="shared" si="67"/>
        <v/>
      </c>
      <c r="L162" s="345" t="str">
        <f>IF('1042Bi Dati di base lav.'!S158="","",'1042Bi Dati di base lav.'!S158)</f>
        <v/>
      </c>
      <c r="M162" s="346" t="str">
        <f t="shared" si="68"/>
        <v/>
      </c>
      <c r="N162" s="347" t="str">
        <f t="shared" si="69"/>
        <v/>
      </c>
      <c r="O162" s="348" t="str">
        <f t="shared" si="70"/>
        <v/>
      </c>
      <c r="P162" s="349" t="str">
        <f t="shared" si="71"/>
        <v/>
      </c>
      <c r="Q162" s="338" t="str">
        <f t="shared" si="72"/>
        <v/>
      </c>
      <c r="R162" s="350" t="str">
        <f t="shared" si="73"/>
        <v/>
      </c>
      <c r="S162" s="347" t="str">
        <f t="shared" si="74"/>
        <v/>
      </c>
      <c r="T162" s="345" t="str">
        <f>IF(R162="","",MAX((O162-AR162)*'1042Ai Domanda'!$B$31,0))</f>
        <v/>
      </c>
      <c r="U162" s="351" t="str">
        <f t="shared" si="75"/>
        <v/>
      </c>
      <c r="V162" s="214"/>
      <c r="W162" s="215"/>
      <c r="X162" s="164" t="str">
        <f>'1042Bi Dati di base lav.'!M158</f>
        <v/>
      </c>
      <c r="Y162" s="216" t="str">
        <f t="shared" si="76"/>
        <v/>
      </c>
      <c r="Z162" s="217" t="str">
        <f>IF(A162="","",'1042Bi Dati di base lav.'!Q158-'1042Bi Dati di base lav.'!R158)</f>
        <v/>
      </c>
      <c r="AA162" s="217" t="str">
        <f t="shared" si="77"/>
        <v/>
      </c>
      <c r="AB162" s="218" t="str">
        <f t="shared" si="78"/>
        <v/>
      </c>
      <c r="AC162" s="218" t="str">
        <f t="shared" si="79"/>
        <v/>
      </c>
      <c r="AD162" s="218" t="str">
        <f t="shared" si="80"/>
        <v/>
      </c>
      <c r="AE162" s="219" t="str">
        <f t="shared" si="81"/>
        <v/>
      </c>
      <c r="AF162" s="219" t="str">
        <f>IF(K162="","",K162*AF$8 - MAX('1042Bi Dati di base lav.'!S158-M162,0))</f>
        <v/>
      </c>
      <c r="AG162" s="219" t="str">
        <f t="shared" si="82"/>
        <v/>
      </c>
      <c r="AH162" s="219" t="str">
        <f t="shared" si="83"/>
        <v/>
      </c>
      <c r="AI162" s="219" t="str">
        <f t="shared" si="84"/>
        <v/>
      </c>
      <c r="AJ162" s="219" t="str">
        <f>IF(OR($C162="",K162="",O162=""),"",MAX(P162+'1042Bi Dati di base lav.'!T158-O162,0))</f>
        <v/>
      </c>
      <c r="AK162" s="219" t="str">
        <f>IF('1042Bi Dati di base lav.'!T158="","",'1042Bi Dati di base lav.'!T158)</f>
        <v/>
      </c>
      <c r="AL162" s="219" t="str">
        <f t="shared" si="85"/>
        <v/>
      </c>
      <c r="AM162" s="220" t="str">
        <f t="shared" si="86"/>
        <v/>
      </c>
      <c r="AN162" s="221" t="str">
        <f t="shared" si="90"/>
        <v/>
      </c>
      <c r="AO162" s="219" t="str">
        <f t="shared" si="87"/>
        <v/>
      </c>
      <c r="AP162" s="219" t="str">
        <f>IF(E162="","",'1042Bi Dati di base lav.'!P158)</f>
        <v/>
      </c>
      <c r="AQ162" s="222">
        <f>IF('1042Bi Dati di base lav.'!Y158&gt;0,AG162,0)</f>
        <v>0</v>
      </c>
      <c r="AR162" s="223">
        <f>IF('1042Bi Dati di base lav.'!Y158&gt;0,'1042Bi Dati di base lav.'!T158,0)</f>
        <v>0</v>
      </c>
      <c r="AS162" s="219" t="str">
        <f t="shared" si="88"/>
        <v/>
      </c>
      <c r="AT162" s="219">
        <f>'1042Bi Dati di base lav.'!P158</f>
        <v>0</v>
      </c>
      <c r="AU162" s="219">
        <f t="shared" si="89"/>
        <v>0</v>
      </c>
    </row>
    <row r="163" spans="1:47" s="57" customFormat="1" ht="16.899999999999999" customHeight="1">
      <c r="A163" s="225" t="str">
        <f>IF('1042Bi Dati di base lav.'!A159="","",'1042Bi Dati di base lav.'!A159)</f>
        <v/>
      </c>
      <c r="B163" s="226" t="str">
        <f>IF('1042Bi Dati di base lav.'!B159="","",'1042Bi Dati di base lav.'!B159)</f>
        <v/>
      </c>
      <c r="C163" s="227" t="str">
        <f>IF('1042Bi Dati di base lav.'!C159="","",'1042Bi Dati di base lav.'!C159)</f>
        <v/>
      </c>
      <c r="D163" s="335" t="str">
        <f>IF('1042Bi Dati di base lav.'!AJ159="","",'1042Bi Dati di base lav.'!AJ159)</f>
        <v/>
      </c>
      <c r="E163" s="327" t="str">
        <f>IF('1042Bi Dati di base lav.'!N159="","",'1042Bi Dati di base lav.'!N159)</f>
        <v/>
      </c>
      <c r="F163" s="333" t="str">
        <f>IF('1042Bi Dati di base lav.'!O159="","",'1042Bi Dati di base lav.'!O159)</f>
        <v/>
      </c>
      <c r="G163" s="329" t="str">
        <f>IF('1042Bi Dati di base lav.'!P159="","",'1042Bi Dati di base lav.'!P159)</f>
        <v/>
      </c>
      <c r="H163" s="341" t="str">
        <f>IF('1042Bi Dati di base lav.'!Q159="","",'1042Bi Dati di base lav.'!Q159)</f>
        <v/>
      </c>
      <c r="I163" s="342" t="str">
        <f>IF('1042Bi Dati di base lav.'!R159="","",'1042Bi Dati di base lav.'!R159)</f>
        <v/>
      </c>
      <c r="J163" s="343" t="str">
        <f t="shared" si="66"/>
        <v/>
      </c>
      <c r="K163" s="344" t="str">
        <f t="shared" si="67"/>
        <v/>
      </c>
      <c r="L163" s="345" t="str">
        <f>IF('1042Bi Dati di base lav.'!S159="","",'1042Bi Dati di base lav.'!S159)</f>
        <v/>
      </c>
      <c r="M163" s="346" t="str">
        <f t="shared" si="68"/>
        <v/>
      </c>
      <c r="N163" s="347" t="str">
        <f t="shared" si="69"/>
        <v/>
      </c>
      <c r="O163" s="348" t="str">
        <f t="shared" si="70"/>
        <v/>
      </c>
      <c r="P163" s="349" t="str">
        <f t="shared" si="71"/>
        <v/>
      </c>
      <c r="Q163" s="338" t="str">
        <f t="shared" si="72"/>
        <v/>
      </c>
      <c r="R163" s="350" t="str">
        <f t="shared" si="73"/>
        <v/>
      </c>
      <c r="S163" s="347" t="str">
        <f t="shared" si="74"/>
        <v/>
      </c>
      <c r="T163" s="345" t="str">
        <f>IF(R163="","",MAX((O163-AR163)*'1042Ai Domanda'!$B$31,0))</f>
        <v/>
      </c>
      <c r="U163" s="351" t="str">
        <f t="shared" si="75"/>
        <v/>
      </c>
      <c r="V163" s="214"/>
      <c r="W163" s="215"/>
      <c r="X163" s="164" t="str">
        <f>'1042Bi Dati di base lav.'!M159</f>
        <v/>
      </c>
      <c r="Y163" s="216" t="str">
        <f t="shared" si="76"/>
        <v/>
      </c>
      <c r="Z163" s="217" t="str">
        <f>IF(A163="","",'1042Bi Dati di base lav.'!Q159-'1042Bi Dati di base lav.'!R159)</f>
        <v/>
      </c>
      <c r="AA163" s="217" t="str">
        <f t="shared" si="77"/>
        <v/>
      </c>
      <c r="AB163" s="218" t="str">
        <f t="shared" si="78"/>
        <v/>
      </c>
      <c r="AC163" s="218" t="str">
        <f t="shared" si="79"/>
        <v/>
      </c>
      <c r="AD163" s="218" t="str">
        <f t="shared" si="80"/>
        <v/>
      </c>
      <c r="AE163" s="219" t="str">
        <f t="shared" si="81"/>
        <v/>
      </c>
      <c r="AF163" s="219" t="str">
        <f>IF(K163="","",K163*AF$8 - MAX('1042Bi Dati di base lav.'!S159-M163,0))</f>
        <v/>
      </c>
      <c r="AG163" s="219" t="str">
        <f t="shared" si="82"/>
        <v/>
      </c>
      <c r="AH163" s="219" t="str">
        <f t="shared" si="83"/>
        <v/>
      </c>
      <c r="AI163" s="219" t="str">
        <f t="shared" si="84"/>
        <v/>
      </c>
      <c r="AJ163" s="219" t="str">
        <f>IF(OR($C163="",K163="",O163=""),"",MAX(P163+'1042Bi Dati di base lav.'!T159-O163,0))</f>
        <v/>
      </c>
      <c r="AK163" s="219" t="str">
        <f>IF('1042Bi Dati di base lav.'!T159="","",'1042Bi Dati di base lav.'!T159)</f>
        <v/>
      </c>
      <c r="AL163" s="219" t="str">
        <f t="shared" si="85"/>
        <v/>
      </c>
      <c r="AM163" s="220" t="str">
        <f t="shared" si="86"/>
        <v/>
      </c>
      <c r="AN163" s="221" t="str">
        <f t="shared" si="90"/>
        <v/>
      </c>
      <c r="AO163" s="219" t="str">
        <f t="shared" si="87"/>
        <v/>
      </c>
      <c r="AP163" s="219" t="str">
        <f>IF(E163="","",'1042Bi Dati di base lav.'!P159)</f>
        <v/>
      </c>
      <c r="AQ163" s="222">
        <f>IF('1042Bi Dati di base lav.'!Y159&gt;0,AG163,0)</f>
        <v>0</v>
      </c>
      <c r="AR163" s="223">
        <f>IF('1042Bi Dati di base lav.'!Y159&gt;0,'1042Bi Dati di base lav.'!T159,0)</f>
        <v>0</v>
      </c>
      <c r="AS163" s="219" t="str">
        <f t="shared" si="88"/>
        <v/>
      </c>
      <c r="AT163" s="219">
        <f>'1042Bi Dati di base lav.'!P159</f>
        <v>0</v>
      </c>
      <c r="AU163" s="219">
        <f t="shared" si="89"/>
        <v>0</v>
      </c>
    </row>
    <row r="164" spans="1:47" s="57" customFormat="1" ht="16.899999999999999" customHeight="1">
      <c r="A164" s="225" t="str">
        <f>IF('1042Bi Dati di base lav.'!A160="","",'1042Bi Dati di base lav.'!A160)</f>
        <v/>
      </c>
      <c r="B164" s="226" t="str">
        <f>IF('1042Bi Dati di base lav.'!B160="","",'1042Bi Dati di base lav.'!B160)</f>
        <v/>
      </c>
      <c r="C164" s="227" t="str">
        <f>IF('1042Bi Dati di base lav.'!C160="","",'1042Bi Dati di base lav.'!C160)</f>
        <v/>
      </c>
      <c r="D164" s="335" t="str">
        <f>IF('1042Bi Dati di base lav.'!AJ160="","",'1042Bi Dati di base lav.'!AJ160)</f>
        <v/>
      </c>
      <c r="E164" s="327" t="str">
        <f>IF('1042Bi Dati di base lav.'!N160="","",'1042Bi Dati di base lav.'!N160)</f>
        <v/>
      </c>
      <c r="F164" s="333" t="str">
        <f>IF('1042Bi Dati di base lav.'!O160="","",'1042Bi Dati di base lav.'!O160)</f>
        <v/>
      </c>
      <c r="G164" s="329" t="str">
        <f>IF('1042Bi Dati di base lav.'!P160="","",'1042Bi Dati di base lav.'!P160)</f>
        <v/>
      </c>
      <c r="H164" s="341" t="str">
        <f>IF('1042Bi Dati di base lav.'!Q160="","",'1042Bi Dati di base lav.'!Q160)</f>
        <v/>
      </c>
      <c r="I164" s="342" t="str">
        <f>IF('1042Bi Dati di base lav.'!R160="","",'1042Bi Dati di base lav.'!R160)</f>
        <v/>
      </c>
      <c r="J164" s="343" t="str">
        <f t="shared" si="66"/>
        <v/>
      </c>
      <c r="K164" s="344" t="str">
        <f t="shared" si="67"/>
        <v/>
      </c>
      <c r="L164" s="345" t="str">
        <f>IF('1042Bi Dati di base lav.'!S160="","",'1042Bi Dati di base lav.'!S160)</f>
        <v/>
      </c>
      <c r="M164" s="346" t="str">
        <f t="shared" si="68"/>
        <v/>
      </c>
      <c r="N164" s="347" t="str">
        <f t="shared" si="69"/>
        <v/>
      </c>
      <c r="O164" s="348" t="str">
        <f t="shared" si="70"/>
        <v/>
      </c>
      <c r="P164" s="349" t="str">
        <f t="shared" si="71"/>
        <v/>
      </c>
      <c r="Q164" s="338" t="str">
        <f t="shared" si="72"/>
        <v/>
      </c>
      <c r="R164" s="350" t="str">
        <f t="shared" si="73"/>
        <v/>
      </c>
      <c r="S164" s="347" t="str">
        <f t="shared" si="74"/>
        <v/>
      </c>
      <c r="T164" s="345" t="str">
        <f>IF(R164="","",MAX((O164-AR164)*'1042Ai Domanda'!$B$31,0))</f>
        <v/>
      </c>
      <c r="U164" s="351" t="str">
        <f t="shared" si="75"/>
        <v/>
      </c>
      <c r="V164" s="214"/>
      <c r="W164" s="215"/>
      <c r="X164" s="164" t="str">
        <f>'1042Bi Dati di base lav.'!M160</f>
        <v/>
      </c>
      <c r="Y164" s="216" t="str">
        <f t="shared" si="76"/>
        <v/>
      </c>
      <c r="Z164" s="217" t="str">
        <f>IF(A164="","",'1042Bi Dati di base lav.'!Q160-'1042Bi Dati di base lav.'!R160)</f>
        <v/>
      </c>
      <c r="AA164" s="217" t="str">
        <f t="shared" si="77"/>
        <v/>
      </c>
      <c r="AB164" s="218" t="str">
        <f t="shared" si="78"/>
        <v/>
      </c>
      <c r="AC164" s="218" t="str">
        <f t="shared" si="79"/>
        <v/>
      </c>
      <c r="AD164" s="218" t="str">
        <f t="shared" si="80"/>
        <v/>
      </c>
      <c r="AE164" s="219" t="str">
        <f t="shared" si="81"/>
        <v/>
      </c>
      <c r="AF164" s="219" t="str">
        <f>IF(K164="","",K164*AF$8 - MAX('1042Bi Dati di base lav.'!S160-M164,0))</f>
        <v/>
      </c>
      <c r="AG164" s="219" t="str">
        <f t="shared" si="82"/>
        <v/>
      </c>
      <c r="AH164" s="219" t="str">
        <f t="shared" si="83"/>
        <v/>
      </c>
      <c r="AI164" s="219" t="str">
        <f t="shared" si="84"/>
        <v/>
      </c>
      <c r="AJ164" s="219" t="str">
        <f>IF(OR($C164="",K164="",O164=""),"",MAX(P164+'1042Bi Dati di base lav.'!T160-O164,0))</f>
        <v/>
      </c>
      <c r="AK164" s="219" t="str">
        <f>IF('1042Bi Dati di base lav.'!T160="","",'1042Bi Dati di base lav.'!T160)</f>
        <v/>
      </c>
      <c r="AL164" s="219" t="str">
        <f t="shared" si="85"/>
        <v/>
      </c>
      <c r="AM164" s="220" t="str">
        <f t="shared" si="86"/>
        <v/>
      </c>
      <c r="AN164" s="221" t="str">
        <f t="shared" si="90"/>
        <v/>
      </c>
      <c r="AO164" s="219" t="str">
        <f t="shared" si="87"/>
        <v/>
      </c>
      <c r="AP164" s="219" t="str">
        <f>IF(E164="","",'1042Bi Dati di base lav.'!P160)</f>
        <v/>
      </c>
      <c r="AQ164" s="222">
        <f>IF('1042Bi Dati di base lav.'!Y160&gt;0,AG164,0)</f>
        <v>0</v>
      </c>
      <c r="AR164" s="223">
        <f>IF('1042Bi Dati di base lav.'!Y160&gt;0,'1042Bi Dati di base lav.'!T160,0)</f>
        <v>0</v>
      </c>
      <c r="AS164" s="219" t="str">
        <f t="shared" si="88"/>
        <v/>
      </c>
      <c r="AT164" s="219">
        <f>'1042Bi Dati di base lav.'!P160</f>
        <v>0</v>
      </c>
      <c r="AU164" s="219">
        <f t="shared" si="89"/>
        <v>0</v>
      </c>
    </row>
    <row r="165" spans="1:47" s="57" customFormat="1" ht="16.899999999999999" customHeight="1">
      <c r="A165" s="225" t="str">
        <f>IF('1042Bi Dati di base lav.'!A161="","",'1042Bi Dati di base lav.'!A161)</f>
        <v/>
      </c>
      <c r="B165" s="226" t="str">
        <f>IF('1042Bi Dati di base lav.'!B161="","",'1042Bi Dati di base lav.'!B161)</f>
        <v/>
      </c>
      <c r="C165" s="227" t="str">
        <f>IF('1042Bi Dati di base lav.'!C161="","",'1042Bi Dati di base lav.'!C161)</f>
        <v/>
      </c>
      <c r="D165" s="335" t="str">
        <f>IF('1042Bi Dati di base lav.'!AJ161="","",'1042Bi Dati di base lav.'!AJ161)</f>
        <v/>
      </c>
      <c r="E165" s="327" t="str">
        <f>IF('1042Bi Dati di base lav.'!N161="","",'1042Bi Dati di base lav.'!N161)</f>
        <v/>
      </c>
      <c r="F165" s="333" t="str">
        <f>IF('1042Bi Dati di base lav.'!O161="","",'1042Bi Dati di base lav.'!O161)</f>
        <v/>
      </c>
      <c r="G165" s="329" t="str">
        <f>IF('1042Bi Dati di base lav.'!P161="","",'1042Bi Dati di base lav.'!P161)</f>
        <v/>
      </c>
      <c r="H165" s="341" t="str">
        <f>IF('1042Bi Dati di base lav.'!Q161="","",'1042Bi Dati di base lav.'!Q161)</f>
        <v/>
      </c>
      <c r="I165" s="342" t="str">
        <f>IF('1042Bi Dati di base lav.'!R161="","",'1042Bi Dati di base lav.'!R161)</f>
        <v/>
      </c>
      <c r="J165" s="343" t="str">
        <f t="shared" si="66"/>
        <v/>
      </c>
      <c r="K165" s="344" t="str">
        <f t="shared" si="67"/>
        <v/>
      </c>
      <c r="L165" s="345" t="str">
        <f>IF('1042Bi Dati di base lav.'!S161="","",'1042Bi Dati di base lav.'!S161)</f>
        <v/>
      </c>
      <c r="M165" s="346" t="str">
        <f t="shared" si="68"/>
        <v/>
      </c>
      <c r="N165" s="347" t="str">
        <f t="shared" si="69"/>
        <v/>
      </c>
      <c r="O165" s="348" t="str">
        <f t="shared" si="70"/>
        <v/>
      </c>
      <c r="P165" s="349" t="str">
        <f t="shared" si="71"/>
        <v/>
      </c>
      <c r="Q165" s="338" t="str">
        <f t="shared" si="72"/>
        <v/>
      </c>
      <c r="R165" s="350" t="str">
        <f t="shared" si="73"/>
        <v/>
      </c>
      <c r="S165" s="347" t="str">
        <f t="shared" si="74"/>
        <v/>
      </c>
      <c r="T165" s="345" t="str">
        <f>IF(R165="","",MAX((O165-AR165)*'1042Ai Domanda'!$B$31,0))</f>
        <v/>
      </c>
      <c r="U165" s="351" t="str">
        <f t="shared" si="75"/>
        <v/>
      </c>
      <c r="V165" s="214"/>
      <c r="W165" s="215"/>
      <c r="X165" s="164" t="str">
        <f>'1042Bi Dati di base lav.'!M161</f>
        <v/>
      </c>
      <c r="Y165" s="216" t="str">
        <f t="shared" si="76"/>
        <v/>
      </c>
      <c r="Z165" s="217" t="str">
        <f>IF(A165="","",'1042Bi Dati di base lav.'!Q161-'1042Bi Dati di base lav.'!R161)</f>
        <v/>
      </c>
      <c r="AA165" s="217" t="str">
        <f t="shared" si="77"/>
        <v/>
      </c>
      <c r="AB165" s="218" t="str">
        <f t="shared" si="78"/>
        <v/>
      </c>
      <c r="AC165" s="218" t="str">
        <f t="shared" si="79"/>
        <v/>
      </c>
      <c r="AD165" s="218" t="str">
        <f t="shared" si="80"/>
        <v/>
      </c>
      <c r="AE165" s="219" t="str">
        <f t="shared" si="81"/>
        <v/>
      </c>
      <c r="AF165" s="219" t="str">
        <f>IF(K165="","",K165*AF$8 - MAX('1042Bi Dati di base lav.'!S161-M165,0))</f>
        <v/>
      </c>
      <c r="AG165" s="219" t="str">
        <f t="shared" si="82"/>
        <v/>
      </c>
      <c r="AH165" s="219" t="str">
        <f t="shared" si="83"/>
        <v/>
      </c>
      <c r="AI165" s="219" t="str">
        <f t="shared" si="84"/>
        <v/>
      </c>
      <c r="AJ165" s="219" t="str">
        <f>IF(OR($C165="",K165="",O165=""),"",MAX(P165+'1042Bi Dati di base lav.'!T161-O165,0))</f>
        <v/>
      </c>
      <c r="AK165" s="219" t="str">
        <f>IF('1042Bi Dati di base lav.'!T161="","",'1042Bi Dati di base lav.'!T161)</f>
        <v/>
      </c>
      <c r="AL165" s="219" t="str">
        <f t="shared" si="85"/>
        <v/>
      </c>
      <c r="AM165" s="220" t="str">
        <f t="shared" si="86"/>
        <v/>
      </c>
      <c r="AN165" s="221" t="str">
        <f t="shared" si="90"/>
        <v/>
      </c>
      <c r="AO165" s="219" t="str">
        <f t="shared" si="87"/>
        <v/>
      </c>
      <c r="AP165" s="219" t="str">
        <f>IF(E165="","",'1042Bi Dati di base lav.'!P161)</f>
        <v/>
      </c>
      <c r="AQ165" s="222">
        <f>IF('1042Bi Dati di base lav.'!Y161&gt;0,AG165,0)</f>
        <v>0</v>
      </c>
      <c r="AR165" s="223">
        <f>IF('1042Bi Dati di base lav.'!Y161&gt;0,'1042Bi Dati di base lav.'!T161,0)</f>
        <v>0</v>
      </c>
      <c r="AS165" s="219" t="str">
        <f t="shared" si="88"/>
        <v/>
      </c>
      <c r="AT165" s="219">
        <f>'1042Bi Dati di base lav.'!P161</f>
        <v>0</v>
      </c>
      <c r="AU165" s="219">
        <f t="shared" si="89"/>
        <v>0</v>
      </c>
    </row>
    <row r="166" spans="1:47" s="57" customFormat="1" ht="16.899999999999999" customHeight="1">
      <c r="A166" s="225" t="str">
        <f>IF('1042Bi Dati di base lav.'!A162="","",'1042Bi Dati di base lav.'!A162)</f>
        <v/>
      </c>
      <c r="B166" s="226" t="str">
        <f>IF('1042Bi Dati di base lav.'!B162="","",'1042Bi Dati di base lav.'!B162)</f>
        <v/>
      </c>
      <c r="C166" s="227" t="str">
        <f>IF('1042Bi Dati di base lav.'!C162="","",'1042Bi Dati di base lav.'!C162)</f>
        <v/>
      </c>
      <c r="D166" s="335" t="str">
        <f>IF('1042Bi Dati di base lav.'!AJ162="","",'1042Bi Dati di base lav.'!AJ162)</f>
        <v/>
      </c>
      <c r="E166" s="327" t="str">
        <f>IF('1042Bi Dati di base lav.'!N162="","",'1042Bi Dati di base lav.'!N162)</f>
        <v/>
      </c>
      <c r="F166" s="333" t="str">
        <f>IF('1042Bi Dati di base lav.'!O162="","",'1042Bi Dati di base lav.'!O162)</f>
        <v/>
      </c>
      <c r="G166" s="329" t="str">
        <f>IF('1042Bi Dati di base lav.'!P162="","",'1042Bi Dati di base lav.'!P162)</f>
        <v/>
      </c>
      <c r="H166" s="341" t="str">
        <f>IF('1042Bi Dati di base lav.'!Q162="","",'1042Bi Dati di base lav.'!Q162)</f>
        <v/>
      </c>
      <c r="I166" s="342" t="str">
        <f>IF('1042Bi Dati di base lav.'!R162="","",'1042Bi Dati di base lav.'!R162)</f>
        <v/>
      </c>
      <c r="J166" s="343" t="str">
        <f t="shared" si="66"/>
        <v/>
      </c>
      <c r="K166" s="344" t="str">
        <f t="shared" si="67"/>
        <v/>
      </c>
      <c r="L166" s="345" t="str">
        <f>IF('1042Bi Dati di base lav.'!S162="","",'1042Bi Dati di base lav.'!S162)</f>
        <v/>
      </c>
      <c r="M166" s="346" t="str">
        <f t="shared" si="68"/>
        <v/>
      </c>
      <c r="N166" s="347" t="str">
        <f t="shared" si="69"/>
        <v/>
      </c>
      <c r="O166" s="348" t="str">
        <f t="shared" si="70"/>
        <v/>
      </c>
      <c r="P166" s="349" t="str">
        <f t="shared" si="71"/>
        <v/>
      </c>
      <c r="Q166" s="338" t="str">
        <f t="shared" si="72"/>
        <v/>
      </c>
      <c r="R166" s="350" t="str">
        <f t="shared" si="73"/>
        <v/>
      </c>
      <c r="S166" s="347" t="str">
        <f t="shared" si="74"/>
        <v/>
      </c>
      <c r="T166" s="345" t="str">
        <f>IF(R166="","",MAX((O166-AR166)*'1042Ai Domanda'!$B$31,0))</f>
        <v/>
      </c>
      <c r="U166" s="351" t="str">
        <f t="shared" si="75"/>
        <v/>
      </c>
      <c r="V166" s="214"/>
      <c r="W166" s="215"/>
      <c r="X166" s="164" t="str">
        <f>'1042Bi Dati di base lav.'!M162</f>
        <v/>
      </c>
      <c r="Y166" s="216" t="str">
        <f t="shared" si="76"/>
        <v/>
      </c>
      <c r="Z166" s="217" t="str">
        <f>IF(A166="","",'1042Bi Dati di base lav.'!Q162-'1042Bi Dati di base lav.'!R162)</f>
        <v/>
      </c>
      <c r="AA166" s="217" t="str">
        <f t="shared" si="77"/>
        <v/>
      </c>
      <c r="AB166" s="218" t="str">
        <f t="shared" si="78"/>
        <v/>
      </c>
      <c r="AC166" s="218" t="str">
        <f t="shared" si="79"/>
        <v/>
      </c>
      <c r="AD166" s="218" t="str">
        <f t="shared" si="80"/>
        <v/>
      </c>
      <c r="AE166" s="219" t="str">
        <f t="shared" si="81"/>
        <v/>
      </c>
      <c r="AF166" s="219" t="str">
        <f>IF(K166="","",K166*AF$8 - MAX('1042Bi Dati di base lav.'!S162-M166,0))</f>
        <v/>
      </c>
      <c r="AG166" s="219" t="str">
        <f t="shared" si="82"/>
        <v/>
      </c>
      <c r="AH166" s="219" t="str">
        <f t="shared" si="83"/>
        <v/>
      </c>
      <c r="AI166" s="219" t="str">
        <f t="shared" si="84"/>
        <v/>
      </c>
      <c r="AJ166" s="219" t="str">
        <f>IF(OR($C166="",K166="",O166=""),"",MAX(P166+'1042Bi Dati di base lav.'!T162-O166,0))</f>
        <v/>
      </c>
      <c r="AK166" s="219" t="str">
        <f>IF('1042Bi Dati di base lav.'!T162="","",'1042Bi Dati di base lav.'!T162)</f>
        <v/>
      </c>
      <c r="AL166" s="219" t="str">
        <f t="shared" si="85"/>
        <v/>
      </c>
      <c r="AM166" s="220" t="str">
        <f t="shared" si="86"/>
        <v/>
      </c>
      <c r="AN166" s="221" t="str">
        <f t="shared" si="90"/>
        <v/>
      </c>
      <c r="AO166" s="219" t="str">
        <f t="shared" si="87"/>
        <v/>
      </c>
      <c r="AP166" s="219" t="str">
        <f>IF(E166="","",'1042Bi Dati di base lav.'!P162)</f>
        <v/>
      </c>
      <c r="AQ166" s="222">
        <f>IF('1042Bi Dati di base lav.'!Y162&gt;0,AG166,0)</f>
        <v>0</v>
      </c>
      <c r="AR166" s="223">
        <f>IF('1042Bi Dati di base lav.'!Y162&gt;0,'1042Bi Dati di base lav.'!T162,0)</f>
        <v>0</v>
      </c>
      <c r="AS166" s="219" t="str">
        <f t="shared" si="88"/>
        <v/>
      </c>
      <c r="AT166" s="219">
        <f>'1042Bi Dati di base lav.'!P162</f>
        <v>0</v>
      </c>
      <c r="AU166" s="219">
        <f t="shared" si="89"/>
        <v>0</v>
      </c>
    </row>
    <row r="167" spans="1:47" s="57" customFormat="1" ht="16.899999999999999" customHeight="1">
      <c r="A167" s="225" t="str">
        <f>IF('1042Bi Dati di base lav.'!A163="","",'1042Bi Dati di base lav.'!A163)</f>
        <v/>
      </c>
      <c r="B167" s="226" t="str">
        <f>IF('1042Bi Dati di base lav.'!B163="","",'1042Bi Dati di base lav.'!B163)</f>
        <v/>
      </c>
      <c r="C167" s="227" t="str">
        <f>IF('1042Bi Dati di base lav.'!C163="","",'1042Bi Dati di base lav.'!C163)</f>
        <v/>
      </c>
      <c r="D167" s="335" t="str">
        <f>IF('1042Bi Dati di base lav.'!AJ163="","",'1042Bi Dati di base lav.'!AJ163)</f>
        <v/>
      </c>
      <c r="E167" s="327" t="str">
        <f>IF('1042Bi Dati di base lav.'!N163="","",'1042Bi Dati di base lav.'!N163)</f>
        <v/>
      </c>
      <c r="F167" s="333" t="str">
        <f>IF('1042Bi Dati di base lav.'!O163="","",'1042Bi Dati di base lav.'!O163)</f>
        <v/>
      </c>
      <c r="G167" s="329" t="str">
        <f>IF('1042Bi Dati di base lav.'!P163="","",'1042Bi Dati di base lav.'!P163)</f>
        <v/>
      </c>
      <c r="H167" s="341" t="str">
        <f>IF('1042Bi Dati di base lav.'!Q163="","",'1042Bi Dati di base lav.'!Q163)</f>
        <v/>
      </c>
      <c r="I167" s="342" t="str">
        <f>IF('1042Bi Dati di base lav.'!R163="","",'1042Bi Dati di base lav.'!R163)</f>
        <v/>
      </c>
      <c r="J167" s="343" t="str">
        <f t="shared" si="66"/>
        <v/>
      </c>
      <c r="K167" s="344" t="str">
        <f t="shared" si="67"/>
        <v/>
      </c>
      <c r="L167" s="345" t="str">
        <f>IF('1042Bi Dati di base lav.'!S163="","",'1042Bi Dati di base lav.'!S163)</f>
        <v/>
      </c>
      <c r="M167" s="346" t="str">
        <f t="shared" si="68"/>
        <v/>
      </c>
      <c r="N167" s="347" t="str">
        <f t="shared" si="69"/>
        <v/>
      </c>
      <c r="O167" s="348" t="str">
        <f t="shared" si="70"/>
        <v/>
      </c>
      <c r="P167" s="349" t="str">
        <f t="shared" si="71"/>
        <v/>
      </c>
      <c r="Q167" s="338" t="str">
        <f t="shared" si="72"/>
        <v/>
      </c>
      <c r="R167" s="350" t="str">
        <f t="shared" si="73"/>
        <v/>
      </c>
      <c r="S167" s="347" t="str">
        <f t="shared" si="74"/>
        <v/>
      </c>
      <c r="T167" s="345" t="str">
        <f>IF(R167="","",MAX((O167-AR167)*'1042Ai Domanda'!$B$31,0))</f>
        <v/>
      </c>
      <c r="U167" s="351" t="str">
        <f t="shared" si="75"/>
        <v/>
      </c>
      <c r="V167" s="214"/>
      <c r="W167" s="215"/>
      <c r="X167" s="164" t="str">
        <f>'1042Bi Dati di base lav.'!M163</f>
        <v/>
      </c>
      <c r="Y167" s="216" t="str">
        <f t="shared" si="76"/>
        <v/>
      </c>
      <c r="Z167" s="217" t="str">
        <f>IF(A167="","",'1042Bi Dati di base lav.'!Q163-'1042Bi Dati di base lav.'!R163)</f>
        <v/>
      </c>
      <c r="AA167" s="217" t="str">
        <f t="shared" si="77"/>
        <v/>
      </c>
      <c r="AB167" s="218" t="str">
        <f t="shared" si="78"/>
        <v/>
      </c>
      <c r="AC167" s="218" t="str">
        <f t="shared" si="79"/>
        <v/>
      </c>
      <c r="AD167" s="218" t="str">
        <f t="shared" si="80"/>
        <v/>
      </c>
      <c r="AE167" s="219" t="str">
        <f t="shared" si="81"/>
        <v/>
      </c>
      <c r="AF167" s="219" t="str">
        <f>IF(K167="","",K167*AF$8 - MAX('1042Bi Dati di base lav.'!S163-M167,0))</f>
        <v/>
      </c>
      <c r="AG167" s="219" t="str">
        <f t="shared" si="82"/>
        <v/>
      </c>
      <c r="AH167" s="219" t="str">
        <f t="shared" si="83"/>
        <v/>
      </c>
      <c r="AI167" s="219" t="str">
        <f t="shared" si="84"/>
        <v/>
      </c>
      <c r="AJ167" s="219" t="str">
        <f>IF(OR($C167="",K167="",O167=""),"",MAX(P167+'1042Bi Dati di base lav.'!T163-O167,0))</f>
        <v/>
      </c>
      <c r="AK167" s="219" t="str">
        <f>IF('1042Bi Dati di base lav.'!T163="","",'1042Bi Dati di base lav.'!T163)</f>
        <v/>
      </c>
      <c r="AL167" s="219" t="str">
        <f t="shared" si="85"/>
        <v/>
      </c>
      <c r="AM167" s="220" t="str">
        <f t="shared" si="86"/>
        <v/>
      </c>
      <c r="AN167" s="221" t="str">
        <f t="shared" si="90"/>
        <v/>
      </c>
      <c r="AO167" s="219" t="str">
        <f t="shared" si="87"/>
        <v/>
      </c>
      <c r="AP167" s="219" t="str">
        <f>IF(E167="","",'1042Bi Dati di base lav.'!P163)</f>
        <v/>
      </c>
      <c r="AQ167" s="222">
        <f>IF('1042Bi Dati di base lav.'!Y163&gt;0,AG167,0)</f>
        <v>0</v>
      </c>
      <c r="AR167" s="223">
        <f>IF('1042Bi Dati di base lav.'!Y163&gt;0,'1042Bi Dati di base lav.'!T163,0)</f>
        <v>0</v>
      </c>
      <c r="AS167" s="219" t="str">
        <f t="shared" si="88"/>
        <v/>
      </c>
      <c r="AT167" s="219">
        <f>'1042Bi Dati di base lav.'!P163</f>
        <v>0</v>
      </c>
      <c r="AU167" s="219">
        <f t="shared" si="89"/>
        <v>0</v>
      </c>
    </row>
    <row r="168" spans="1:47" s="57" customFormat="1" ht="16.899999999999999" customHeight="1">
      <c r="A168" s="225" t="str">
        <f>IF('1042Bi Dati di base lav.'!A164="","",'1042Bi Dati di base lav.'!A164)</f>
        <v/>
      </c>
      <c r="B168" s="226" t="str">
        <f>IF('1042Bi Dati di base lav.'!B164="","",'1042Bi Dati di base lav.'!B164)</f>
        <v/>
      </c>
      <c r="C168" s="227" t="str">
        <f>IF('1042Bi Dati di base lav.'!C164="","",'1042Bi Dati di base lav.'!C164)</f>
        <v/>
      </c>
      <c r="D168" s="335" t="str">
        <f>IF('1042Bi Dati di base lav.'!AJ164="","",'1042Bi Dati di base lav.'!AJ164)</f>
        <v/>
      </c>
      <c r="E168" s="327" t="str">
        <f>IF('1042Bi Dati di base lav.'!N164="","",'1042Bi Dati di base lav.'!N164)</f>
        <v/>
      </c>
      <c r="F168" s="333" t="str">
        <f>IF('1042Bi Dati di base lav.'!O164="","",'1042Bi Dati di base lav.'!O164)</f>
        <v/>
      </c>
      <c r="G168" s="329" t="str">
        <f>IF('1042Bi Dati di base lav.'!P164="","",'1042Bi Dati di base lav.'!P164)</f>
        <v/>
      </c>
      <c r="H168" s="341" t="str">
        <f>IF('1042Bi Dati di base lav.'!Q164="","",'1042Bi Dati di base lav.'!Q164)</f>
        <v/>
      </c>
      <c r="I168" s="342" t="str">
        <f>IF('1042Bi Dati di base lav.'!R164="","",'1042Bi Dati di base lav.'!R164)</f>
        <v/>
      </c>
      <c r="J168" s="343" t="str">
        <f t="shared" si="66"/>
        <v/>
      </c>
      <c r="K168" s="344" t="str">
        <f t="shared" si="67"/>
        <v/>
      </c>
      <c r="L168" s="345" t="str">
        <f>IF('1042Bi Dati di base lav.'!S164="","",'1042Bi Dati di base lav.'!S164)</f>
        <v/>
      </c>
      <c r="M168" s="346" t="str">
        <f t="shared" si="68"/>
        <v/>
      </c>
      <c r="N168" s="347" t="str">
        <f t="shared" si="69"/>
        <v/>
      </c>
      <c r="O168" s="348" t="str">
        <f t="shared" si="70"/>
        <v/>
      </c>
      <c r="P168" s="349" t="str">
        <f t="shared" si="71"/>
        <v/>
      </c>
      <c r="Q168" s="338" t="str">
        <f t="shared" si="72"/>
        <v/>
      </c>
      <c r="R168" s="350" t="str">
        <f t="shared" si="73"/>
        <v/>
      </c>
      <c r="S168" s="347" t="str">
        <f t="shared" si="74"/>
        <v/>
      </c>
      <c r="T168" s="345" t="str">
        <f>IF(R168="","",MAX((O168-AR168)*'1042Ai Domanda'!$B$31,0))</f>
        <v/>
      </c>
      <c r="U168" s="351" t="str">
        <f t="shared" si="75"/>
        <v/>
      </c>
      <c r="V168" s="214"/>
      <c r="W168" s="215"/>
      <c r="X168" s="164" t="str">
        <f>'1042Bi Dati di base lav.'!M164</f>
        <v/>
      </c>
      <c r="Y168" s="216" t="str">
        <f t="shared" si="76"/>
        <v/>
      </c>
      <c r="Z168" s="217" t="str">
        <f>IF(A168="","",'1042Bi Dati di base lav.'!Q164-'1042Bi Dati di base lav.'!R164)</f>
        <v/>
      </c>
      <c r="AA168" s="217" t="str">
        <f t="shared" si="77"/>
        <v/>
      </c>
      <c r="AB168" s="218" t="str">
        <f t="shared" si="78"/>
        <v/>
      </c>
      <c r="AC168" s="218" t="str">
        <f t="shared" si="79"/>
        <v/>
      </c>
      <c r="AD168" s="218" t="str">
        <f t="shared" si="80"/>
        <v/>
      </c>
      <c r="AE168" s="219" t="str">
        <f t="shared" si="81"/>
        <v/>
      </c>
      <c r="AF168" s="219" t="str">
        <f>IF(K168="","",K168*AF$8 - MAX('1042Bi Dati di base lav.'!S164-M168,0))</f>
        <v/>
      </c>
      <c r="AG168" s="219" t="str">
        <f t="shared" si="82"/>
        <v/>
      </c>
      <c r="AH168" s="219" t="str">
        <f t="shared" si="83"/>
        <v/>
      </c>
      <c r="AI168" s="219" t="str">
        <f t="shared" si="84"/>
        <v/>
      </c>
      <c r="AJ168" s="219" t="str">
        <f>IF(OR($C168="",K168="",O168=""),"",MAX(P168+'1042Bi Dati di base lav.'!T164-O168,0))</f>
        <v/>
      </c>
      <c r="AK168" s="219" t="str">
        <f>IF('1042Bi Dati di base lav.'!T164="","",'1042Bi Dati di base lav.'!T164)</f>
        <v/>
      </c>
      <c r="AL168" s="219" t="str">
        <f t="shared" si="85"/>
        <v/>
      </c>
      <c r="AM168" s="220" t="str">
        <f t="shared" si="86"/>
        <v/>
      </c>
      <c r="AN168" s="221" t="str">
        <f t="shared" si="90"/>
        <v/>
      </c>
      <c r="AO168" s="219" t="str">
        <f t="shared" si="87"/>
        <v/>
      </c>
      <c r="AP168" s="219" t="str">
        <f>IF(E168="","",'1042Bi Dati di base lav.'!P164)</f>
        <v/>
      </c>
      <c r="AQ168" s="222">
        <f>IF('1042Bi Dati di base lav.'!Y164&gt;0,AG168,0)</f>
        <v>0</v>
      </c>
      <c r="AR168" s="223">
        <f>IF('1042Bi Dati di base lav.'!Y164&gt;0,'1042Bi Dati di base lav.'!T164,0)</f>
        <v>0</v>
      </c>
      <c r="AS168" s="219" t="str">
        <f t="shared" si="88"/>
        <v/>
      </c>
      <c r="AT168" s="219">
        <f>'1042Bi Dati di base lav.'!P164</f>
        <v>0</v>
      </c>
      <c r="AU168" s="219">
        <f t="shared" si="89"/>
        <v>0</v>
      </c>
    </row>
    <row r="169" spans="1:47" s="57" customFormat="1" ht="16.899999999999999" customHeight="1">
      <c r="A169" s="225" t="str">
        <f>IF('1042Bi Dati di base lav.'!A165="","",'1042Bi Dati di base lav.'!A165)</f>
        <v/>
      </c>
      <c r="B169" s="226" t="str">
        <f>IF('1042Bi Dati di base lav.'!B165="","",'1042Bi Dati di base lav.'!B165)</f>
        <v/>
      </c>
      <c r="C169" s="227" t="str">
        <f>IF('1042Bi Dati di base lav.'!C165="","",'1042Bi Dati di base lav.'!C165)</f>
        <v/>
      </c>
      <c r="D169" s="335" t="str">
        <f>IF('1042Bi Dati di base lav.'!AJ165="","",'1042Bi Dati di base lav.'!AJ165)</f>
        <v/>
      </c>
      <c r="E169" s="327" t="str">
        <f>IF('1042Bi Dati di base lav.'!N165="","",'1042Bi Dati di base lav.'!N165)</f>
        <v/>
      </c>
      <c r="F169" s="333" t="str">
        <f>IF('1042Bi Dati di base lav.'!O165="","",'1042Bi Dati di base lav.'!O165)</f>
        <v/>
      </c>
      <c r="G169" s="329" t="str">
        <f>IF('1042Bi Dati di base lav.'!P165="","",'1042Bi Dati di base lav.'!P165)</f>
        <v/>
      </c>
      <c r="H169" s="341" t="str">
        <f>IF('1042Bi Dati di base lav.'!Q165="","",'1042Bi Dati di base lav.'!Q165)</f>
        <v/>
      </c>
      <c r="I169" s="342" t="str">
        <f>IF('1042Bi Dati di base lav.'!R165="","",'1042Bi Dati di base lav.'!R165)</f>
        <v/>
      </c>
      <c r="J169" s="343" t="str">
        <f t="shared" si="66"/>
        <v/>
      </c>
      <c r="K169" s="344" t="str">
        <f t="shared" si="67"/>
        <v/>
      </c>
      <c r="L169" s="345" t="str">
        <f>IF('1042Bi Dati di base lav.'!S165="","",'1042Bi Dati di base lav.'!S165)</f>
        <v/>
      </c>
      <c r="M169" s="346" t="str">
        <f t="shared" si="68"/>
        <v/>
      </c>
      <c r="N169" s="347" t="str">
        <f t="shared" si="69"/>
        <v/>
      </c>
      <c r="O169" s="348" t="str">
        <f t="shared" si="70"/>
        <v/>
      </c>
      <c r="P169" s="349" t="str">
        <f t="shared" si="71"/>
        <v/>
      </c>
      <c r="Q169" s="338" t="str">
        <f t="shared" si="72"/>
        <v/>
      </c>
      <c r="R169" s="350" t="str">
        <f t="shared" si="73"/>
        <v/>
      </c>
      <c r="S169" s="347" t="str">
        <f t="shared" si="74"/>
        <v/>
      </c>
      <c r="T169" s="345" t="str">
        <f>IF(R169="","",MAX((O169-AR169)*'1042Ai Domanda'!$B$31,0))</f>
        <v/>
      </c>
      <c r="U169" s="351" t="str">
        <f t="shared" si="75"/>
        <v/>
      </c>
      <c r="V169" s="214"/>
      <c r="W169" s="215"/>
      <c r="X169" s="164" t="str">
        <f>'1042Bi Dati di base lav.'!M165</f>
        <v/>
      </c>
      <c r="Y169" s="216" t="str">
        <f t="shared" si="76"/>
        <v/>
      </c>
      <c r="Z169" s="217" t="str">
        <f>IF(A169="","",'1042Bi Dati di base lav.'!Q165-'1042Bi Dati di base lav.'!R165)</f>
        <v/>
      </c>
      <c r="AA169" s="217" t="str">
        <f t="shared" si="77"/>
        <v/>
      </c>
      <c r="AB169" s="218" t="str">
        <f t="shared" si="78"/>
        <v/>
      </c>
      <c r="AC169" s="218" t="str">
        <f t="shared" si="79"/>
        <v/>
      </c>
      <c r="AD169" s="218" t="str">
        <f t="shared" si="80"/>
        <v/>
      </c>
      <c r="AE169" s="219" t="str">
        <f t="shared" si="81"/>
        <v/>
      </c>
      <c r="AF169" s="219" t="str">
        <f>IF(K169="","",K169*AF$8 - MAX('1042Bi Dati di base lav.'!S165-M169,0))</f>
        <v/>
      </c>
      <c r="AG169" s="219" t="str">
        <f t="shared" si="82"/>
        <v/>
      </c>
      <c r="AH169" s="219" t="str">
        <f t="shared" si="83"/>
        <v/>
      </c>
      <c r="AI169" s="219" t="str">
        <f t="shared" si="84"/>
        <v/>
      </c>
      <c r="AJ169" s="219" t="str">
        <f>IF(OR($C169="",K169="",O169=""),"",MAX(P169+'1042Bi Dati di base lav.'!T165-O169,0))</f>
        <v/>
      </c>
      <c r="AK169" s="219" t="str">
        <f>IF('1042Bi Dati di base lav.'!T165="","",'1042Bi Dati di base lav.'!T165)</f>
        <v/>
      </c>
      <c r="AL169" s="219" t="str">
        <f t="shared" si="85"/>
        <v/>
      </c>
      <c r="AM169" s="220" t="str">
        <f t="shared" si="86"/>
        <v/>
      </c>
      <c r="AN169" s="221" t="str">
        <f t="shared" si="90"/>
        <v/>
      </c>
      <c r="AO169" s="219" t="str">
        <f t="shared" si="87"/>
        <v/>
      </c>
      <c r="AP169" s="219" t="str">
        <f>IF(E169="","",'1042Bi Dati di base lav.'!P165)</f>
        <v/>
      </c>
      <c r="AQ169" s="222">
        <f>IF('1042Bi Dati di base lav.'!Y165&gt;0,AG169,0)</f>
        <v>0</v>
      </c>
      <c r="AR169" s="223">
        <f>IF('1042Bi Dati di base lav.'!Y165&gt;0,'1042Bi Dati di base lav.'!T165,0)</f>
        <v>0</v>
      </c>
      <c r="AS169" s="219" t="str">
        <f t="shared" si="88"/>
        <v/>
      </c>
      <c r="AT169" s="219">
        <f>'1042Bi Dati di base lav.'!P165</f>
        <v>0</v>
      </c>
      <c r="AU169" s="219">
        <f t="shared" si="89"/>
        <v>0</v>
      </c>
    </row>
    <row r="170" spans="1:47" s="57" customFormat="1" ht="16.899999999999999" customHeight="1">
      <c r="A170" s="225" t="str">
        <f>IF('1042Bi Dati di base lav.'!A166="","",'1042Bi Dati di base lav.'!A166)</f>
        <v/>
      </c>
      <c r="B170" s="226" t="str">
        <f>IF('1042Bi Dati di base lav.'!B166="","",'1042Bi Dati di base lav.'!B166)</f>
        <v/>
      </c>
      <c r="C170" s="227" t="str">
        <f>IF('1042Bi Dati di base lav.'!C166="","",'1042Bi Dati di base lav.'!C166)</f>
        <v/>
      </c>
      <c r="D170" s="335" t="str">
        <f>IF('1042Bi Dati di base lav.'!AJ166="","",'1042Bi Dati di base lav.'!AJ166)</f>
        <v/>
      </c>
      <c r="E170" s="327" t="str">
        <f>IF('1042Bi Dati di base lav.'!N166="","",'1042Bi Dati di base lav.'!N166)</f>
        <v/>
      </c>
      <c r="F170" s="333" t="str">
        <f>IF('1042Bi Dati di base lav.'!O166="","",'1042Bi Dati di base lav.'!O166)</f>
        <v/>
      </c>
      <c r="G170" s="329" t="str">
        <f>IF('1042Bi Dati di base lav.'!P166="","",'1042Bi Dati di base lav.'!P166)</f>
        <v/>
      </c>
      <c r="H170" s="341" t="str">
        <f>IF('1042Bi Dati di base lav.'!Q166="","",'1042Bi Dati di base lav.'!Q166)</f>
        <v/>
      </c>
      <c r="I170" s="342" t="str">
        <f>IF('1042Bi Dati di base lav.'!R166="","",'1042Bi Dati di base lav.'!R166)</f>
        <v/>
      </c>
      <c r="J170" s="343" t="str">
        <f t="shared" si="66"/>
        <v/>
      </c>
      <c r="K170" s="344" t="str">
        <f t="shared" si="67"/>
        <v/>
      </c>
      <c r="L170" s="345" t="str">
        <f>IF('1042Bi Dati di base lav.'!S166="","",'1042Bi Dati di base lav.'!S166)</f>
        <v/>
      </c>
      <c r="M170" s="346" t="str">
        <f t="shared" si="68"/>
        <v/>
      </c>
      <c r="N170" s="347" t="str">
        <f t="shared" si="69"/>
        <v/>
      </c>
      <c r="O170" s="348" t="str">
        <f t="shared" si="70"/>
        <v/>
      </c>
      <c r="P170" s="349" t="str">
        <f t="shared" si="71"/>
        <v/>
      </c>
      <c r="Q170" s="338" t="str">
        <f t="shared" si="72"/>
        <v/>
      </c>
      <c r="R170" s="350" t="str">
        <f t="shared" si="73"/>
        <v/>
      </c>
      <c r="S170" s="347" t="str">
        <f t="shared" si="74"/>
        <v/>
      </c>
      <c r="T170" s="345" t="str">
        <f>IF(R170="","",MAX((O170-AR170)*'1042Ai Domanda'!$B$31,0))</f>
        <v/>
      </c>
      <c r="U170" s="351" t="str">
        <f t="shared" si="75"/>
        <v/>
      </c>
      <c r="V170" s="214"/>
      <c r="W170" s="215"/>
      <c r="X170" s="164" t="str">
        <f>'1042Bi Dati di base lav.'!M166</f>
        <v/>
      </c>
      <c r="Y170" s="216" t="str">
        <f t="shared" si="76"/>
        <v/>
      </c>
      <c r="Z170" s="217" t="str">
        <f>IF(A170="","",'1042Bi Dati di base lav.'!Q166-'1042Bi Dati di base lav.'!R166)</f>
        <v/>
      </c>
      <c r="AA170" s="217" t="str">
        <f t="shared" si="77"/>
        <v/>
      </c>
      <c r="AB170" s="218" t="str">
        <f t="shared" si="78"/>
        <v/>
      </c>
      <c r="AC170" s="218" t="str">
        <f t="shared" si="79"/>
        <v/>
      </c>
      <c r="AD170" s="218" t="str">
        <f t="shared" si="80"/>
        <v/>
      </c>
      <c r="AE170" s="219" t="str">
        <f t="shared" si="81"/>
        <v/>
      </c>
      <c r="AF170" s="219" t="str">
        <f>IF(K170="","",K170*AF$8 - MAX('1042Bi Dati di base lav.'!S166-M170,0))</f>
        <v/>
      </c>
      <c r="AG170" s="219" t="str">
        <f t="shared" si="82"/>
        <v/>
      </c>
      <c r="AH170" s="219" t="str">
        <f t="shared" si="83"/>
        <v/>
      </c>
      <c r="AI170" s="219" t="str">
        <f t="shared" si="84"/>
        <v/>
      </c>
      <c r="AJ170" s="219" t="str">
        <f>IF(OR($C170="",K170="",O170=""),"",MAX(P170+'1042Bi Dati di base lav.'!T166-O170,0))</f>
        <v/>
      </c>
      <c r="AK170" s="219" t="str">
        <f>IF('1042Bi Dati di base lav.'!T166="","",'1042Bi Dati di base lav.'!T166)</f>
        <v/>
      </c>
      <c r="AL170" s="219" t="str">
        <f t="shared" si="85"/>
        <v/>
      </c>
      <c r="AM170" s="220" t="str">
        <f t="shared" si="86"/>
        <v/>
      </c>
      <c r="AN170" s="221" t="str">
        <f t="shared" si="90"/>
        <v/>
      </c>
      <c r="AO170" s="219" t="str">
        <f t="shared" si="87"/>
        <v/>
      </c>
      <c r="AP170" s="219" t="str">
        <f>IF(E170="","",'1042Bi Dati di base lav.'!P166)</f>
        <v/>
      </c>
      <c r="AQ170" s="222">
        <f>IF('1042Bi Dati di base lav.'!Y166&gt;0,AG170,0)</f>
        <v>0</v>
      </c>
      <c r="AR170" s="223">
        <f>IF('1042Bi Dati di base lav.'!Y166&gt;0,'1042Bi Dati di base lav.'!T166,0)</f>
        <v>0</v>
      </c>
      <c r="AS170" s="219" t="str">
        <f t="shared" si="88"/>
        <v/>
      </c>
      <c r="AT170" s="219">
        <f>'1042Bi Dati di base lav.'!P166</f>
        <v>0</v>
      </c>
      <c r="AU170" s="219">
        <f t="shared" si="89"/>
        <v>0</v>
      </c>
    </row>
    <row r="171" spans="1:47" s="57" customFormat="1" ht="16.899999999999999" customHeight="1">
      <c r="A171" s="225" t="str">
        <f>IF('1042Bi Dati di base lav.'!A167="","",'1042Bi Dati di base lav.'!A167)</f>
        <v/>
      </c>
      <c r="B171" s="226" t="str">
        <f>IF('1042Bi Dati di base lav.'!B167="","",'1042Bi Dati di base lav.'!B167)</f>
        <v/>
      </c>
      <c r="C171" s="227" t="str">
        <f>IF('1042Bi Dati di base lav.'!C167="","",'1042Bi Dati di base lav.'!C167)</f>
        <v/>
      </c>
      <c r="D171" s="335" t="str">
        <f>IF('1042Bi Dati di base lav.'!AJ167="","",'1042Bi Dati di base lav.'!AJ167)</f>
        <v/>
      </c>
      <c r="E171" s="327" t="str">
        <f>IF('1042Bi Dati di base lav.'!N167="","",'1042Bi Dati di base lav.'!N167)</f>
        <v/>
      </c>
      <c r="F171" s="333" t="str">
        <f>IF('1042Bi Dati di base lav.'!O167="","",'1042Bi Dati di base lav.'!O167)</f>
        <v/>
      </c>
      <c r="G171" s="329" t="str">
        <f>IF('1042Bi Dati di base lav.'!P167="","",'1042Bi Dati di base lav.'!P167)</f>
        <v/>
      </c>
      <c r="H171" s="341" t="str">
        <f>IF('1042Bi Dati di base lav.'!Q167="","",'1042Bi Dati di base lav.'!Q167)</f>
        <v/>
      </c>
      <c r="I171" s="342" t="str">
        <f>IF('1042Bi Dati di base lav.'!R167="","",'1042Bi Dati di base lav.'!R167)</f>
        <v/>
      </c>
      <c r="J171" s="343" t="str">
        <f t="shared" si="66"/>
        <v/>
      </c>
      <c r="K171" s="344" t="str">
        <f t="shared" si="67"/>
        <v/>
      </c>
      <c r="L171" s="345" t="str">
        <f>IF('1042Bi Dati di base lav.'!S167="","",'1042Bi Dati di base lav.'!S167)</f>
        <v/>
      </c>
      <c r="M171" s="346" t="str">
        <f t="shared" si="68"/>
        <v/>
      </c>
      <c r="N171" s="347" t="str">
        <f t="shared" si="69"/>
        <v/>
      </c>
      <c r="O171" s="348" t="str">
        <f t="shared" si="70"/>
        <v/>
      </c>
      <c r="P171" s="349" t="str">
        <f t="shared" si="71"/>
        <v/>
      </c>
      <c r="Q171" s="338" t="str">
        <f t="shared" si="72"/>
        <v/>
      </c>
      <c r="R171" s="350" t="str">
        <f t="shared" si="73"/>
        <v/>
      </c>
      <c r="S171" s="347" t="str">
        <f t="shared" si="74"/>
        <v/>
      </c>
      <c r="T171" s="345" t="str">
        <f>IF(R171="","",MAX((O171-AR171)*'1042Ai Domanda'!$B$31,0))</f>
        <v/>
      </c>
      <c r="U171" s="351" t="str">
        <f t="shared" si="75"/>
        <v/>
      </c>
      <c r="V171" s="214"/>
      <c r="W171" s="215"/>
      <c r="X171" s="164" t="str">
        <f>'1042Bi Dati di base lav.'!M167</f>
        <v/>
      </c>
      <c r="Y171" s="216" t="str">
        <f t="shared" si="76"/>
        <v/>
      </c>
      <c r="Z171" s="217" t="str">
        <f>IF(A171="","",'1042Bi Dati di base lav.'!Q167-'1042Bi Dati di base lav.'!R167)</f>
        <v/>
      </c>
      <c r="AA171" s="217" t="str">
        <f t="shared" si="77"/>
        <v/>
      </c>
      <c r="AB171" s="218" t="str">
        <f t="shared" si="78"/>
        <v/>
      </c>
      <c r="AC171" s="218" t="str">
        <f t="shared" si="79"/>
        <v/>
      </c>
      <c r="AD171" s="218" t="str">
        <f t="shared" si="80"/>
        <v/>
      </c>
      <c r="AE171" s="219" t="str">
        <f t="shared" si="81"/>
        <v/>
      </c>
      <c r="AF171" s="219" t="str">
        <f>IF(K171="","",K171*AF$8 - MAX('1042Bi Dati di base lav.'!S167-M171,0))</f>
        <v/>
      </c>
      <c r="AG171" s="219" t="str">
        <f t="shared" si="82"/>
        <v/>
      </c>
      <c r="AH171" s="219" t="str">
        <f t="shared" si="83"/>
        <v/>
      </c>
      <c r="AI171" s="219" t="str">
        <f t="shared" si="84"/>
        <v/>
      </c>
      <c r="AJ171" s="219" t="str">
        <f>IF(OR($C171="",K171="",O171=""),"",MAX(P171+'1042Bi Dati di base lav.'!T167-O171,0))</f>
        <v/>
      </c>
      <c r="AK171" s="219" t="str">
        <f>IF('1042Bi Dati di base lav.'!T167="","",'1042Bi Dati di base lav.'!T167)</f>
        <v/>
      </c>
      <c r="AL171" s="219" t="str">
        <f t="shared" si="85"/>
        <v/>
      </c>
      <c r="AM171" s="220" t="str">
        <f t="shared" si="86"/>
        <v/>
      </c>
      <c r="AN171" s="221" t="str">
        <f t="shared" si="90"/>
        <v/>
      </c>
      <c r="AO171" s="219" t="str">
        <f t="shared" si="87"/>
        <v/>
      </c>
      <c r="AP171" s="219" t="str">
        <f>IF(E171="","",'1042Bi Dati di base lav.'!P167)</f>
        <v/>
      </c>
      <c r="AQ171" s="222">
        <f>IF('1042Bi Dati di base lav.'!Y167&gt;0,AG171,0)</f>
        <v>0</v>
      </c>
      <c r="AR171" s="223">
        <f>IF('1042Bi Dati di base lav.'!Y167&gt;0,'1042Bi Dati di base lav.'!T167,0)</f>
        <v>0</v>
      </c>
      <c r="AS171" s="219" t="str">
        <f t="shared" si="88"/>
        <v/>
      </c>
      <c r="AT171" s="219">
        <f>'1042Bi Dati di base lav.'!P167</f>
        <v>0</v>
      </c>
      <c r="AU171" s="219">
        <f t="shared" si="89"/>
        <v>0</v>
      </c>
    </row>
    <row r="172" spans="1:47" s="57" customFormat="1" ht="16.899999999999999" customHeight="1">
      <c r="A172" s="225" t="str">
        <f>IF('1042Bi Dati di base lav.'!A168="","",'1042Bi Dati di base lav.'!A168)</f>
        <v/>
      </c>
      <c r="B172" s="226" t="str">
        <f>IF('1042Bi Dati di base lav.'!B168="","",'1042Bi Dati di base lav.'!B168)</f>
        <v/>
      </c>
      <c r="C172" s="227" t="str">
        <f>IF('1042Bi Dati di base lav.'!C168="","",'1042Bi Dati di base lav.'!C168)</f>
        <v/>
      </c>
      <c r="D172" s="335" t="str">
        <f>IF('1042Bi Dati di base lav.'!AJ168="","",'1042Bi Dati di base lav.'!AJ168)</f>
        <v/>
      </c>
      <c r="E172" s="327" t="str">
        <f>IF('1042Bi Dati di base lav.'!N168="","",'1042Bi Dati di base lav.'!N168)</f>
        <v/>
      </c>
      <c r="F172" s="333" t="str">
        <f>IF('1042Bi Dati di base lav.'!O168="","",'1042Bi Dati di base lav.'!O168)</f>
        <v/>
      </c>
      <c r="G172" s="329" t="str">
        <f>IF('1042Bi Dati di base lav.'!P168="","",'1042Bi Dati di base lav.'!P168)</f>
        <v/>
      </c>
      <c r="H172" s="341" t="str">
        <f>IF('1042Bi Dati di base lav.'!Q168="","",'1042Bi Dati di base lav.'!Q168)</f>
        <v/>
      </c>
      <c r="I172" s="342" t="str">
        <f>IF('1042Bi Dati di base lav.'!R168="","",'1042Bi Dati di base lav.'!R168)</f>
        <v/>
      </c>
      <c r="J172" s="343" t="str">
        <f t="shared" si="66"/>
        <v/>
      </c>
      <c r="K172" s="344" t="str">
        <f t="shared" si="67"/>
        <v/>
      </c>
      <c r="L172" s="345" t="str">
        <f>IF('1042Bi Dati di base lav.'!S168="","",'1042Bi Dati di base lav.'!S168)</f>
        <v/>
      </c>
      <c r="M172" s="346" t="str">
        <f t="shared" si="68"/>
        <v/>
      </c>
      <c r="N172" s="347" t="str">
        <f t="shared" si="69"/>
        <v/>
      </c>
      <c r="O172" s="348" t="str">
        <f t="shared" si="70"/>
        <v/>
      </c>
      <c r="P172" s="349" t="str">
        <f t="shared" si="71"/>
        <v/>
      </c>
      <c r="Q172" s="338" t="str">
        <f t="shared" si="72"/>
        <v/>
      </c>
      <c r="R172" s="350" t="str">
        <f t="shared" si="73"/>
        <v/>
      </c>
      <c r="S172" s="347" t="str">
        <f t="shared" si="74"/>
        <v/>
      </c>
      <c r="T172" s="345" t="str">
        <f>IF(R172="","",MAX((O172-AR172)*'1042Ai Domanda'!$B$31,0))</f>
        <v/>
      </c>
      <c r="U172" s="351" t="str">
        <f t="shared" si="75"/>
        <v/>
      </c>
      <c r="V172" s="214"/>
      <c r="W172" s="215"/>
      <c r="X172" s="164" t="str">
        <f>'1042Bi Dati di base lav.'!M168</f>
        <v/>
      </c>
      <c r="Y172" s="216" t="str">
        <f t="shared" si="76"/>
        <v/>
      </c>
      <c r="Z172" s="217" t="str">
        <f>IF(A172="","",'1042Bi Dati di base lav.'!Q168-'1042Bi Dati di base lav.'!R168)</f>
        <v/>
      </c>
      <c r="AA172" s="217" t="str">
        <f t="shared" si="77"/>
        <v/>
      </c>
      <c r="AB172" s="218" t="str">
        <f t="shared" si="78"/>
        <v/>
      </c>
      <c r="AC172" s="218" t="str">
        <f t="shared" si="79"/>
        <v/>
      </c>
      <c r="AD172" s="218" t="str">
        <f t="shared" si="80"/>
        <v/>
      </c>
      <c r="AE172" s="219" t="str">
        <f t="shared" si="81"/>
        <v/>
      </c>
      <c r="AF172" s="219" t="str">
        <f>IF(K172="","",K172*AF$8 - MAX('1042Bi Dati di base lav.'!S168-M172,0))</f>
        <v/>
      </c>
      <c r="AG172" s="219" t="str">
        <f t="shared" si="82"/>
        <v/>
      </c>
      <c r="AH172" s="219" t="str">
        <f t="shared" si="83"/>
        <v/>
      </c>
      <c r="AI172" s="219" t="str">
        <f t="shared" si="84"/>
        <v/>
      </c>
      <c r="AJ172" s="219" t="str">
        <f>IF(OR($C172="",K172="",O172=""),"",MAX(P172+'1042Bi Dati di base lav.'!T168-O172,0))</f>
        <v/>
      </c>
      <c r="AK172" s="219" t="str">
        <f>IF('1042Bi Dati di base lav.'!T168="","",'1042Bi Dati di base lav.'!T168)</f>
        <v/>
      </c>
      <c r="AL172" s="219" t="str">
        <f t="shared" si="85"/>
        <v/>
      </c>
      <c r="AM172" s="220" t="str">
        <f t="shared" si="86"/>
        <v/>
      </c>
      <c r="AN172" s="221" t="str">
        <f t="shared" si="90"/>
        <v/>
      </c>
      <c r="AO172" s="219" t="str">
        <f t="shared" si="87"/>
        <v/>
      </c>
      <c r="AP172" s="219" t="str">
        <f>IF(E172="","",'1042Bi Dati di base lav.'!P168)</f>
        <v/>
      </c>
      <c r="AQ172" s="222">
        <f>IF('1042Bi Dati di base lav.'!Y168&gt;0,AG172,0)</f>
        <v>0</v>
      </c>
      <c r="AR172" s="223">
        <f>IF('1042Bi Dati di base lav.'!Y168&gt;0,'1042Bi Dati di base lav.'!T168,0)</f>
        <v>0</v>
      </c>
      <c r="AS172" s="219" t="str">
        <f t="shared" si="88"/>
        <v/>
      </c>
      <c r="AT172" s="219">
        <f>'1042Bi Dati di base lav.'!P168</f>
        <v>0</v>
      </c>
      <c r="AU172" s="219">
        <f t="shared" si="89"/>
        <v>0</v>
      </c>
    </row>
    <row r="173" spans="1:47" s="57" customFormat="1" ht="16.899999999999999" customHeight="1">
      <c r="A173" s="225" t="str">
        <f>IF('1042Bi Dati di base lav.'!A169="","",'1042Bi Dati di base lav.'!A169)</f>
        <v/>
      </c>
      <c r="B173" s="226" t="str">
        <f>IF('1042Bi Dati di base lav.'!B169="","",'1042Bi Dati di base lav.'!B169)</f>
        <v/>
      </c>
      <c r="C173" s="227" t="str">
        <f>IF('1042Bi Dati di base lav.'!C169="","",'1042Bi Dati di base lav.'!C169)</f>
        <v/>
      </c>
      <c r="D173" s="335" t="str">
        <f>IF('1042Bi Dati di base lav.'!AJ169="","",'1042Bi Dati di base lav.'!AJ169)</f>
        <v/>
      </c>
      <c r="E173" s="327" t="str">
        <f>IF('1042Bi Dati di base lav.'!N169="","",'1042Bi Dati di base lav.'!N169)</f>
        <v/>
      </c>
      <c r="F173" s="333" t="str">
        <f>IF('1042Bi Dati di base lav.'!O169="","",'1042Bi Dati di base lav.'!O169)</f>
        <v/>
      </c>
      <c r="G173" s="329" t="str">
        <f>IF('1042Bi Dati di base lav.'!P169="","",'1042Bi Dati di base lav.'!P169)</f>
        <v/>
      </c>
      <c r="H173" s="341" t="str">
        <f>IF('1042Bi Dati di base lav.'!Q169="","",'1042Bi Dati di base lav.'!Q169)</f>
        <v/>
      </c>
      <c r="I173" s="342" t="str">
        <f>IF('1042Bi Dati di base lav.'!R169="","",'1042Bi Dati di base lav.'!R169)</f>
        <v/>
      </c>
      <c r="J173" s="343" t="str">
        <f t="shared" si="66"/>
        <v/>
      </c>
      <c r="K173" s="344" t="str">
        <f t="shared" si="67"/>
        <v/>
      </c>
      <c r="L173" s="345" t="str">
        <f>IF('1042Bi Dati di base lav.'!S169="","",'1042Bi Dati di base lav.'!S169)</f>
        <v/>
      </c>
      <c r="M173" s="346" t="str">
        <f t="shared" si="68"/>
        <v/>
      </c>
      <c r="N173" s="347" t="str">
        <f t="shared" si="69"/>
        <v/>
      </c>
      <c r="O173" s="348" t="str">
        <f t="shared" si="70"/>
        <v/>
      </c>
      <c r="P173" s="349" t="str">
        <f t="shared" si="71"/>
        <v/>
      </c>
      <c r="Q173" s="338" t="str">
        <f t="shared" si="72"/>
        <v/>
      </c>
      <c r="R173" s="350" t="str">
        <f t="shared" si="73"/>
        <v/>
      </c>
      <c r="S173" s="347" t="str">
        <f t="shared" si="74"/>
        <v/>
      </c>
      <c r="T173" s="345" t="str">
        <f>IF(R173="","",MAX((O173-AR173)*'1042Ai Domanda'!$B$31,0))</f>
        <v/>
      </c>
      <c r="U173" s="351" t="str">
        <f t="shared" si="75"/>
        <v/>
      </c>
      <c r="V173" s="214"/>
      <c r="W173" s="215"/>
      <c r="X173" s="164" t="str">
        <f>'1042Bi Dati di base lav.'!M169</f>
        <v/>
      </c>
      <c r="Y173" s="216" t="str">
        <f t="shared" si="76"/>
        <v/>
      </c>
      <c r="Z173" s="217" t="str">
        <f>IF(A173="","",'1042Bi Dati di base lav.'!Q169-'1042Bi Dati di base lav.'!R169)</f>
        <v/>
      </c>
      <c r="AA173" s="217" t="str">
        <f t="shared" si="77"/>
        <v/>
      </c>
      <c r="AB173" s="218" t="str">
        <f t="shared" si="78"/>
        <v/>
      </c>
      <c r="AC173" s="218" t="str">
        <f t="shared" si="79"/>
        <v/>
      </c>
      <c r="AD173" s="218" t="str">
        <f t="shared" si="80"/>
        <v/>
      </c>
      <c r="AE173" s="219" t="str">
        <f t="shared" si="81"/>
        <v/>
      </c>
      <c r="AF173" s="219" t="str">
        <f>IF(K173="","",K173*AF$8 - MAX('1042Bi Dati di base lav.'!S169-M173,0))</f>
        <v/>
      </c>
      <c r="AG173" s="219" t="str">
        <f t="shared" si="82"/>
        <v/>
      </c>
      <c r="AH173" s="219" t="str">
        <f t="shared" si="83"/>
        <v/>
      </c>
      <c r="AI173" s="219" t="str">
        <f t="shared" si="84"/>
        <v/>
      </c>
      <c r="AJ173" s="219" t="str">
        <f>IF(OR($C173="",K173="",O173=""),"",MAX(P173+'1042Bi Dati di base lav.'!T169-O173,0))</f>
        <v/>
      </c>
      <c r="AK173" s="219" t="str">
        <f>IF('1042Bi Dati di base lav.'!T169="","",'1042Bi Dati di base lav.'!T169)</f>
        <v/>
      </c>
      <c r="AL173" s="219" t="str">
        <f t="shared" si="85"/>
        <v/>
      </c>
      <c r="AM173" s="220" t="str">
        <f t="shared" si="86"/>
        <v/>
      </c>
      <c r="AN173" s="221" t="str">
        <f t="shared" si="90"/>
        <v/>
      </c>
      <c r="AO173" s="219" t="str">
        <f t="shared" si="87"/>
        <v/>
      </c>
      <c r="AP173" s="219" t="str">
        <f>IF(E173="","",'1042Bi Dati di base lav.'!P169)</f>
        <v/>
      </c>
      <c r="AQ173" s="222">
        <f>IF('1042Bi Dati di base lav.'!Y169&gt;0,AG173,0)</f>
        <v>0</v>
      </c>
      <c r="AR173" s="223">
        <f>IF('1042Bi Dati di base lav.'!Y169&gt;0,'1042Bi Dati di base lav.'!T169,0)</f>
        <v>0</v>
      </c>
      <c r="AS173" s="219" t="str">
        <f t="shared" si="88"/>
        <v/>
      </c>
      <c r="AT173" s="219">
        <f>'1042Bi Dati di base lav.'!P169</f>
        <v>0</v>
      </c>
      <c r="AU173" s="219">
        <f t="shared" si="89"/>
        <v>0</v>
      </c>
    </row>
    <row r="174" spans="1:47" s="57" customFormat="1" ht="16.899999999999999" customHeight="1">
      <c r="A174" s="225" t="str">
        <f>IF('1042Bi Dati di base lav.'!A170="","",'1042Bi Dati di base lav.'!A170)</f>
        <v/>
      </c>
      <c r="B174" s="226" t="str">
        <f>IF('1042Bi Dati di base lav.'!B170="","",'1042Bi Dati di base lav.'!B170)</f>
        <v/>
      </c>
      <c r="C174" s="227" t="str">
        <f>IF('1042Bi Dati di base lav.'!C170="","",'1042Bi Dati di base lav.'!C170)</f>
        <v/>
      </c>
      <c r="D174" s="335" t="str">
        <f>IF('1042Bi Dati di base lav.'!AJ170="","",'1042Bi Dati di base lav.'!AJ170)</f>
        <v/>
      </c>
      <c r="E174" s="327" t="str">
        <f>IF('1042Bi Dati di base lav.'!N170="","",'1042Bi Dati di base lav.'!N170)</f>
        <v/>
      </c>
      <c r="F174" s="333" t="str">
        <f>IF('1042Bi Dati di base lav.'!O170="","",'1042Bi Dati di base lav.'!O170)</f>
        <v/>
      </c>
      <c r="G174" s="329" t="str">
        <f>IF('1042Bi Dati di base lav.'!P170="","",'1042Bi Dati di base lav.'!P170)</f>
        <v/>
      </c>
      <c r="H174" s="341" t="str">
        <f>IF('1042Bi Dati di base lav.'!Q170="","",'1042Bi Dati di base lav.'!Q170)</f>
        <v/>
      </c>
      <c r="I174" s="342" t="str">
        <f>IF('1042Bi Dati di base lav.'!R170="","",'1042Bi Dati di base lav.'!R170)</f>
        <v/>
      </c>
      <c r="J174" s="343" t="str">
        <f t="shared" si="66"/>
        <v/>
      </c>
      <c r="K174" s="344" t="str">
        <f t="shared" si="67"/>
        <v/>
      </c>
      <c r="L174" s="345" t="str">
        <f>IF('1042Bi Dati di base lav.'!S170="","",'1042Bi Dati di base lav.'!S170)</f>
        <v/>
      </c>
      <c r="M174" s="346" t="str">
        <f t="shared" si="68"/>
        <v/>
      </c>
      <c r="N174" s="347" t="str">
        <f t="shared" si="69"/>
        <v/>
      </c>
      <c r="O174" s="348" t="str">
        <f t="shared" si="70"/>
        <v/>
      </c>
      <c r="P174" s="349" t="str">
        <f t="shared" si="71"/>
        <v/>
      </c>
      <c r="Q174" s="338" t="str">
        <f t="shared" si="72"/>
        <v/>
      </c>
      <c r="R174" s="350" t="str">
        <f t="shared" si="73"/>
        <v/>
      </c>
      <c r="S174" s="347" t="str">
        <f t="shared" si="74"/>
        <v/>
      </c>
      <c r="T174" s="345" t="str">
        <f>IF(R174="","",MAX((O174-AR174)*'1042Ai Domanda'!$B$31,0))</f>
        <v/>
      </c>
      <c r="U174" s="351" t="str">
        <f t="shared" si="75"/>
        <v/>
      </c>
      <c r="V174" s="214"/>
      <c r="W174" s="215"/>
      <c r="X174" s="164" t="str">
        <f>'1042Bi Dati di base lav.'!M170</f>
        <v/>
      </c>
      <c r="Y174" s="216" t="str">
        <f t="shared" si="76"/>
        <v/>
      </c>
      <c r="Z174" s="217" t="str">
        <f>IF(A174="","",'1042Bi Dati di base lav.'!Q170-'1042Bi Dati di base lav.'!R170)</f>
        <v/>
      </c>
      <c r="AA174" s="217" t="str">
        <f t="shared" si="77"/>
        <v/>
      </c>
      <c r="AB174" s="218" t="str">
        <f t="shared" si="78"/>
        <v/>
      </c>
      <c r="AC174" s="218" t="str">
        <f t="shared" si="79"/>
        <v/>
      </c>
      <c r="AD174" s="218" t="str">
        <f t="shared" si="80"/>
        <v/>
      </c>
      <c r="AE174" s="219" t="str">
        <f t="shared" si="81"/>
        <v/>
      </c>
      <c r="AF174" s="219" t="str">
        <f>IF(K174="","",K174*AF$8 - MAX('1042Bi Dati di base lav.'!S170-M174,0))</f>
        <v/>
      </c>
      <c r="AG174" s="219" t="str">
        <f t="shared" si="82"/>
        <v/>
      </c>
      <c r="AH174" s="219" t="str">
        <f t="shared" si="83"/>
        <v/>
      </c>
      <c r="AI174" s="219" t="str">
        <f t="shared" si="84"/>
        <v/>
      </c>
      <c r="AJ174" s="219" t="str">
        <f>IF(OR($C174="",K174="",O174=""),"",MAX(P174+'1042Bi Dati di base lav.'!T170-O174,0))</f>
        <v/>
      </c>
      <c r="AK174" s="219" t="str">
        <f>IF('1042Bi Dati di base lav.'!T170="","",'1042Bi Dati di base lav.'!T170)</f>
        <v/>
      </c>
      <c r="AL174" s="219" t="str">
        <f t="shared" si="85"/>
        <v/>
      </c>
      <c r="AM174" s="220" t="str">
        <f t="shared" si="86"/>
        <v/>
      </c>
      <c r="AN174" s="221" t="str">
        <f t="shared" si="90"/>
        <v/>
      </c>
      <c r="AO174" s="219" t="str">
        <f t="shared" si="87"/>
        <v/>
      </c>
      <c r="AP174" s="219" t="str">
        <f>IF(E174="","",'1042Bi Dati di base lav.'!P170)</f>
        <v/>
      </c>
      <c r="AQ174" s="222">
        <f>IF('1042Bi Dati di base lav.'!Y170&gt;0,AG174,0)</f>
        <v>0</v>
      </c>
      <c r="AR174" s="223">
        <f>IF('1042Bi Dati di base lav.'!Y170&gt;0,'1042Bi Dati di base lav.'!T170,0)</f>
        <v>0</v>
      </c>
      <c r="AS174" s="219" t="str">
        <f t="shared" si="88"/>
        <v/>
      </c>
      <c r="AT174" s="219">
        <f>'1042Bi Dati di base lav.'!P170</f>
        <v>0</v>
      </c>
      <c r="AU174" s="219">
        <f t="shared" si="89"/>
        <v>0</v>
      </c>
    </row>
    <row r="175" spans="1:47" s="57" customFormat="1" ht="16.899999999999999" customHeight="1">
      <c r="A175" s="225" t="str">
        <f>IF('1042Bi Dati di base lav.'!A171="","",'1042Bi Dati di base lav.'!A171)</f>
        <v/>
      </c>
      <c r="B175" s="226" t="str">
        <f>IF('1042Bi Dati di base lav.'!B171="","",'1042Bi Dati di base lav.'!B171)</f>
        <v/>
      </c>
      <c r="C175" s="227" t="str">
        <f>IF('1042Bi Dati di base lav.'!C171="","",'1042Bi Dati di base lav.'!C171)</f>
        <v/>
      </c>
      <c r="D175" s="335" t="str">
        <f>IF('1042Bi Dati di base lav.'!AJ171="","",'1042Bi Dati di base lav.'!AJ171)</f>
        <v/>
      </c>
      <c r="E175" s="327" t="str">
        <f>IF('1042Bi Dati di base lav.'!N171="","",'1042Bi Dati di base lav.'!N171)</f>
        <v/>
      </c>
      <c r="F175" s="333" t="str">
        <f>IF('1042Bi Dati di base lav.'!O171="","",'1042Bi Dati di base lav.'!O171)</f>
        <v/>
      </c>
      <c r="G175" s="329" t="str">
        <f>IF('1042Bi Dati di base lav.'!P171="","",'1042Bi Dati di base lav.'!P171)</f>
        <v/>
      </c>
      <c r="H175" s="341" t="str">
        <f>IF('1042Bi Dati di base lav.'!Q171="","",'1042Bi Dati di base lav.'!Q171)</f>
        <v/>
      </c>
      <c r="I175" s="342" t="str">
        <f>IF('1042Bi Dati di base lav.'!R171="","",'1042Bi Dati di base lav.'!R171)</f>
        <v/>
      </c>
      <c r="J175" s="343" t="str">
        <f t="shared" ref="J175:J211" si="91">Z175</f>
        <v/>
      </c>
      <c r="K175" s="344" t="str">
        <f t="shared" ref="K175:K211" si="92">AA175</f>
        <v/>
      </c>
      <c r="L175" s="345" t="str">
        <f>IF('1042Bi Dati di base lav.'!S171="","",'1042Bi Dati di base lav.'!S171)</f>
        <v/>
      </c>
      <c r="M175" s="346" t="str">
        <f t="shared" ref="M175:M211" si="93">AD175</f>
        <v/>
      </c>
      <c r="N175" s="347" t="str">
        <f t="shared" ref="N175:N211" si="94">AF175</f>
        <v/>
      </c>
      <c r="O175" s="348" t="str">
        <f t="shared" ref="O175:O211" si="95">AG175</f>
        <v/>
      </c>
      <c r="P175" s="349" t="str">
        <f t="shared" ref="P175:P211" si="96">AH175</f>
        <v/>
      </c>
      <c r="Q175" s="338" t="str">
        <f t="shared" ref="Q175:Q211" si="97">AJ175</f>
        <v/>
      </c>
      <c r="R175" s="350" t="str">
        <f t="shared" ref="R175:R211" si="98">AI175</f>
        <v/>
      </c>
      <c r="S175" s="347" t="str">
        <f t="shared" ref="S175:S211" si="99">AL175</f>
        <v/>
      </c>
      <c r="T175" s="345" t="str">
        <f>IF(R175="","",MAX((O175-AR175)*'1042Ai Domanda'!$B$31,0))</f>
        <v/>
      </c>
      <c r="U175" s="351" t="str">
        <f t="shared" ref="U175:U211" si="100">IF(T175="","",S175+T175)</f>
        <v/>
      </c>
      <c r="V175" s="214"/>
      <c r="W175" s="215"/>
      <c r="X175" s="164" t="str">
        <f>'1042Bi Dati di base lav.'!M171</f>
        <v/>
      </c>
      <c r="Y175" s="216" t="str">
        <f t="shared" ref="Y175:Y211" si="101">IF($A175="","",D175)</f>
        <v/>
      </c>
      <c r="Z175" s="217" t="str">
        <f>IF(A175="","",'1042Bi Dati di base lav.'!Q171-'1042Bi Dati di base lav.'!R171)</f>
        <v/>
      </c>
      <c r="AA175" s="217" t="str">
        <f t="shared" ref="AA175:AA211" si="102">IF(OR($C175="",E175="",F175="",G175=""),"",E175-(F175+G175+Z175))</f>
        <v/>
      </c>
      <c r="AB175" s="218" t="str">
        <f t="shared" ref="AB175:AB211" si="103">IF(AA175="","",MAX(AA175,0))</f>
        <v/>
      </c>
      <c r="AC175" s="218" t="str">
        <f t="shared" ref="AC175:AC211" si="104">IF(K175="","",AC$8)</f>
        <v/>
      </c>
      <c r="AD175" s="218" t="str">
        <f t="shared" ref="AD175:AD211" si="105">IF(K175="","",K175*AD$8)</f>
        <v/>
      </c>
      <c r="AE175" s="219" t="str">
        <f t="shared" ref="AE175:AE211" si="106">IF(AC175="","",AE$8)</f>
        <v/>
      </c>
      <c r="AF175" s="219" t="str">
        <f>IF(K175="","",K175*AF$8 - MAX('1042Bi Dati di base lav.'!S171-M175,0))</f>
        <v/>
      </c>
      <c r="AG175" s="219" t="str">
        <f t="shared" ref="AG175:AG211" si="107">IF(OR($C175="",K175="",D175="",N175&lt;0),"",MAX(N175*D175,0))</f>
        <v/>
      </c>
      <c r="AH175" s="219" t="str">
        <f t="shared" ref="AH175:AH211" si="108">IF(OR($C175="",O175=""),"",O175*0.8)</f>
        <v/>
      </c>
      <c r="AI175" s="219" t="str">
        <f t="shared" ref="AI175:AI211" si="109">IF(OR($C175="",D175="",O175=""),"",AI$6/5*X175*D175*0.8)</f>
        <v/>
      </c>
      <c r="AJ175" s="219" t="str">
        <f>IF(OR($C175="",K175="",O175=""),"",MAX(P175+'1042Bi Dati di base lav.'!T171-O175,0))</f>
        <v/>
      </c>
      <c r="AK175" s="219" t="str">
        <f>IF('1042Bi Dati di base lav.'!T171="","",'1042Bi Dati di base lav.'!T171)</f>
        <v/>
      </c>
      <c r="AL175" s="219" t="str">
        <f t="shared" ref="AL175:AL211" si="110">IF(OR($C175="",O175=""),"",MAX(P175-R175-AJ175,0))</f>
        <v/>
      </c>
      <c r="AM175" s="220" t="str">
        <f t="shared" ref="AM175:AM211" si="111">IF(E175="","",1)</f>
        <v/>
      </c>
      <c r="AN175" s="221" t="str">
        <f t="shared" si="90"/>
        <v/>
      </c>
      <c r="AO175" s="219" t="str">
        <f t="shared" ref="AO175:AO211" si="112">IF(E175="","",E175)</f>
        <v/>
      </c>
      <c r="AP175" s="219" t="str">
        <f>IF(E175="","",'1042Bi Dati di base lav.'!P171)</f>
        <v/>
      </c>
      <c r="AQ175" s="222">
        <f>IF('1042Bi Dati di base lav.'!Y171&gt;0,AG175,0)</f>
        <v>0</v>
      </c>
      <c r="AR175" s="223">
        <f>IF('1042Bi Dati di base lav.'!Y171&gt;0,'1042Bi Dati di base lav.'!T171,0)</f>
        <v>0</v>
      </c>
      <c r="AS175" s="219" t="str">
        <f t="shared" ref="AS175:AS211" si="113">E175</f>
        <v/>
      </c>
      <c r="AT175" s="219">
        <f>'1042Bi Dati di base lav.'!P171</f>
        <v>0</v>
      </c>
      <c r="AU175" s="219">
        <f t="shared" ref="AU175:AU211" si="114">IF(AQ175="",0,MAX(AQ175-AR175,0))</f>
        <v>0</v>
      </c>
    </row>
    <row r="176" spans="1:47" s="57" customFormat="1" ht="16.899999999999999" customHeight="1">
      <c r="A176" s="225" t="str">
        <f>IF('1042Bi Dati di base lav.'!A172="","",'1042Bi Dati di base lav.'!A172)</f>
        <v/>
      </c>
      <c r="B176" s="226" t="str">
        <f>IF('1042Bi Dati di base lav.'!B172="","",'1042Bi Dati di base lav.'!B172)</f>
        <v/>
      </c>
      <c r="C176" s="227" t="str">
        <f>IF('1042Bi Dati di base lav.'!C172="","",'1042Bi Dati di base lav.'!C172)</f>
        <v/>
      </c>
      <c r="D176" s="335" t="str">
        <f>IF('1042Bi Dati di base lav.'!AJ172="","",'1042Bi Dati di base lav.'!AJ172)</f>
        <v/>
      </c>
      <c r="E176" s="327" t="str">
        <f>IF('1042Bi Dati di base lav.'!N172="","",'1042Bi Dati di base lav.'!N172)</f>
        <v/>
      </c>
      <c r="F176" s="333" t="str">
        <f>IF('1042Bi Dati di base lav.'!O172="","",'1042Bi Dati di base lav.'!O172)</f>
        <v/>
      </c>
      <c r="G176" s="329" t="str">
        <f>IF('1042Bi Dati di base lav.'!P172="","",'1042Bi Dati di base lav.'!P172)</f>
        <v/>
      </c>
      <c r="H176" s="341" t="str">
        <f>IF('1042Bi Dati di base lav.'!Q172="","",'1042Bi Dati di base lav.'!Q172)</f>
        <v/>
      </c>
      <c r="I176" s="342" t="str">
        <f>IF('1042Bi Dati di base lav.'!R172="","",'1042Bi Dati di base lav.'!R172)</f>
        <v/>
      </c>
      <c r="J176" s="343" t="str">
        <f t="shared" si="91"/>
        <v/>
      </c>
      <c r="K176" s="344" t="str">
        <f t="shared" si="92"/>
        <v/>
      </c>
      <c r="L176" s="345" t="str">
        <f>IF('1042Bi Dati di base lav.'!S172="","",'1042Bi Dati di base lav.'!S172)</f>
        <v/>
      </c>
      <c r="M176" s="346" t="str">
        <f t="shared" si="93"/>
        <v/>
      </c>
      <c r="N176" s="347" t="str">
        <f t="shared" si="94"/>
        <v/>
      </c>
      <c r="O176" s="348" t="str">
        <f t="shared" si="95"/>
        <v/>
      </c>
      <c r="P176" s="349" t="str">
        <f t="shared" si="96"/>
        <v/>
      </c>
      <c r="Q176" s="338" t="str">
        <f t="shared" si="97"/>
        <v/>
      </c>
      <c r="R176" s="350" t="str">
        <f t="shared" si="98"/>
        <v/>
      </c>
      <c r="S176" s="347" t="str">
        <f t="shared" si="99"/>
        <v/>
      </c>
      <c r="T176" s="345" t="str">
        <f>IF(R176="","",MAX((O176-AR176)*'1042Ai Domanda'!$B$31,0))</f>
        <v/>
      </c>
      <c r="U176" s="351" t="str">
        <f t="shared" si="100"/>
        <v/>
      </c>
      <c r="V176" s="214"/>
      <c r="W176" s="215"/>
      <c r="X176" s="164" t="str">
        <f>'1042Bi Dati di base lav.'!M172</f>
        <v/>
      </c>
      <c r="Y176" s="216" t="str">
        <f t="shared" si="101"/>
        <v/>
      </c>
      <c r="Z176" s="217" t="str">
        <f>IF(A176="","",'1042Bi Dati di base lav.'!Q172-'1042Bi Dati di base lav.'!R172)</f>
        <v/>
      </c>
      <c r="AA176" s="217" t="str">
        <f t="shared" si="102"/>
        <v/>
      </c>
      <c r="AB176" s="218" t="str">
        <f t="shared" si="103"/>
        <v/>
      </c>
      <c r="AC176" s="218" t="str">
        <f t="shared" si="104"/>
        <v/>
      </c>
      <c r="AD176" s="218" t="str">
        <f t="shared" si="105"/>
        <v/>
      </c>
      <c r="AE176" s="219" t="str">
        <f t="shared" si="106"/>
        <v/>
      </c>
      <c r="AF176" s="219" t="str">
        <f>IF(K176="","",K176*AF$8 - MAX('1042Bi Dati di base lav.'!S172-M176,0))</f>
        <v/>
      </c>
      <c r="AG176" s="219" t="str">
        <f t="shared" si="107"/>
        <v/>
      </c>
      <c r="AH176" s="219" t="str">
        <f t="shared" si="108"/>
        <v/>
      </c>
      <c r="AI176" s="219" t="str">
        <f t="shared" si="109"/>
        <v/>
      </c>
      <c r="AJ176" s="219" t="str">
        <f>IF(OR($C176="",K176="",O176=""),"",MAX(P176+'1042Bi Dati di base lav.'!T172-O176,0))</f>
        <v/>
      </c>
      <c r="AK176" s="219" t="str">
        <f>IF('1042Bi Dati di base lav.'!T172="","",'1042Bi Dati di base lav.'!T172)</f>
        <v/>
      </c>
      <c r="AL176" s="219" t="str">
        <f t="shared" si="110"/>
        <v/>
      </c>
      <c r="AM176" s="220" t="str">
        <f t="shared" si="111"/>
        <v/>
      </c>
      <c r="AN176" s="221" t="str">
        <f t="shared" si="90"/>
        <v/>
      </c>
      <c r="AO176" s="219" t="str">
        <f t="shared" si="112"/>
        <v/>
      </c>
      <c r="AP176" s="219" t="str">
        <f>IF(E176="","",'1042Bi Dati di base lav.'!P172)</f>
        <v/>
      </c>
      <c r="AQ176" s="222">
        <f>IF('1042Bi Dati di base lav.'!Y172&gt;0,AG176,0)</f>
        <v>0</v>
      </c>
      <c r="AR176" s="223">
        <f>IF('1042Bi Dati di base lav.'!Y172&gt;0,'1042Bi Dati di base lav.'!T172,0)</f>
        <v>0</v>
      </c>
      <c r="AS176" s="219" t="str">
        <f t="shared" si="113"/>
        <v/>
      </c>
      <c r="AT176" s="219">
        <f>'1042Bi Dati di base lav.'!P172</f>
        <v>0</v>
      </c>
      <c r="AU176" s="219">
        <f t="shared" si="114"/>
        <v>0</v>
      </c>
    </row>
    <row r="177" spans="1:47" s="57" customFormat="1" ht="16.899999999999999" customHeight="1">
      <c r="A177" s="225" t="str">
        <f>IF('1042Bi Dati di base lav.'!A173="","",'1042Bi Dati di base lav.'!A173)</f>
        <v/>
      </c>
      <c r="B177" s="226" t="str">
        <f>IF('1042Bi Dati di base lav.'!B173="","",'1042Bi Dati di base lav.'!B173)</f>
        <v/>
      </c>
      <c r="C177" s="227" t="str">
        <f>IF('1042Bi Dati di base lav.'!C173="","",'1042Bi Dati di base lav.'!C173)</f>
        <v/>
      </c>
      <c r="D177" s="335" t="str">
        <f>IF('1042Bi Dati di base lav.'!AJ173="","",'1042Bi Dati di base lav.'!AJ173)</f>
        <v/>
      </c>
      <c r="E177" s="327" t="str">
        <f>IF('1042Bi Dati di base lav.'!N173="","",'1042Bi Dati di base lav.'!N173)</f>
        <v/>
      </c>
      <c r="F177" s="333" t="str">
        <f>IF('1042Bi Dati di base lav.'!O173="","",'1042Bi Dati di base lav.'!O173)</f>
        <v/>
      </c>
      <c r="G177" s="329" t="str">
        <f>IF('1042Bi Dati di base lav.'!P173="","",'1042Bi Dati di base lav.'!P173)</f>
        <v/>
      </c>
      <c r="H177" s="341" t="str">
        <f>IF('1042Bi Dati di base lav.'!Q173="","",'1042Bi Dati di base lav.'!Q173)</f>
        <v/>
      </c>
      <c r="I177" s="342" t="str">
        <f>IF('1042Bi Dati di base lav.'!R173="","",'1042Bi Dati di base lav.'!R173)</f>
        <v/>
      </c>
      <c r="J177" s="343" t="str">
        <f t="shared" si="91"/>
        <v/>
      </c>
      <c r="K177" s="344" t="str">
        <f t="shared" si="92"/>
        <v/>
      </c>
      <c r="L177" s="345" t="str">
        <f>IF('1042Bi Dati di base lav.'!S173="","",'1042Bi Dati di base lav.'!S173)</f>
        <v/>
      </c>
      <c r="M177" s="346" t="str">
        <f t="shared" si="93"/>
        <v/>
      </c>
      <c r="N177" s="347" t="str">
        <f t="shared" si="94"/>
        <v/>
      </c>
      <c r="O177" s="348" t="str">
        <f t="shared" si="95"/>
        <v/>
      </c>
      <c r="P177" s="349" t="str">
        <f t="shared" si="96"/>
        <v/>
      </c>
      <c r="Q177" s="338" t="str">
        <f t="shared" si="97"/>
        <v/>
      </c>
      <c r="R177" s="350" t="str">
        <f t="shared" si="98"/>
        <v/>
      </c>
      <c r="S177" s="347" t="str">
        <f t="shared" si="99"/>
        <v/>
      </c>
      <c r="T177" s="345" t="str">
        <f>IF(R177="","",MAX((O177-AR177)*'1042Ai Domanda'!$B$31,0))</f>
        <v/>
      </c>
      <c r="U177" s="351" t="str">
        <f t="shared" si="100"/>
        <v/>
      </c>
      <c r="V177" s="214"/>
      <c r="W177" s="215"/>
      <c r="X177" s="164" t="str">
        <f>'1042Bi Dati di base lav.'!M173</f>
        <v/>
      </c>
      <c r="Y177" s="216" t="str">
        <f t="shared" si="101"/>
        <v/>
      </c>
      <c r="Z177" s="217" t="str">
        <f>IF(A177="","",'1042Bi Dati di base lav.'!Q173-'1042Bi Dati di base lav.'!R173)</f>
        <v/>
      </c>
      <c r="AA177" s="217" t="str">
        <f t="shared" si="102"/>
        <v/>
      </c>
      <c r="AB177" s="218" t="str">
        <f t="shared" si="103"/>
        <v/>
      </c>
      <c r="AC177" s="218" t="str">
        <f t="shared" si="104"/>
        <v/>
      </c>
      <c r="AD177" s="218" t="str">
        <f t="shared" si="105"/>
        <v/>
      </c>
      <c r="AE177" s="219" t="str">
        <f t="shared" si="106"/>
        <v/>
      </c>
      <c r="AF177" s="219" t="str">
        <f>IF(K177="","",K177*AF$8 - MAX('1042Bi Dati di base lav.'!S173-M177,0))</f>
        <v/>
      </c>
      <c r="AG177" s="219" t="str">
        <f t="shared" si="107"/>
        <v/>
      </c>
      <c r="AH177" s="219" t="str">
        <f t="shared" si="108"/>
        <v/>
      </c>
      <c r="AI177" s="219" t="str">
        <f t="shared" si="109"/>
        <v/>
      </c>
      <c r="AJ177" s="219" t="str">
        <f>IF(OR($C177="",K177="",O177=""),"",MAX(P177+'1042Bi Dati di base lav.'!T173-O177,0))</f>
        <v/>
      </c>
      <c r="AK177" s="219" t="str">
        <f>IF('1042Bi Dati di base lav.'!T173="","",'1042Bi Dati di base lav.'!T173)</f>
        <v/>
      </c>
      <c r="AL177" s="219" t="str">
        <f t="shared" si="110"/>
        <v/>
      </c>
      <c r="AM177" s="220" t="str">
        <f t="shared" si="111"/>
        <v/>
      </c>
      <c r="AN177" s="221" t="str">
        <f t="shared" si="90"/>
        <v/>
      </c>
      <c r="AO177" s="219" t="str">
        <f t="shared" si="112"/>
        <v/>
      </c>
      <c r="AP177" s="219" t="str">
        <f>IF(E177="","",'1042Bi Dati di base lav.'!P173)</f>
        <v/>
      </c>
      <c r="AQ177" s="222">
        <f>IF('1042Bi Dati di base lav.'!Y173&gt;0,AG177,0)</f>
        <v>0</v>
      </c>
      <c r="AR177" s="223">
        <f>IF('1042Bi Dati di base lav.'!Y173&gt;0,'1042Bi Dati di base lav.'!T173,0)</f>
        <v>0</v>
      </c>
      <c r="AS177" s="219" t="str">
        <f t="shared" si="113"/>
        <v/>
      </c>
      <c r="AT177" s="219">
        <f>'1042Bi Dati di base lav.'!P173</f>
        <v>0</v>
      </c>
      <c r="AU177" s="219">
        <f t="shared" si="114"/>
        <v>0</v>
      </c>
    </row>
    <row r="178" spans="1:47" s="57" customFormat="1" ht="16.899999999999999" customHeight="1">
      <c r="A178" s="225" t="str">
        <f>IF('1042Bi Dati di base lav.'!A174="","",'1042Bi Dati di base lav.'!A174)</f>
        <v/>
      </c>
      <c r="B178" s="226" t="str">
        <f>IF('1042Bi Dati di base lav.'!B174="","",'1042Bi Dati di base lav.'!B174)</f>
        <v/>
      </c>
      <c r="C178" s="227" t="str">
        <f>IF('1042Bi Dati di base lav.'!C174="","",'1042Bi Dati di base lav.'!C174)</f>
        <v/>
      </c>
      <c r="D178" s="335" t="str">
        <f>IF('1042Bi Dati di base lav.'!AJ174="","",'1042Bi Dati di base lav.'!AJ174)</f>
        <v/>
      </c>
      <c r="E178" s="327" t="str">
        <f>IF('1042Bi Dati di base lav.'!N174="","",'1042Bi Dati di base lav.'!N174)</f>
        <v/>
      </c>
      <c r="F178" s="333" t="str">
        <f>IF('1042Bi Dati di base lav.'!O174="","",'1042Bi Dati di base lav.'!O174)</f>
        <v/>
      </c>
      <c r="G178" s="329" t="str">
        <f>IF('1042Bi Dati di base lav.'!P174="","",'1042Bi Dati di base lav.'!P174)</f>
        <v/>
      </c>
      <c r="H178" s="341" t="str">
        <f>IF('1042Bi Dati di base lav.'!Q174="","",'1042Bi Dati di base lav.'!Q174)</f>
        <v/>
      </c>
      <c r="I178" s="342" t="str">
        <f>IF('1042Bi Dati di base lav.'!R174="","",'1042Bi Dati di base lav.'!R174)</f>
        <v/>
      </c>
      <c r="J178" s="343" t="str">
        <f t="shared" si="91"/>
        <v/>
      </c>
      <c r="K178" s="344" t="str">
        <f t="shared" si="92"/>
        <v/>
      </c>
      <c r="L178" s="345" t="str">
        <f>IF('1042Bi Dati di base lav.'!S174="","",'1042Bi Dati di base lav.'!S174)</f>
        <v/>
      </c>
      <c r="M178" s="346" t="str">
        <f t="shared" si="93"/>
        <v/>
      </c>
      <c r="N178" s="347" t="str">
        <f t="shared" si="94"/>
        <v/>
      </c>
      <c r="O178" s="348" t="str">
        <f t="shared" si="95"/>
        <v/>
      </c>
      <c r="P178" s="349" t="str">
        <f t="shared" si="96"/>
        <v/>
      </c>
      <c r="Q178" s="338" t="str">
        <f t="shared" si="97"/>
        <v/>
      </c>
      <c r="R178" s="350" t="str">
        <f t="shared" si="98"/>
        <v/>
      </c>
      <c r="S178" s="347" t="str">
        <f t="shared" si="99"/>
        <v/>
      </c>
      <c r="T178" s="345" t="str">
        <f>IF(R178="","",MAX((O178-AR178)*'1042Ai Domanda'!$B$31,0))</f>
        <v/>
      </c>
      <c r="U178" s="351" t="str">
        <f t="shared" si="100"/>
        <v/>
      </c>
      <c r="V178" s="214"/>
      <c r="W178" s="215"/>
      <c r="X178" s="164" t="str">
        <f>'1042Bi Dati di base lav.'!M174</f>
        <v/>
      </c>
      <c r="Y178" s="216" t="str">
        <f t="shared" si="101"/>
        <v/>
      </c>
      <c r="Z178" s="217" t="str">
        <f>IF(A178="","",'1042Bi Dati di base lav.'!Q174-'1042Bi Dati di base lav.'!R174)</f>
        <v/>
      </c>
      <c r="AA178" s="217" t="str">
        <f t="shared" si="102"/>
        <v/>
      </c>
      <c r="AB178" s="218" t="str">
        <f t="shared" si="103"/>
        <v/>
      </c>
      <c r="AC178" s="218" t="str">
        <f t="shared" si="104"/>
        <v/>
      </c>
      <c r="AD178" s="218" t="str">
        <f t="shared" si="105"/>
        <v/>
      </c>
      <c r="AE178" s="219" t="str">
        <f t="shared" si="106"/>
        <v/>
      </c>
      <c r="AF178" s="219" t="str">
        <f>IF(K178="","",K178*AF$8 - MAX('1042Bi Dati di base lav.'!S174-M178,0))</f>
        <v/>
      </c>
      <c r="AG178" s="219" t="str">
        <f t="shared" si="107"/>
        <v/>
      </c>
      <c r="AH178" s="219" t="str">
        <f t="shared" si="108"/>
        <v/>
      </c>
      <c r="AI178" s="219" t="str">
        <f t="shared" si="109"/>
        <v/>
      </c>
      <c r="AJ178" s="219" t="str">
        <f>IF(OR($C178="",K178="",O178=""),"",MAX(P178+'1042Bi Dati di base lav.'!T174-O178,0))</f>
        <v/>
      </c>
      <c r="AK178" s="219" t="str">
        <f>IF('1042Bi Dati di base lav.'!T174="","",'1042Bi Dati di base lav.'!T174)</f>
        <v/>
      </c>
      <c r="AL178" s="219" t="str">
        <f t="shared" si="110"/>
        <v/>
      </c>
      <c r="AM178" s="220" t="str">
        <f t="shared" si="111"/>
        <v/>
      </c>
      <c r="AN178" s="221" t="str">
        <f t="shared" si="90"/>
        <v/>
      </c>
      <c r="AO178" s="219" t="str">
        <f t="shared" si="112"/>
        <v/>
      </c>
      <c r="AP178" s="219" t="str">
        <f>IF(E178="","",'1042Bi Dati di base lav.'!P174)</f>
        <v/>
      </c>
      <c r="AQ178" s="222">
        <f>IF('1042Bi Dati di base lav.'!Y174&gt;0,AG178,0)</f>
        <v>0</v>
      </c>
      <c r="AR178" s="223">
        <f>IF('1042Bi Dati di base lav.'!Y174&gt;0,'1042Bi Dati di base lav.'!T174,0)</f>
        <v>0</v>
      </c>
      <c r="AS178" s="219" t="str">
        <f t="shared" si="113"/>
        <v/>
      </c>
      <c r="AT178" s="219">
        <f>'1042Bi Dati di base lav.'!P174</f>
        <v>0</v>
      </c>
      <c r="AU178" s="219">
        <f t="shared" si="114"/>
        <v>0</v>
      </c>
    </row>
    <row r="179" spans="1:47" s="57" customFormat="1" ht="16.899999999999999" customHeight="1">
      <c r="A179" s="225" t="str">
        <f>IF('1042Bi Dati di base lav.'!A175="","",'1042Bi Dati di base lav.'!A175)</f>
        <v/>
      </c>
      <c r="B179" s="226" t="str">
        <f>IF('1042Bi Dati di base lav.'!B175="","",'1042Bi Dati di base lav.'!B175)</f>
        <v/>
      </c>
      <c r="C179" s="227" t="str">
        <f>IF('1042Bi Dati di base lav.'!C175="","",'1042Bi Dati di base lav.'!C175)</f>
        <v/>
      </c>
      <c r="D179" s="335" t="str">
        <f>IF('1042Bi Dati di base lav.'!AJ175="","",'1042Bi Dati di base lav.'!AJ175)</f>
        <v/>
      </c>
      <c r="E179" s="327" t="str">
        <f>IF('1042Bi Dati di base lav.'!N175="","",'1042Bi Dati di base lav.'!N175)</f>
        <v/>
      </c>
      <c r="F179" s="333" t="str">
        <f>IF('1042Bi Dati di base lav.'!O175="","",'1042Bi Dati di base lav.'!O175)</f>
        <v/>
      </c>
      <c r="G179" s="329" t="str">
        <f>IF('1042Bi Dati di base lav.'!P175="","",'1042Bi Dati di base lav.'!P175)</f>
        <v/>
      </c>
      <c r="H179" s="341" t="str">
        <f>IF('1042Bi Dati di base lav.'!Q175="","",'1042Bi Dati di base lav.'!Q175)</f>
        <v/>
      </c>
      <c r="I179" s="342" t="str">
        <f>IF('1042Bi Dati di base lav.'!R175="","",'1042Bi Dati di base lav.'!R175)</f>
        <v/>
      </c>
      <c r="J179" s="343" t="str">
        <f t="shared" si="91"/>
        <v/>
      </c>
      <c r="K179" s="344" t="str">
        <f t="shared" si="92"/>
        <v/>
      </c>
      <c r="L179" s="345" t="str">
        <f>IF('1042Bi Dati di base lav.'!S175="","",'1042Bi Dati di base lav.'!S175)</f>
        <v/>
      </c>
      <c r="M179" s="346" t="str">
        <f t="shared" si="93"/>
        <v/>
      </c>
      <c r="N179" s="347" t="str">
        <f t="shared" si="94"/>
        <v/>
      </c>
      <c r="O179" s="348" t="str">
        <f t="shared" si="95"/>
        <v/>
      </c>
      <c r="P179" s="349" t="str">
        <f t="shared" si="96"/>
        <v/>
      </c>
      <c r="Q179" s="338" t="str">
        <f t="shared" si="97"/>
        <v/>
      </c>
      <c r="R179" s="350" t="str">
        <f t="shared" si="98"/>
        <v/>
      </c>
      <c r="S179" s="347" t="str">
        <f t="shared" si="99"/>
        <v/>
      </c>
      <c r="T179" s="345" t="str">
        <f>IF(R179="","",MAX((O179-AR179)*'1042Ai Domanda'!$B$31,0))</f>
        <v/>
      </c>
      <c r="U179" s="351" t="str">
        <f t="shared" si="100"/>
        <v/>
      </c>
      <c r="V179" s="214"/>
      <c r="W179" s="215"/>
      <c r="X179" s="164" t="str">
        <f>'1042Bi Dati di base lav.'!M175</f>
        <v/>
      </c>
      <c r="Y179" s="216" t="str">
        <f t="shared" si="101"/>
        <v/>
      </c>
      <c r="Z179" s="217" t="str">
        <f>IF(A179="","",'1042Bi Dati di base lav.'!Q175-'1042Bi Dati di base lav.'!R175)</f>
        <v/>
      </c>
      <c r="AA179" s="217" t="str">
        <f t="shared" si="102"/>
        <v/>
      </c>
      <c r="AB179" s="218" t="str">
        <f t="shared" si="103"/>
        <v/>
      </c>
      <c r="AC179" s="218" t="str">
        <f t="shared" si="104"/>
        <v/>
      </c>
      <c r="AD179" s="218" t="str">
        <f t="shared" si="105"/>
        <v/>
      </c>
      <c r="AE179" s="219" t="str">
        <f t="shared" si="106"/>
        <v/>
      </c>
      <c r="AF179" s="219" t="str">
        <f>IF(K179="","",K179*AF$8 - MAX('1042Bi Dati di base lav.'!S175-M179,0))</f>
        <v/>
      </c>
      <c r="AG179" s="219" t="str">
        <f t="shared" si="107"/>
        <v/>
      </c>
      <c r="AH179" s="219" t="str">
        <f t="shared" si="108"/>
        <v/>
      </c>
      <c r="AI179" s="219" t="str">
        <f t="shared" si="109"/>
        <v/>
      </c>
      <c r="AJ179" s="219" t="str">
        <f>IF(OR($C179="",K179="",O179=""),"",MAX(P179+'1042Bi Dati di base lav.'!T175-O179,0))</f>
        <v/>
      </c>
      <c r="AK179" s="219" t="str">
        <f>IF('1042Bi Dati di base lav.'!T175="","",'1042Bi Dati di base lav.'!T175)</f>
        <v/>
      </c>
      <c r="AL179" s="219" t="str">
        <f t="shared" si="110"/>
        <v/>
      </c>
      <c r="AM179" s="220" t="str">
        <f t="shared" si="111"/>
        <v/>
      </c>
      <c r="AN179" s="221" t="str">
        <f t="shared" si="90"/>
        <v/>
      </c>
      <c r="AO179" s="219" t="str">
        <f t="shared" si="112"/>
        <v/>
      </c>
      <c r="AP179" s="219" t="str">
        <f>IF(E179="","",'1042Bi Dati di base lav.'!P175)</f>
        <v/>
      </c>
      <c r="AQ179" s="222">
        <f>IF('1042Bi Dati di base lav.'!Y175&gt;0,AG179,0)</f>
        <v>0</v>
      </c>
      <c r="AR179" s="223">
        <f>IF('1042Bi Dati di base lav.'!Y175&gt;0,'1042Bi Dati di base lav.'!T175,0)</f>
        <v>0</v>
      </c>
      <c r="AS179" s="219" t="str">
        <f t="shared" si="113"/>
        <v/>
      </c>
      <c r="AT179" s="219">
        <f>'1042Bi Dati di base lav.'!P175</f>
        <v>0</v>
      </c>
      <c r="AU179" s="219">
        <f t="shared" si="114"/>
        <v>0</v>
      </c>
    </row>
    <row r="180" spans="1:47" s="57" customFormat="1" ht="16.899999999999999" customHeight="1">
      <c r="A180" s="225" t="str">
        <f>IF('1042Bi Dati di base lav.'!A176="","",'1042Bi Dati di base lav.'!A176)</f>
        <v/>
      </c>
      <c r="B180" s="226" t="str">
        <f>IF('1042Bi Dati di base lav.'!B176="","",'1042Bi Dati di base lav.'!B176)</f>
        <v/>
      </c>
      <c r="C180" s="227" t="str">
        <f>IF('1042Bi Dati di base lav.'!C176="","",'1042Bi Dati di base lav.'!C176)</f>
        <v/>
      </c>
      <c r="D180" s="335" t="str">
        <f>IF('1042Bi Dati di base lav.'!AJ176="","",'1042Bi Dati di base lav.'!AJ176)</f>
        <v/>
      </c>
      <c r="E180" s="327" t="str">
        <f>IF('1042Bi Dati di base lav.'!N176="","",'1042Bi Dati di base lav.'!N176)</f>
        <v/>
      </c>
      <c r="F180" s="333" t="str">
        <f>IF('1042Bi Dati di base lav.'!O176="","",'1042Bi Dati di base lav.'!O176)</f>
        <v/>
      </c>
      <c r="G180" s="329" t="str">
        <f>IF('1042Bi Dati di base lav.'!P176="","",'1042Bi Dati di base lav.'!P176)</f>
        <v/>
      </c>
      <c r="H180" s="341" t="str">
        <f>IF('1042Bi Dati di base lav.'!Q176="","",'1042Bi Dati di base lav.'!Q176)</f>
        <v/>
      </c>
      <c r="I180" s="342" t="str">
        <f>IF('1042Bi Dati di base lav.'!R176="","",'1042Bi Dati di base lav.'!R176)</f>
        <v/>
      </c>
      <c r="J180" s="343" t="str">
        <f t="shared" si="91"/>
        <v/>
      </c>
      <c r="K180" s="344" t="str">
        <f t="shared" si="92"/>
        <v/>
      </c>
      <c r="L180" s="345" t="str">
        <f>IF('1042Bi Dati di base lav.'!S176="","",'1042Bi Dati di base lav.'!S176)</f>
        <v/>
      </c>
      <c r="M180" s="346" t="str">
        <f t="shared" si="93"/>
        <v/>
      </c>
      <c r="N180" s="347" t="str">
        <f t="shared" si="94"/>
        <v/>
      </c>
      <c r="O180" s="348" t="str">
        <f t="shared" si="95"/>
        <v/>
      </c>
      <c r="P180" s="349" t="str">
        <f t="shared" si="96"/>
        <v/>
      </c>
      <c r="Q180" s="338" t="str">
        <f t="shared" si="97"/>
        <v/>
      </c>
      <c r="R180" s="350" t="str">
        <f t="shared" si="98"/>
        <v/>
      </c>
      <c r="S180" s="347" t="str">
        <f t="shared" si="99"/>
        <v/>
      </c>
      <c r="T180" s="345" t="str">
        <f>IF(R180="","",MAX((O180-AR180)*'1042Ai Domanda'!$B$31,0))</f>
        <v/>
      </c>
      <c r="U180" s="351" t="str">
        <f t="shared" si="100"/>
        <v/>
      </c>
      <c r="V180" s="214"/>
      <c r="W180" s="215"/>
      <c r="X180" s="164" t="str">
        <f>'1042Bi Dati di base lav.'!M176</f>
        <v/>
      </c>
      <c r="Y180" s="216" t="str">
        <f t="shared" si="101"/>
        <v/>
      </c>
      <c r="Z180" s="217" t="str">
        <f>IF(A180="","",'1042Bi Dati di base lav.'!Q176-'1042Bi Dati di base lav.'!R176)</f>
        <v/>
      </c>
      <c r="AA180" s="217" t="str">
        <f t="shared" si="102"/>
        <v/>
      </c>
      <c r="AB180" s="218" t="str">
        <f t="shared" si="103"/>
        <v/>
      </c>
      <c r="AC180" s="218" t="str">
        <f t="shared" si="104"/>
        <v/>
      </c>
      <c r="AD180" s="218" t="str">
        <f t="shared" si="105"/>
        <v/>
      </c>
      <c r="AE180" s="219" t="str">
        <f t="shared" si="106"/>
        <v/>
      </c>
      <c r="AF180" s="219" t="str">
        <f>IF(K180="","",K180*AF$8 - MAX('1042Bi Dati di base lav.'!S176-M180,0))</f>
        <v/>
      </c>
      <c r="AG180" s="219" t="str">
        <f t="shared" si="107"/>
        <v/>
      </c>
      <c r="AH180" s="219" t="str">
        <f t="shared" si="108"/>
        <v/>
      </c>
      <c r="AI180" s="219" t="str">
        <f t="shared" si="109"/>
        <v/>
      </c>
      <c r="AJ180" s="219" t="str">
        <f>IF(OR($C180="",K180="",O180=""),"",MAX(P180+'1042Bi Dati di base lav.'!T176-O180,0))</f>
        <v/>
      </c>
      <c r="AK180" s="219" t="str">
        <f>IF('1042Bi Dati di base lav.'!T176="","",'1042Bi Dati di base lav.'!T176)</f>
        <v/>
      </c>
      <c r="AL180" s="219" t="str">
        <f t="shared" si="110"/>
        <v/>
      </c>
      <c r="AM180" s="220" t="str">
        <f t="shared" si="111"/>
        <v/>
      </c>
      <c r="AN180" s="221" t="str">
        <f t="shared" si="90"/>
        <v/>
      </c>
      <c r="AO180" s="219" t="str">
        <f t="shared" si="112"/>
        <v/>
      </c>
      <c r="AP180" s="219" t="str">
        <f>IF(E180="","",'1042Bi Dati di base lav.'!P176)</f>
        <v/>
      </c>
      <c r="AQ180" s="222">
        <f>IF('1042Bi Dati di base lav.'!Y176&gt;0,AG180,0)</f>
        <v>0</v>
      </c>
      <c r="AR180" s="223">
        <f>IF('1042Bi Dati di base lav.'!Y176&gt;0,'1042Bi Dati di base lav.'!T176,0)</f>
        <v>0</v>
      </c>
      <c r="AS180" s="219" t="str">
        <f t="shared" si="113"/>
        <v/>
      </c>
      <c r="AT180" s="219">
        <f>'1042Bi Dati di base lav.'!P176</f>
        <v>0</v>
      </c>
      <c r="AU180" s="219">
        <f t="shared" si="114"/>
        <v>0</v>
      </c>
    </row>
    <row r="181" spans="1:47" s="57" customFormat="1" ht="16.899999999999999" customHeight="1">
      <c r="A181" s="225" t="str">
        <f>IF('1042Bi Dati di base lav.'!A177="","",'1042Bi Dati di base lav.'!A177)</f>
        <v/>
      </c>
      <c r="B181" s="226" t="str">
        <f>IF('1042Bi Dati di base lav.'!B177="","",'1042Bi Dati di base lav.'!B177)</f>
        <v/>
      </c>
      <c r="C181" s="227" t="str">
        <f>IF('1042Bi Dati di base lav.'!C177="","",'1042Bi Dati di base lav.'!C177)</f>
        <v/>
      </c>
      <c r="D181" s="335" t="str">
        <f>IF('1042Bi Dati di base lav.'!AJ177="","",'1042Bi Dati di base lav.'!AJ177)</f>
        <v/>
      </c>
      <c r="E181" s="327" t="str">
        <f>IF('1042Bi Dati di base lav.'!N177="","",'1042Bi Dati di base lav.'!N177)</f>
        <v/>
      </c>
      <c r="F181" s="333" t="str">
        <f>IF('1042Bi Dati di base lav.'!O177="","",'1042Bi Dati di base lav.'!O177)</f>
        <v/>
      </c>
      <c r="G181" s="329" t="str">
        <f>IF('1042Bi Dati di base lav.'!P177="","",'1042Bi Dati di base lav.'!P177)</f>
        <v/>
      </c>
      <c r="H181" s="341" t="str">
        <f>IF('1042Bi Dati di base lav.'!Q177="","",'1042Bi Dati di base lav.'!Q177)</f>
        <v/>
      </c>
      <c r="I181" s="342" t="str">
        <f>IF('1042Bi Dati di base lav.'!R177="","",'1042Bi Dati di base lav.'!R177)</f>
        <v/>
      </c>
      <c r="J181" s="343" t="str">
        <f t="shared" si="91"/>
        <v/>
      </c>
      <c r="K181" s="344" t="str">
        <f t="shared" si="92"/>
        <v/>
      </c>
      <c r="L181" s="345" t="str">
        <f>IF('1042Bi Dati di base lav.'!S177="","",'1042Bi Dati di base lav.'!S177)</f>
        <v/>
      </c>
      <c r="M181" s="346" t="str">
        <f t="shared" si="93"/>
        <v/>
      </c>
      <c r="N181" s="347" t="str">
        <f t="shared" si="94"/>
        <v/>
      </c>
      <c r="O181" s="348" t="str">
        <f t="shared" si="95"/>
        <v/>
      </c>
      <c r="P181" s="349" t="str">
        <f t="shared" si="96"/>
        <v/>
      </c>
      <c r="Q181" s="338" t="str">
        <f t="shared" si="97"/>
        <v/>
      </c>
      <c r="R181" s="350" t="str">
        <f t="shared" si="98"/>
        <v/>
      </c>
      <c r="S181" s="347" t="str">
        <f t="shared" si="99"/>
        <v/>
      </c>
      <c r="T181" s="345" t="str">
        <f>IF(R181="","",MAX((O181-AR181)*'1042Ai Domanda'!$B$31,0))</f>
        <v/>
      </c>
      <c r="U181" s="351" t="str">
        <f t="shared" si="100"/>
        <v/>
      </c>
      <c r="V181" s="214"/>
      <c r="W181" s="215"/>
      <c r="X181" s="164" t="str">
        <f>'1042Bi Dati di base lav.'!M177</f>
        <v/>
      </c>
      <c r="Y181" s="216" t="str">
        <f t="shared" si="101"/>
        <v/>
      </c>
      <c r="Z181" s="217" t="str">
        <f>IF(A181="","",'1042Bi Dati di base lav.'!Q177-'1042Bi Dati di base lav.'!R177)</f>
        <v/>
      </c>
      <c r="AA181" s="217" t="str">
        <f t="shared" si="102"/>
        <v/>
      </c>
      <c r="AB181" s="218" t="str">
        <f t="shared" si="103"/>
        <v/>
      </c>
      <c r="AC181" s="218" t="str">
        <f t="shared" si="104"/>
        <v/>
      </c>
      <c r="AD181" s="218" t="str">
        <f t="shared" si="105"/>
        <v/>
      </c>
      <c r="AE181" s="219" t="str">
        <f t="shared" si="106"/>
        <v/>
      </c>
      <c r="AF181" s="219" t="str">
        <f>IF(K181="","",K181*AF$8 - MAX('1042Bi Dati di base lav.'!S177-M181,0))</f>
        <v/>
      </c>
      <c r="AG181" s="219" t="str">
        <f t="shared" si="107"/>
        <v/>
      </c>
      <c r="AH181" s="219" t="str">
        <f t="shared" si="108"/>
        <v/>
      </c>
      <c r="AI181" s="219" t="str">
        <f t="shared" si="109"/>
        <v/>
      </c>
      <c r="AJ181" s="219" t="str">
        <f>IF(OR($C181="",K181="",O181=""),"",MAX(P181+'1042Bi Dati di base lav.'!T177-O181,0))</f>
        <v/>
      </c>
      <c r="AK181" s="219" t="str">
        <f>IF('1042Bi Dati di base lav.'!T177="","",'1042Bi Dati di base lav.'!T177)</f>
        <v/>
      </c>
      <c r="AL181" s="219" t="str">
        <f t="shared" si="110"/>
        <v/>
      </c>
      <c r="AM181" s="220" t="str">
        <f t="shared" si="111"/>
        <v/>
      </c>
      <c r="AN181" s="221" t="str">
        <f t="shared" si="90"/>
        <v/>
      </c>
      <c r="AO181" s="219" t="str">
        <f t="shared" si="112"/>
        <v/>
      </c>
      <c r="AP181" s="219" t="str">
        <f>IF(E181="","",'1042Bi Dati di base lav.'!P177)</f>
        <v/>
      </c>
      <c r="AQ181" s="222">
        <f>IF('1042Bi Dati di base lav.'!Y177&gt;0,AG181,0)</f>
        <v>0</v>
      </c>
      <c r="AR181" s="223">
        <f>IF('1042Bi Dati di base lav.'!Y177&gt;0,'1042Bi Dati di base lav.'!T177,0)</f>
        <v>0</v>
      </c>
      <c r="AS181" s="219" t="str">
        <f t="shared" si="113"/>
        <v/>
      </c>
      <c r="AT181" s="219">
        <f>'1042Bi Dati di base lav.'!P177</f>
        <v>0</v>
      </c>
      <c r="AU181" s="219">
        <f t="shared" si="114"/>
        <v>0</v>
      </c>
    </row>
    <row r="182" spans="1:47" s="57" customFormat="1" ht="16.899999999999999" customHeight="1">
      <c r="A182" s="225" t="str">
        <f>IF('1042Bi Dati di base lav.'!A178="","",'1042Bi Dati di base lav.'!A178)</f>
        <v/>
      </c>
      <c r="B182" s="226" t="str">
        <f>IF('1042Bi Dati di base lav.'!B178="","",'1042Bi Dati di base lav.'!B178)</f>
        <v/>
      </c>
      <c r="C182" s="227" t="str">
        <f>IF('1042Bi Dati di base lav.'!C178="","",'1042Bi Dati di base lav.'!C178)</f>
        <v/>
      </c>
      <c r="D182" s="335" t="str">
        <f>IF('1042Bi Dati di base lav.'!AJ178="","",'1042Bi Dati di base lav.'!AJ178)</f>
        <v/>
      </c>
      <c r="E182" s="327" t="str">
        <f>IF('1042Bi Dati di base lav.'!N178="","",'1042Bi Dati di base lav.'!N178)</f>
        <v/>
      </c>
      <c r="F182" s="333" t="str">
        <f>IF('1042Bi Dati di base lav.'!O178="","",'1042Bi Dati di base lav.'!O178)</f>
        <v/>
      </c>
      <c r="G182" s="329" t="str">
        <f>IF('1042Bi Dati di base lav.'!P178="","",'1042Bi Dati di base lav.'!P178)</f>
        <v/>
      </c>
      <c r="H182" s="341" t="str">
        <f>IF('1042Bi Dati di base lav.'!Q178="","",'1042Bi Dati di base lav.'!Q178)</f>
        <v/>
      </c>
      <c r="I182" s="342" t="str">
        <f>IF('1042Bi Dati di base lav.'!R178="","",'1042Bi Dati di base lav.'!R178)</f>
        <v/>
      </c>
      <c r="J182" s="343" t="str">
        <f t="shared" si="91"/>
        <v/>
      </c>
      <c r="K182" s="344" t="str">
        <f t="shared" si="92"/>
        <v/>
      </c>
      <c r="L182" s="345" t="str">
        <f>IF('1042Bi Dati di base lav.'!S178="","",'1042Bi Dati di base lav.'!S178)</f>
        <v/>
      </c>
      <c r="M182" s="346" t="str">
        <f t="shared" si="93"/>
        <v/>
      </c>
      <c r="N182" s="347" t="str">
        <f t="shared" si="94"/>
        <v/>
      </c>
      <c r="O182" s="348" t="str">
        <f t="shared" si="95"/>
        <v/>
      </c>
      <c r="P182" s="349" t="str">
        <f t="shared" si="96"/>
        <v/>
      </c>
      <c r="Q182" s="338" t="str">
        <f t="shared" si="97"/>
        <v/>
      </c>
      <c r="R182" s="350" t="str">
        <f t="shared" si="98"/>
        <v/>
      </c>
      <c r="S182" s="347" t="str">
        <f t="shared" si="99"/>
        <v/>
      </c>
      <c r="T182" s="345" t="str">
        <f>IF(R182="","",MAX((O182-AR182)*'1042Ai Domanda'!$B$31,0))</f>
        <v/>
      </c>
      <c r="U182" s="351" t="str">
        <f t="shared" si="100"/>
        <v/>
      </c>
      <c r="V182" s="214"/>
      <c r="W182" s="215"/>
      <c r="X182" s="164" t="str">
        <f>'1042Bi Dati di base lav.'!M178</f>
        <v/>
      </c>
      <c r="Y182" s="216" t="str">
        <f t="shared" si="101"/>
        <v/>
      </c>
      <c r="Z182" s="217" t="str">
        <f>IF(A182="","",'1042Bi Dati di base lav.'!Q178-'1042Bi Dati di base lav.'!R178)</f>
        <v/>
      </c>
      <c r="AA182" s="217" t="str">
        <f t="shared" si="102"/>
        <v/>
      </c>
      <c r="AB182" s="218" t="str">
        <f t="shared" si="103"/>
        <v/>
      </c>
      <c r="AC182" s="218" t="str">
        <f t="shared" si="104"/>
        <v/>
      </c>
      <c r="AD182" s="218" t="str">
        <f t="shared" si="105"/>
        <v/>
      </c>
      <c r="AE182" s="219" t="str">
        <f t="shared" si="106"/>
        <v/>
      </c>
      <c r="AF182" s="219" t="str">
        <f>IF(K182="","",K182*AF$8 - MAX('1042Bi Dati di base lav.'!S178-M182,0))</f>
        <v/>
      </c>
      <c r="AG182" s="219" t="str">
        <f t="shared" si="107"/>
        <v/>
      </c>
      <c r="AH182" s="219" t="str">
        <f t="shared" si="108"/>
        <v/>
      </c>
      <c r="AI182" s="219" t="str">
        <f t="shared" si="109"/>
        <v/>
      </c>
      <c r="AJ182" s="219" t="str">
        <f>IF(OR($C182="",K182="",O182=""),"",MAX(P182+'1042Bi Dati di base lav.'!T178-O182,0))</f>
        <v/>
      </c>
      <c r="AK182" s="219" t="str">
        <f>IF('1042Bi Dati di base lav.'!T178="","",'1042Bi Dati di base lav.'!T178)</f>
        <v/>
      </c>
      <c r="AL182" s="219" t="str">
        <f t="shared" si="110"/>
        <v/>
      </c>
      <c r="AM182" s="220" t="str">
        <f t="shared" si="111"/>
        <v/>
      </c>
      <c r="AN182" s="221" t="str">
        <f t="shared" si="90"/>
        <v/>
      </c>
      <c r="AO182" s="219" t="str">
        <f t="shared" si="112"/>
        <v/>
      </c>
      <c r="AP182" s="219" t="str">
        <f>IF(E182="","",'1042Bi Dati di base lav.'!P178)</f>
        <v/>
      </c>
      <c r="AQ182" s="222">
        <f>IF('1042Bi Dati di base lav.'!Y178&gt;0,AG182,0)</f>
        <v>0</v>
      </c>
      <c r="AR182" s="223">
        <f>IF('1042Bi Dati di base lav.'!Y178&gt;0,'1042Bi Dati di base lav.'!T178,0)</f>
        <v>0</v>
      </c>
      <c r="AS182" s="219" t="str">
        <f t="shared" si="113"/>
        <v/>
      </c>
      <c r="AT182" s="219">
        <f>'1042Bi Dati di base lav.'!P178</f>
        <v>0</v>
      </c>
      <c r="AU182" s="219">
        <f t="shared" si="114"/>
        <v>0</v>
      </c>
    </row>
    <row r="183" spans="1:47" s="57" customFormat="1" ht="16.899999999999999" customHeight="1">
      <c r="A183" s="225" t="str">
        <f>IF('1042Bi Dati di base lav.'!A179="","",'1042Bi Dati di base lav.'!A179)</f>
        <v/>
      </c>
      <c r="B183" s="226" t="str">
        <f>IF('1042Bi Dati di base lav.'!B179="","",'1042Bi Dati di base lav.'!B179)</f>
        <v/>
      </c>
      <c r="C183" s="227" t="str">
        <f>IF('1042Bi Dati di base lav.'!C179="","",'1042Bi Dati di base lav.'!C179)</f>
        <v/>
      </c>
      <c r="D183" s="335" t="str">
        <f>IF('1042Bi Dati di base lav.'!AJ179="","",'1042Bi Dati di base lav.'!AJ179)</f>
        <v/>
      </c>
      <c r="E183" s="327" t="str">
        <f>IF('1042Bi Dati di base lav.'!N179="","",'1042Bi Dati di base lav.'!N179)</f>
        <v/>
      </c>
      <c r="F183" s="333" t="str">
        <f>IF('1042Bi Dati di base lav.'!O179="","",'1042Bi Dati di base lav.'!O179)</f>
        <v/>
      </c>
      <c r="G183" s="329" t="str">
        <f>IF('1042Bi Dati di base lav.'!P179="","",'1042Bi Dati di base lav.'!P179)</f>
        <v/>
      </c>
      <c r="H183" s="341" t="str">
        <f>IF('1042Bi Dati di base lav.'!Q179="","",'1042Bi Dati di base lav.'!Q179)</f>
        <v/>
      </c>
      <c r="I183" s="342" t="str">
        <f>IF('1042Bi Dati di base lav.'!R179="","",'1042Bi Dati di base lav.'!R179)</f>
        <v/>
      </c>
      <c r="J183" s="343" t="str">
        <f t="shared" si="91"/>
        <v/>
      </c>
      <c r="K183" s="344" t="str">
        <f t="shared" si="92"/>
        <v/>
      </c>
      <c r="L183" s="345" t="str">
        <f>IF('1042Bi Dati di base lav.'!S179="","",'1042Bi Dati di base lav.'!S179)</f>
        <v/>
      </c>
      <c r="M183" s="346" t="str">
        <f t="shared" si="93"/>
        <v/>
      </c>
      <c r="N183" s="347" t="str">
        <f t="shared" si="94"/>
        <v/>
      </c>
      <c r="O183" s="348" t="str">
        <f t="shared" si="95"/>
        <v/>
      </c>
      <c r="P183" s="349" t="str">
        <f t="shared" si="96"/>
        <v/>
      </c>
      <c r="Q183" s="338" t="str">
        <f t="shared" si="97"/>
        <v/>
      </c>
      <c r="R183" s="350" t="str">
        <f t="shared" si="98"/>
        <v/>
      </c>
      <c r="S183" s="347" t="str">
        <f t="shared" si="99"/>
        <v/>
      </c>
      <c r="T183" s="345" t="str">
        <f>IF(R183="","",MAX((O183-AR183)*'1042Ai Domanda'!$B$31,0))</f>
        <v/>
      </c>
      <c r="U183" s="351" t="str">
        <f t="shared" si="100"/>
        <v/>
      </c>
      <c r="V183" s="214"/>
      <c r="W183" s="215"/>
      <c r="X183" s="164" t="str">
        <f>'1042Bi Dati di base lav.'!M179</f>
        <v/>
      </c>
      <c r="Y183" s="216" t="str">
        <f t="shared" si="101"/>
        <v/>
      </c>
      <c r="Z183" s="217" t="str">
        <f>IF(A183="","",'1042Bi Dati di base lav.'!Q179-'1042Bi Dati di base lav.'!R179)</f>
        <v/>
      </c>
      <c r="AA183" s="217" t="str">
        <f t="shared" si="102"/>
        <v/>
      </c>
      <c r="AB183" s="218" t="str">
        <f t="shared" si="103"/>
        <v/>
      </c>
      <c r="AC183" s="218" t="str">
        <f t="shared" si="104"/>
        <v/>
      </c>
      <c r="AD183" s="218" t="str">
        <f t="shared" si="105"/>
        <v/>
      </c>
      <c r="AE183" s="219" t="str">
        <f t="shared" si="106"/>
        <v/>
      </c>
      <c r="AF183" s="219" t="str">
        <f>IF(K183="","",K183*AF$8 - MAX('1042Bi Dati di base lav.'!S179-M183,0))</f>
        <v/>
      </c>
      <c r="AG183" s="219" t="str">
        <f t="shared" si="107"/>
        <v/>
      </c>
      <c r="AH183" s="219" t="str">
        <f t="shared" si="108"/>
        <v/>
      </c>
      <c r="AI183" s="219" t="str">
        <f t="shared" si="109"/>
        <v/>
      </c>
      <c r="AJ183" s="219" t="str">
        <f>IF(OR($C183="",K183="",O183=""),"",MAX(P183+'1042Bi Dati di base lav.'!T179-O183,0))</f>
        <v/>
      </c>
      <c r="AK183" s="219" t="str">
        <f>IF('1042Bi Dati di base lav.'!T179="","",'1042Bi Dati di base lav.'!T179)</f>
        <v/>
      </c>
      <c r="AL183" s="219" t="str">
        <f t="shared" si="110"/>
        <v/>
      </c>
      <c r="AM183" s="220" t="str">
        <f t="shared" si="111"/>
        <v/>
      </c>
      <c r="AN183" s="221" t="str">
        <f t="shared" si="90"/>
        <v/>
      </c>
      <c r="AO183" s="219" t="str">
        <f t="shared" si="112"/>
        <v/>
      </c>
      <c r="AP183" s="219" t="str">
        <f>IF(E183="","",'1042Bi Dati di base lav.'!P179)</f>
        <v/>
      </c>
      <c r="AQ183" s="222">
        <f>IF('1042Bi Dati di base lav.'!Y179&gt;0,AG183,0)</f>
        <v>0</v>
      </c>
      <c r="AR183" s="223">
        <f>IF('1042Bi Dati di base lav.'!Y179&gt;0,'1042Bi Dati di base lav.'!T179,0)</f>
        <v>0</v>
      </c>
      <c r="AS183" s="219" t="str">
        <f t="shared" si="113"/>
        <v/>
      </c>
      <c r="AT183" s="219">
        <f>'1042Bi Dati di base lav.'!P179</f>
        <v>0</v>
      </c>
      <c r="AU183" s="219">
        <f t="shared" si="114"/>
        <v>0</v>
      </c>
    </row>
    <row r="184" spans="1:47" s="57" customFormat="1" ht="16.899999999999999" customHeight="1">
      <c r="A184" s="225" t="str">
        <f>IF('1042Bi Dati di base lav.'!A180="","",'1042Bi Dati di base lav.'!A180)</f>
        <v/>
      </c>
      <c r="B184" s="226" t="str">
        <f>IF('1042Bi Dati di base lav.'!B180="","",'1042Bi Dati di base lav.'!B180)</f>
        <v/>
      </c>
      <c r="C184" s="227" t="str">
        <f>IF('1042Bi Dati di base lav.'!C180="","",'1042Bi Dati di base lav.'!C180)</f>
        <v/>
      </c>
      <c r="D184" s="335" t="str">
        <f>IF('1042Bi Dati di base lav.'!AJ180="","",'1042Bi Dati di base lav.'!AJ180)</f>
        <v/>
      </c>
      <c r="E184" s="327" t="str">
        <f>IF('1042Bi Dati di base lav.'!N180="","",'1042Bi Dati di base lav.'!N180)</f>
        <v/>
      </c>
      <c r="F184" s="333" t="str">
        <f>IF('1042Bi Dati di base lav.'!O180="","",'1042Bi Dati di base lav.'!O180)</f>
        <v/>
      </c>
      <c r="G184" s="329" t="str">
        <f>IF('1042Bi Dati di base lav.'!P180="","",'1042Bi Dati di base lav.'!P180)</f>
        <v/>
      </c>
      <c r="H184" s="341" t="str">
        <f>IF('1042Bi Dati di base lav.'!Q180="","",'1042Bi Dati di base lav.'!Q180)</f>
        <v/>
      </c>
      <c r="I184" s="342" t="str">
        <f>IF('1042Bi Dati di base lav.'!R180="","",'1042Bi Dati di base lav.'!R180)</f>
        <v/>
      </c>
      <c r="J184" s="343" t="str">
        <f t="shared" si="91"/>
        <v/>
      </c>
      <c r="K184" s="344" t="str">
        <f t="shared" si="92"/>
        <v/>
      </c>
      <c r="L184" s="345" t="str">
        <f>IF('1042Bi Dati di base lav.'!S180="","",'1042Bi Dati di base lav.'!S180)</f>
        <v/>
      </c>
      <c r="M184" s="346" t="str">
        <f t="shared" si="93"/>
        <v/>
      </c>
      <c r="N184" s="347" t="str">
        <f t="shared" si="94"/>
        <v/>
      </c>
      <c r="O184" s="348" t="str">
        <f t="shared" si="95"/>
        <v/>
      </c>
      <c r="P184" s="349" t="str">
        <f t="shared" si="96"/>
        <v/>
      </c>
      <c r="Q184" s="338" t="str">
        <f t="shared" si="97"/>
        <v/>
      </c>
      <c r="R184" s="350" t="str">
        <f t="shared" si="98"/>
        <v/>
      </c>
      <c r="S184" s="347" t="str">
        <f t="shared" si="99"/>
        <v/>
      </c>
      <c r="T184" s="345" t="str">
        <f>IF(R184="","",MAX((O184-AR184)*'1042Ai Domanda'!$B$31,0))</f>
        <v/>
      </c>
      <c r="U184" s="351" t="str">
        <f t="shared" si="100"/>
        <v/>
      </c>
      <c r="V184" s="214"/>
      <c r="W184" s="215"/>
      <c r="X184" s="164" t="str">
        <f>'1042Bi Dati di base lav.'!M180</f>
        <v/>
      </c>
      <c r="Y184" s="216" t="str">
        <f t="shared" si="101"/>
        <v/>
      </c>
      <c r="Z184" s="217" t="str">
        <f>IF(A184="","",'1042Bi Dati di base lav.'!Q180-'1042Bi Dati di base lav.'!R180)</f>
        <v/>
      </c>
      <c r="AA184" s="217" t="str">
        <f t="shared" si="102"/>
        <v/>
      </c>
      <c r="AB184" s="218" t="str">
        <f t="shared" si="103"/>
        <v/>
      </c>
      <c r="AC184" s="218" t="str">
        <f t="shared" si="104"/>
        <v/>
      </c>
      <c r="AD184" s="218" t="str">
        <f t="shared" si="105"/>
        <v/>
      </c>
      <c r="AE184" s="219" t="str">
        <f t="shared" si="106"/>
        <v/>
      </c>
      <c r="AF184" s="219" t="str">
        <f>IF(K184="","",K184*AF$8 - MAX('1042Bi Dati di base lav.'!S180-M184,0))</f>
        <v/>
      </c>
      <c r="AG184" s="219" t="str">
        <f t="shared" si="107"/>
        <v/>
      </c>
      <c r="AH184" s="219" t="str">
        <f t="shared" si="108"/>
        <v/>
      </c>
      <c r="AI184" s="219" t="str">
        <f t="shared" si="109"/>
        <v/>
      </c>
      <c r="AJ184" s="219" t="str">
        <f>IF(OR($C184="",K184="",O184=""),"",MAX(P184+'1042Bi Dati di base lav.'!T180-O184,0))</f>
        <v/>
      </c>
      <c r="AK184" s="219" t="str">
        <f>IF('1042Bi Dati di base lav.'!T180="","",'1042Bi Dati di base lav.'!T180)</f>
        <v/>
      </c>
      <c r="AL184" s="219" t="str">
        <f t="shared" si="110"/>
        <v/>
      </c>
      <c r="AM184" s="220" t="str">
        <f t="shared" si="111"/>
        <v/>
      </c>
      <c r="AN184" s="221" t="str">
        <f t="shared" si="90"/>
        <v/>
      </c>
      <c r="AO184" s="219" t="str">
        <f t="shared" si="112"/>
        <v/>
      </c>
      <c r="AP184" s="219" t="str">
        <f>IF(E184="","",'1042Bi Dati di base lav.'!P180)</f>
        <v/>
      </c>
      <c r="AQ184" s="222">
        <f>IF('1042Bi Dati di base lav.'!Y180&gt;0,AG184,0)</f>
        <v>0</v>
      </c>
      <c r="AR184" s="223">
        <f>IF('1042Bi Dati di base lav.'!Y180&gt;0,'1042Bi Dati di base lav.'!T180,0)</f>
        <v>0</v>
      </c>
      <c r="AS184" s="219" t="str">
        <f t="shared" si="113"/>
        <v/>
      </c>
      <c r="AT184" s="219">
        <f>'1042Bi Dati di base lav.'!P180</f>
        <v>0</v>
      </c>
      <c r="AU184" s="219">
        <f t="shared" si="114"/>
        <v>0</v>
      </c>
    </row>
    <row r="185" spans="1:47" s="57" customFormat="1" ht="16.899999999999999" customHeight="1">
      <c r="A185" s="225" t="str">
        <f>IF('1042Bi Dati di base lav.'!A181="","",'1042Bi Dati di base lav.'!A181)</f>
        <v/>
      </c>
      <c r="B185" s="226" t="str">
        <f>IF('1042Bi Dati di base lav.'!B181="","",'1042Bi Dati di base lav.'!B181)</f>
        <v/>
      </c>
      <c r="C185" s="227" t="str">
        <f>IF('1042Bi Dati di base lav.'!C181="","",'1042Bi Dati di base lav.'!C181)</f>
        <v/>
      </c>
      <c r="D185" s="335" t="str">
        <f>IF('1042Bi Dati di base lav.'!AJ181="","",'1042Bi Dati di base lav.'!AJ181)</f>
        <v/>
      </c>
      <c r="E185" s="327" t="str">
        <f>IF('1042Bi Dati di base lav.'!N181="","",'1042Bi Dati di base lav.'!N181)</f>
        <v/>
      </c>
      <c r="F185" s="333" t="str">
        <f>IF('1042Bi Dati di base lav.'!O181="","",'1042Bi Dati di base lav.'!O181)</f>
        <v/>
      </c>
      <c r="G185" s="329" t="str">
        <f>IF('1042Bi Dati di base lav.'!P181="","",'1042Bi Dati di base lav.'!P181)</f>
        <v/>
      </c>
      <c r="H185" s="341" t="str">
        <f>IF('1042Bi Dati di base lav.'!Q181="","",'1042Bi Dati di base lav.'!Q181)</f>
        <v/>
      </c>
      <c r="I185" s="342" t="str">
        <f>IF('1042Bi Dati di base lav.'!R181="","",'1042Bi Dati di base lav.'!R181)</f>
        <v/>
      </c>
      <c r="J185" s="343" t="str">
        <f t="shared" si="91"/>
        <v/>
      </c>
      <c r="K185" s="344" t="str">
        <f t="shared" si="92"/>
        <v/>
      </c>
      <c r="L185" s="345" t="str">
        <f>IF('1042Bi Dati di base lav.'!S181="","",'1042Bi Dati di base lav.'!S181)</f>
        <v/>
      </c>
      <c r="M185" s="346" t="str">
        <f t="shared" si="93"/>
        <v/>
      </c>
      <c r="N185" s="347" t="str">
        <f t="shared" si="94"/>
        <v/>
      </c>
      <c r="O185" s="348" t="str">
        <f t="shared" si="95"/>
        <v/>
      </c>
      <c r="P185" s="349" t="str">
        <f t="shared" si="96"/>
        <v/>
      </c>
      <c r="Q185" s="338" t="str">
        <f t="shared" si="97"/>
        <v/>
      </c>
      <c r="R185" s="350" t="str">
        <f t="shared" si="98"/>
        <v/>
      </c>
      <c r="S185" s="347" t="str">
        <f t="shared" si="99"/>
        <v/>
      </c>
      <c r="T185" s="345" t="str">
        <f>IF(R185="","",MAX((O185-AR185)*'1042Ai Domanda'!$B$31,0))</f>
        <v/>
      </c>
      <c r="U185" s="351" t="str">
        <f t="shared" si="100"/>
        <v/>
      </c>
      <c r="V185" s="214"/>
      <c r="W185" s="215"/>
      <c r="X185" s="164" t="str">
        <f>'1042Bi Dati di base lav.'!M181</f>
        <v/>
      </c>
      <c r="Y185" s="216" t="str">
        <f t="shared" si="101"/>
        <v/>
      </c>
      <c r="Z185" s="217" t="str">
        <f>IF(A185="","",'1042Bi Dati di base lav.'!Q181-'1042Bi Dati di base lav.'!R181)</f>
        <v/>
      </c>
      <c r="AA185" s="217" t="str">
        <f t="shared" si="102"/>
        <v/>
      </c>
      <c r="AB185" s="218" t="str">
        <f t="shared" si="103"/>
        <v/>
      </c>
      <c r="AC185" s="218" t="str">
        <f t="shared" si="104"/>
        <v/>
      </c>
      <c r="AD185" s="218" t="str">
        <f t="shared" si="105"/>
        <v/>
      </c>
      <c r="AE185" s="219" t="str">
        <f t="shared" si="106"/>
        <v/>
      </c>
      <c r="AF185" s="219" t="str">
        <f>IF(K185="","",K185*AF$8 - MAX('1042Bi Dati di base lav.'!S181-M185,0))</f>
        <v/>
      </c>
      <c r="AG185" s="219" t="str">
        <f t="shared" si="107"/>
        <v/>
      </c>
      <c r="AH185" s="219" t="str">
        <f t="shared" si="108"/>
        <v/>
      </c>
      <c r="AI185" s="219" t="str">
        <f t="shared" si="109"/>
        <v/>
      </c>
      <c r="AJ185" s="219" t="str">
        <f>IF(OR($C185="",K185="",O185=""),"",MAX(P185+'1042Bi Dati di base lav.'!T181-O185,0))</f>
        <v/>
      </c>
      <c r="AK185" s="219" t="str">
        <f>IF('1042Bi Dati di base lav.'!T181="","",'1042Bi Dati di base lav.'!T181)</f>
        <v/>
      </c>
      <c r="AL185" s="219" t="str">
        <f t="shared" si="110"/>
        <v/>
      </c>
      <c r="AM185" s="220" t="str">
        <f t="shared" si="111"/>
        <v/>
      </c>
      <c r="AN185" s="221" t="str">
        <f t="shared" si="90"/>
        <v/>
      </c>
      <c r="AO185" s="219" t="str">
        <f t="shared" si="112"/>
        <v/>
      </c>
      <c r="AP185" s="219" t="str">
        <f>IF(E185="","",'1042Bi Dati di base lav.'!P181)</f>
        <v/>
      </c>
      <c r="AQ185" s="222">
        <f>IF('1042Bi Dati di base lav.'!Y181&gt;0,AG185,0)</f>
        <v>0</v>
      </c>
      <c r="AR185" s="223">
        <f>IF('1042Bi Dati di base lav.'!Y181&gt;0,'1042Bi Dati di base lav.'!T181,0)</f>
        <v>0</v>
      </c>
      <c r="AS185" s="219" t="str">
        <f t="shared" si="113"/>
        <v/>
      </c>
      <c r="AT185" s="219">
        <f>'1042Bi Dati di base lav.'!P181</f>
        <v>0</v>
      </c>
      <c r="AU185" s="219">
        <f t="shared" si="114"/>
        <v>0</v>
      </c>
    </row>
    <row r="186" spans="1:47" s="57" customFormat="1" ht="16.899999999999999" customHeight="1">
      <c r="A186" s="225" t="str">
        <f>IF('1042Bi Dati di base lav.'!A182="","",'1042Bi Dati di base lav.'!A182)</f>
        <v/>
      </c>
      <c r="B186" s="226" t="str">
        <f>IF('1042Bi Dati di base lav.'!B182="","",'1042Bi Dati di base lav.'!B182)</f>
        <v/>
      </c>
      <c r="C186" s="227" t="str">
        <f>IF('1042Bi Dati di base lav.'!C182="","",'1042Bi Dati di base lav.'!C182)</f>
        <v/>
      </c>
      <c r="D186" s="335" t="str">
        <f>IF('1042Bi Dati di base lav.'!AJ182="","",'1042Bi Dati di base lav.'!AJ182)</f>
        <v/>
      </c>
      <c r="E186" s="327" t="str">
        <f>IF('1042Bi Dati di base lav.'!N182="","",'1042Bi Dati di base lav.'!N182)</f>
        <v/>
      </c>
      <c r="F186" s="333" t="str">
        <f>IF('1042Bi Dati di base lav.'!O182="","",'1042Bi Dati di base lav.'!O182)</f>
        <v/>
      </c>
      <c r="G186" s="329" t="str">
        <f>IF('1042Bi Dati di base lav.'!P182="","",'1042Bi Dati di base lav.'!P182)</f>
        <v/>
      </c>
      <c r="H186" s="341" t="str">
        <f>IF('1042Bi Dati di base lav.'!Q182="","",'1042Bi Dati di base lav.'!Q182)</f>
        <v/>
      </c>
      <c r="I186" s="342" t="str">
        <f>IF('1042Bi Dati di base lav.'!R182="","",'1042Bi Dati di base lav.'!R182)</f>
        <v/>
      </c>
      <c r="J186" s="343" t="str">
        <f t="shared" si="91"/>
        <v/>
      </c>
      <c r="K186" s="344" t="str">
        <f t="shared" si="92"/>
        <v/>
      </c>
      <c r="L186" s="345" t="str">
        <f>IF('1042Bi Dati di base lav.'!S182="","",'1042Bi Dati di base lav.'!S182)</f>
        <v/>
      </c>
      <c r="M186" s="346" t="str">
        <f t="shared" si="93"/>
        <v/>
      </c>
      <c r="N186" s="347" t="str">
        <f t="shared" si="94"/>
        <v/>
      </c>
      <c r="O186" s="348" t="str">
        <f t="shared" si="95"/>
        <v/>
      </c>
      <c r="P186" s="349" t="str">
        <f t="shared" si="96"/>
        <v/>
      </c>
      <c r="Q186" s="338" t="str">
        <f t="shared" si="97"/>
        <v/>
      </c>
      <c r="R186" s="350" t="str">
        <f t="shared" si="98"/>
        <v/>
      </c>
      <c r="S186" s="347" t="str">
        <f t="shared" si="99"/>
        <v/>
      </c>
      <c r="T186" s="345" t="str">
        <f>IF(R186="","",MAX((O186-AR186)*'1042Ai Domanda'!$B$31,0))</f>
        <v/>
      </c>
      <c r="U186" s="351" t="str">
        <f t="shared" si="100"/>
        <v/>
      </c>
      <c r="V186" s="214"/>
      <c r="W186" s="215"/>
      <c r="X186" s="164" t="str">
        <f>'1042Bi Dati di base lav.'!M182</f>
        <v/>
      </c>
      <c r="Y186" s="216" t="str">
        <f t="shared" si="101"/>
        <v/>
      </c>
      <c r="Z186" s="217" t="str">
        <f>IF(A186="","",'1042Bi Dati di base lav.'!Q182-'1042Bi Dati di base lav.'!R182)</f>
        <v/>
      </c>
      <c r="AA186" s="217" t="str">
        <f t="shared" si="102"/>
        <v/>
      </c>
      <c r="AB186" s="218" t="str">
        <f t="shared" si="103"/>
        <v/>
      </c>
      <c r="AC186" s="218" t="str">
        <f t="shared" si="104"/>
        <v/>
      </c>
      <c r="AD186" s="218" t="str">
        <f t="shared" si="105"/>
        <v/>
      </c>
      <c r="AE186" s="219" t="str">
        <f t="shared" si="106"/>
        <v/>
      </c>
      <c r="AF186" s="219" t="str">
        <f>IF(K186="","",K186*AF$8 - MAX('1042Bi Dati di base lav.'!S182-M186,0))</f>
        <v/>
      </c>
      <c r="AG186" s="219" t="str">
        <f t="shared" si="107"/>
        <v/>
      </c>
      <c r="AH186" s="219" t="str">
        <f t="shared" si="108"/>
        <v/>
      </c>
      <c r="AI186" s="219" t="str">
        <f t="shared" si="109"/>
        <v/>
      </c>
      <c r="AJ186" s="219" t="str">
        <f>IF(OR($C186="",K186="",O186=""),"",MAX(P186+'1042Bi Dati di base lav.'!T182-O186,0))</f>
        <v/>
      </c>
      <c r="AK186" s="219" t="str">
        <f>IF('1042Bi Dati di base lav.'!T182="","",'1042Bi Dati di base lav.'!T182)</f>
        <v/>
      </c>
      <c r="AL186" s="219" t="str">
        <f t="shared" si="110"/>
        <v/>
      </c>
      <c r="AM186" s="220" t="str">
        <f t="shared" si="111"/>
        <v/>
      </c>
      <c r="AN186" s="221" t="str">
        <f t="shared" si="90"/>
        <v/>
      </c>
      <c r="AO186" s="219" t="str">
        <f t="shared" si="112"/>
        <v/>
      </c>
      <c r="AP186" s="219" t="str">
        <f>IF(E186="","",'1042Bi Dati di base lav.'!P182)</f>
        <v/>
      </c>
      <c r="AQ186" s="222">
        <f>IF('1042Bi Dati di base lav.'!Y182&gt;0,AG186,0)</f>
        <v>0</v>
      </c>
      <c r="AR186" s="223">
        <f>IF('1042Bi Dati di base lav.'!Y182&gt;0,'1042Bi Dati di base lav.'!T182,0)</f>
        <v>0</v>
      </c>
      <c r="AS186" s="219" t="str">
        <f t="shared" si="113"/>
        <v/>
      </c>
      <c r="AT186" s="219">
        <f>'1042Bi Dati di base lav.'!P182</f>
        <v>0</v>
      </c>
      <c r="AU186" s="219">
        <f t="shared" si="114"/>
        <v>0</v>
      </c>
    </row>
    <row r="187" spans="1:47" s="57" customFormat="1" ht="16.899999999999999" customHeight="1">
      <c r="A187" s="225" t="str">
        <f>IF('1042Bi Dati di base lav.'!A183="","",'1042Bi Dati di base lav.'!A183)</f>
        <v/>
      </c>
      <c r="B187" s="226" t="str">
        <f>IF('1042Bi Dati di base lav.'!B183="","",'1042Bi Dati di base lav.'!B183)</f>
        <v/>
      </c>
      <c r="C187" s="227" t="str">
        <f>IF('1042Bi Dati di base lav.'!C183="","",'1042Bi Dati di base lav.'!C183)</f>
        <v/>
      </c>
      <c r="D187" s="335" t="str">
        <f>IF('1042Bi Dati di base lav.'!AJ183="","",'1042Bi Dati di base lav.'!AJ183)</f>
        <v/>
      </c>
      <c r="E187" s="327" t="str">
        <f>IF('1042Bi Dati di base lav.'!N183="","",'1042Bi Dati di base lav.'!N183)</f>
        <v/>
      </c>
      <c r="F187" s="333" t="str">
        <f>IF('1042Bi Dati di base lav.'!O183="","",'1042Bi Dati di base lav.'!O183)</f>
        <v/>
      </c>
      <c r="G187" s="329" t="str">
        <f>IF('1042Bi Dati di base lav.'!P183="","",'1042Bi Dati di base lav.'!P183)</f>
        <v/>
      </c>
      <c r="H187" s="341" t="str">
        <f>IF('1042Bi Dati di base lav.'!Q183="","",'1042Bi Dati di base lav.'!Q183)</f>
        <v/>
      </c>
      <c r="I187" s="342" t="str">
        <f>IF('1042Bi Dati di base lav.'!R183="","",'1042Bi Dati di base lav.'!R183)</f>
        <v/>
      </c>
      <c r="J187" s="343" t="str">
        <f t="shared" si="91"/>
        <v/>
      </c>
      <c r="K187" s="344" t="str">
        <f t="shared" si="92"/>
        <v/>
      </c>
      <c r="L187" s="345" t="str">
        <f>IF('1042Bi Dati di base lav.'!S183="","",'1042Bi Dati di base lav.'!S183)</f>
        <v/>
      </c>
      <c r="M187" s="346" t="str">
        <f t="shared" si="93"/>
        <v/>
      </c>
      <c r="N187" s="347" t="str">
        <f t="shared" si="94"/>
        <v/>
      </c>
      <c r="O187" s="348" t="str">
        <f t="shared" si="95"/>
        <v/>
      </c>
      <c r="P187" s="349" t="str">
        <f t="shared" si="96"/>
        <v/>
      </c>
      <c r="Q187" s="338" t="str">
        <f t="shared" si="97"/>
        <v/>
      </c>
      <c r="R187" s="350" t="str">
        <f t="shared" si="98"/>
        <v/>
      </c>
      <c r="S187" s="347" t="str">
        <f t="shared" si="99"/>
        <v/>
      </c>
      <c r="T187" s="345" t="str">
        <f>IF(R187="","",MAX((O187-AR187)*'1042Ai Domanda'!$B$31,0))</f>
        <v/>
      </c>
      <c r="U187" s="351" t="str">
        <f t="shared" si="100"/>
        <v/>
      </c>
      <c r="V187" s="214"/>
      <c r="W187" s="215"/>
      <c r="X187" s="164" t="str">
        <f>'1042Bi Dati di base lav.'!M183</f>
        <v/>
      </c>
      <c r="Y187" s="216" t="str">
        <f t="shared" si="101"/>
        <v/>
      </c>
      <c r="Z187" s="217" t="str">
        <f>IF(A187="","",'1042Bi Dati di base lav.'!Q183-'1042Bi Dati di base lav.'!R183)</f>
        <v/>
      </c>
      <c r="AA187" s="217" t="str">
        <f t="shared" si="102"/>
        <v/>
      </c>
      <c r="AB187" s="218" t="str">
        <f t="shared" si="103"/>
        <v/>
      </c>
      <c r="AC187" s="218" t="str">
        <f t="shared" si="104"/>
        <v/>
      </c>
      <c r="AD187" s="218" t="str">
        <f t="shared" si="105"/>
        <v/>
      </c>
      <c r="AE187" s="219" t="str">
        <f t="shared" si="106"/>
        <v/>
      </c>
      <c r="AF187" s="219" t="str">
        <f>IF(K187="","",K187*AF$8 - MAX('1042Bi Dati di base lav.'!S183-M187,0))</f>
        <v/>
      </c>
      <c r="AG187" s="219" t="str">
        <f t="shared" si="107"/>
        <v/>
      </c>
      <c r="AH187" s="219" t="str">
        <f t="shared" si="108"/>
        <v/>
      </c>
      <c r="AI187" s="219" t="str">
        <f t="shared" si="109"/>
        <v/>
      </c>
      <c r="AJ187" s="219" t="str">
        <f>IF(OR($C187="",K187="",O187=""),"",MAX(P187+'1042Bi Dati di base lav.'!T183-O187,0))</f>
        <v/>
      </c>
      <c r="AK187" s="219" t="str">
        <f>IF('1042Bi Dati di base lav.'!T183="","",'1042Bi Dati di base lav.'!T183)</f>
        <v/>
      </c>
      <c r="AL187" s="219" t="str">
        <f t="shared" si="110"/>
        <v/>
      </c>
      <c r="AM187" s="220" t="str">
        <f t="shared" si="111"/>
        <v/>
      </c>
      <c r="AN187" s="221" t="str">
        <f t="shared" si="90"/>
        <v/>
      </c>
      <c r="AO187" s="219" t="str">
        <f t="shared" si="112"/>
        <v/>
      </c>
      <c r="AP187" s="219" t="str">
        <f>IF(E187="","",'1042Bi Dati di base lav.'!P183)</f>
        <v/>
      </c>
      <c r="AQ187" s="222">
        <f>IF('1042Bi Dati di base lav.'!Y183&gt;0,AG187,0)</f>
        <v>0</v>
      </c>
      <c r="AR187" s="223">
        <f>IF('1042Bi Dati di base lav.'!Y183&gt;0,'1042Bi Dati di base lav.'!T183,0)</f>
        <v>0</v>
      </c>
      <c r="AS187" s="219" t="str">
        <f t="shared" si="113"/>
        <v/>
      </c>
      <c r="AT187" s="219">
        <f>'1042Bi Dati di base lav.'!P183</f>
        <v>0</v>
      </c>
      <c r="AU187" s="219">
        <f t="shared" si="114"/>
        <v>0</v>
      </c>
    </row>
    <row r="188" spans="1:47" s="57" customFormat="1" ht="16.899999999999999" customHeight="1">
      <c r="A188" s="225" t="str">
        <f>IF('1042Bi Dati di base lav.'!A184="","",'1042Bi Dati di base lav.'!A184)</f>
        <v/>
      </c>
      <c r="B188" s="226" t="str">
        <f>IF('1042Bi Dati di base lav.'!B184="","",'1042Bi Dati di base lav.'!B184)</f>
        <v/>
      </c>
      <c r="C188" s="227" t="str">
        <f>IF('1042Bi Dati di base lav.'!C184="","",'1042Bi Dati di base lav.'!C184)</f>
        <v/>
      </c>
      <c r="D188" s="335" t="str">
        <f>IF('1042Bi Dati di base lav.'!AJ184="","",'1042Bi Dati di base lav.'!AJ184)</f>
        <v/>
      </c>
      <c r="E188" s="327" t="str">
        <f>IF('1042Bi Dati di base lav.'!N184="","",'1042Bi Dati di base lav.'!N184)</f>
        <v/>
      </c>
      <c r="F188" s="333" t="str">
        <f>IF('1042Bi Dati di base lav.'!O184="","",'1042Bi Dati di base lav.'!O184)</f>
        <v/>
      </c>
      <c r="G188" s="329" t="str">
        <f>IF('1042Bi Dati di base lav.'!P184="","",'1042Bi Dati di base lav.'!P184)</f>
        <v/>
      </c>
      <c r="H188" s="341" t="str">
        <f>IF('1042Bi Dati di base lav.'!Q184="","",'1042Bi Dati di base lav.'!Q184)</f>
        <v/>
      </c>
      <c r="I188" s="342" t="str">
        <f>IF('1042Bi Dati di base lav.'!R184="","",'1042Bi Dati di base lav.'!R184)</f>
        <v/>
      </c>
      <c r="J188" s="343" t="str">
        <f t="shared" si="91"/>
        <v/>
      </c>
      <c r="K188" s="344" t="str">
        <f t="shared" si="92"/>
        <v/>
      </c>
      <c r="L188" s="345" t="str">
        <f>IF('1042Bi Dati di base lav.'!S184="","",'1042Bi Dati di base lav.'!S184)</f>
        <v/>
      </c>
      <c r="M188" s="346" t="str">
        <f t="shared" si="93"/>
        <v/>
      </c>
      <c r="N188" s="347" t="str">
        <f t="shared" si="94"/>
        <v/>
      </c>
      <c r="O188" s="348" t="str">
        <f t="shared" si="95"/>
        <v/>
      </c>
      <c r="P188" s="349" t="str">
        <f t="shared" si="96"/>
        <v/>
      </c>
      <c r="Q188" s="338" t="str">
        <f t="shared" si="97"/>
        <v/>
      </c>
      <c r="R188" s="350" t="str">
        <f t="shared" si="98"/>
        <v/>
      </c>
      <c r="S188" s="347" t="str">
        <f t="shared" si="99"/>
        <v/>
      </c>
      <c r="T188" s="345" t="str">
        <f>IF(R188="","",MAX((O188-AR188)*'1042Ai Domanda'!$B$31,0))</f>
        <v/>
      </c>
      <c r="U188" s="351" t="str">
        <f t="shared" si="100"/>
        <v/>
      </c>
      <c r="V188" s="214"/>
      <c r="W188" s="215"/>
      <c r="X188" s="164" t="str">
        <f>'1042Bi Dati di base lav.'!M184</f>
        <v/>
      </c>
      <c r="Y188" s="216" t="str">
        <f t="shared" si="101"/>
        <v/>
      </c>
      <c r="Z188" s="217" t="str">
        <f>IF(A188="","",'1042Bi Dati di base lav.'!Q184-'1042Bi Dati di base lav.'!R184)</f>
        <v/>
      </c>
      <c r="AA188" s="217" t="str">
        <f t="shared" si="102"/>
        <v/>
      </c>
      <c r="AB188" s="218" t="str">
        <f t="shared" si="103"/>
        <v/>
      </c>
      <c r="AC188" s="218" t="str">
        <f t="shared" si="104"/>
        <v/>
      </c>
      <c r="AD188" s="218" t="str">
        <f t="shared" si="105"/>
        <v/>
      </c>
      <c r="AE188" s="219" t="str">
        <f t="shared" si="106"/>
        <v/>
      </c>
      <c r="AF188" s="219" t="str">
        <f>IF(K188="","",K188*AF$8 - MAX('1042Bi Dati di base lav.'!S184-M188,0))</f>
        <v/>
      </c>
      <c r="AG188" s="219" t="str">
        <f t="shared" si="107"/>
        <v/>
      </c>
      <c r="AH188" s="219" t="str">
        <f t="shared" si="108"/>
        <v/>
      </c>
      <c r="AI188" s="219" t="str">
        <f t="shared" si="109"/>
        <v/>
      </c>
      <c r="AJ188" s="219" t="str">
        <f>IF(OR($C188="",K188="",O188=""),"",MAX(P188+'1042Bi Dati di base lav.'!T184-O188,0))</f>
        <v/>
      </c>
      <c r="AK188" s="219" t="str">
        <f>IF('1042Bi Dati di base lav.'!T184="","",'1042Bi Dati di base lav.'!T184)</f>
        <v/>
      </c>
      <c r="AL188" s="219" t="str">
        <f t="shared" si="110"/>
        <v/>
      </c>
      <c r="AM188" s="220" t="str">
        <f t="shared" si="111"/>
        <v/>
      </c>
      <c r="AN188" s="221" t="str">
        <f t="shared" si="90"/>
        <v/>
      </c>
      <c r="AO188" s="219" t="str">
        <f t="shared" si="112"/>
        <v/>
      </c>
      <c r="AP188" s="219" t="str">
        <f>IF(E188="","",'1042Bi Dati di base lav.'!P184)</f>
        <v/>
      </c>
      <c r="AQ188" s="222">
        <f>IF('1042Bi Dati di base lav.'!Y184&gt;0,AG188,0)</f>
        <v>0</v>
      </c>
      <c r="AR188" s="223">
        <f>IF('1042Bi Dati di base lav.'!Y184&gt;0,'1042Bi Dati di base lav.'!T184,0)</f>
        <v>0</v>
      </c>
      <c r="AS188" s="219" t="str">
        <f t="shared" si="113"/>
        <v/>
      </c>
      <c r="AT188" s="219">
        <f>'1042Bi Dati di base lav.'!P184</f>
        <v>0</v>
      </c>
      <c r="AU188" s="219">
        <f t="shared" si="114"/>
        <v>0</v>
      </c>
    </row>
    <row r="189" spans="1:47" s="57" customFormat="1" ht="16.899999999999999" customHeight="1">
      <c r="A189" s="225" t="str">
        <f>IF('1042Bi Dati di base lav.'!A185="","",'1042Bi Dati di base lav.'!A185)</f>
        <v/>
      </c>
      <c r="B189" s="226" t="str">
        <f>IF('1042Bi Dati di base lav.'!B185="","",'1042Bi Dati di base lav.'!B185)</f>
        <v/>
      </c>
      <c r="C189" s="227" t="str">
        <f>IF('1042Bi Dati di base lav.'!C185="","",'1042Bi Dati di base lav.'!C185)</f>
        <v/>
      </c>
      <c r="D189" s="335" t="str">
        <f>IF('1042Bi Dati di base lav.'!AJ185="","",'1042Bi Dati di base lav.'!AJ185)</f>
        <v/>
      </c>
      <c r="E189" s="327" t="str">
        <f>IF('1042Bi Dati di base lav.'!N185="","",'1042Bi Dati di base lav.'!N185)</f>
        <v/>
      </c>
      <c r="F189" s="333" t="str">
        <f>IF('1042Bi Dati di base lav.'!O185="","",'1042Bi Dati di base lav.'!O185)</f>
        <v/>
      </c>
      <c r="G189" s="329" t="str">
        <f>IF('1042Bi Dati di base lav.'!P185="","",'1042Bi Dati di base lav.'!P185)</f>
        <v/>
      </c>
      <c r="H189" s="341" t="str">
        <f>IF('1042Bi Dati di base lav.'!Q185="","",'1042Bi Dati di base lav.'!Q185)</f>
        <v/>
      </c>
      <c r="I189" s="342" t="str">
        <f>IF('1042Bi Dati di base lav.'!R185="","",'1042Bi Dati di base lav.'!R185)</f>
        <v/>
      </c>
      <c r="J189" s="343" t="str">
        <f t="shared" si="91"/>
        <v/>
      </c>
      <c r="K189" s="344" t="str">
        <f t="shared" si="92"/>
        <v/>
      </c>
      <c r="L189" s="345" t="str">
        <f>IF('1042Bi Dati di base lav.'!S185="","",'1042Bi Dati di base lav.'!S185)</f>
        <v/>
      </c>
      <c r="M189" s="346" t="str">
        <f t="shared" si="93"/>
        <v/>
      </c>
      <c r="N189" s="347" t="str">
        <f t="shared" si="94"/>
        <v/>
      </c>
      <c r="O189" s="348" t="str">
        <f t="shared" si="95"/>
        <v/>
      </c>
      <c r="P189" s="349" t="str">
        <f t="shared" si="96"/>
        <v/>
      </c>
      <c r="Q189" s="338" t="str">
        <f t="shared" si="97"/>
        <v/>
      </c>
      <c r="R189" s="350" t="str">
        <f t="shared" si="98"/>
        <v/>
      </c>
      <c r="S189" s="347" t="str">
        <f t="shared" si="99"/>
        <v/>
      </c>
      <c r="T189" s="345" t="str">
        <f>IF(R189="","",MAX((O189-AR189)*'1042Ai Domanda'!$B$31,0))</f>
        <v/>
      </c>
      <c r="U189" s="351" t="str">
        <f t="shared" si="100"/>
        <v/>
      </c>
      <c r="V189" s="214"/>
      <c r="W189" s="215"/>
      <c r="X189" s="164" t="str">
        <f>'1042Bi Dati di base lav.'!M185</f>
        <v/>
      </c>
      <c r="Y189" s="216" t="str">
        <f t="shared" si="101"/>
        <v/>
      </c>
      <c r="Z189" s="217" t="str">
        <f>IF(A189="","",'1042Bi Dati di base lav.'!Q185-'1042Bi Dati di base lav.'!R185)</f>
        <v/>
      </c>
      <c r="AA189" s="217" t="str">
        <f t="shared" si="102"/>
        <v/>
      </c>
      <c r="AB189" s="218" t="str">
        <f t="shared" si="103"/>
        <v/>
      </c>
      <c r="AC189" s="218" t="str">
        <f t="shared" si="104"/>
        <v/>
      </c>
      <c r="AD189" s="218" t="str">
        <f t="shared" si="105"/>
        <v/>
      </c>
      <c r="AE189" s="219" t="str">
        <f t="shared" si="106"/>
        <v/>
      </c>
      <c r="AF189" s="219" t="str">
        <f>IF(K189="","",K189*AF$8 - MAX('1042Bi Dati di base lav.'!S185-M189,0))</f>
        <v/>
      </c>
      <c r="AG189" s="219" t="str">
        <f t="shared" si="107"/>
        <v/>
      </c>
      <c r="AH189" s="219" t="str">
        <f t="shared" si="108"/>
        <v/>
      </c>
      <c r="AI189" s="219" t="str">
        <f t="shared" si="109"/>
        <v/>
      </c>
      <c r="AJ189" s="219" t="str">
        <f>IF(OR($C189="",K189="",O189=""),"",MAX(P189+'1042Bi Dati di base lav.'!T185-O189,0))</f>
        <v/>
      </c>
      <c r="AK189" s="219" t="str">
        <f>IF('1042Bi Dati di base lav.'!T185="","",'1042Bi Dati di base lav.'!T185)</f>
        <v/>
      </c>
      <c r="AL189" s="219" t="str">
        <f t="shared" si="110"/>
        <v/>
      </c>
      <c r="AM189" s="220" t="str">
        <f t="shared" si="111"/>
        <v/>
      </c>
      <c r="AN189" s="221" t="str">
        <f t="shared" si="90"/>
        <v/>
      </c>
      <c r="AO189" s="219" t="str">
        <f t="shared" si="112"/>
        <v/>
      </c>
      <c r="AP189" s="219" t="str">
        <f>IF(E189="","",'1042Bi Dati di base lav.'!P185)</f>
        <v/>
      </c>
      <c r="AQ189" s="222">
        <f>IF('1042Bi Dati di base lav.'!Y185&gt;0,AG189,0)</f>
        <v>0</v>
      </c>
      <c r="AR189" s="223">
        <f>IF('1042Bi Dati di base lav.'!Y185&gt;0,'1042Bi Dati di base lav.'!T185,0)</f>
        <v>0</v>
      </c>
      <c r="AS189" s="219" t="str">
        <f t="shared" si="113"/>
        <v/>
      </c>
      <c r="AT189" s="219">
        <f>'1042Bi Dati di base lav.'!P185</f>
        <v>0</v>
      </c>
      <c r="AU189" s="219">
        <f t="shared" si="114"/>
        <v>0</v>
      </c>
    </row>
    <row r="190" spans="1:47" s="57" customFormat="1" ht="16.899999999999999" customHeight="1">
      <c r="A190" s="225" t="str">
        <f>IF('1042Bi Dati di base lav.'!A186="","",'1042Bi Dati di base lav.'!A186)</f>
        <v/>
      </c>
      <c r="B190" s="226" t="str">
        <f>IF('1042Bi Dati di base lav.'!B186="","",'1042Bi Dati di base lav.'!B186)</f>
        <v/>
      </c>
      <c r="C190" s="227" t="str">
        <f>IF('1042Bi Dati di base lav.'!C186="","",'1042Bi Dati di base lav.'!C186)</f>
        <v/>
      </c>
      <c r="D190" s="335" t="str">
        <f>IF('1042Bi Dati di base lav.'!AJ186="","",'1042Bi Dati di base lav.'!AJ186)</f>
        <v/>
      </c>
      <c r="E190" s="327" t="str">
        <f>IF('1042Bi Dati di base lav.'!N186="","",'1042Bi Dati di base lav.'!N186)</f>
        <v/>
      </c>
      <c r="F190" s="333" t="str">
        <f>IF('1042Bi Dati di base lav.'!O186="","",'1042Bi Dati di base lav.'!O186)</f>
        <v/>
      </c>
      <c r="G190" s="329" t="str">
        <f>IF('1042Bi Dati di base lav.'!P186="","",'1042Bi Dati di base lav.'!P186)</f>
        <v/>
      </c>
      <c r="H190" s="341" t="str">
        <f>IF('1042Bi Dati di base lav.'!Q186="","",'1042Bi Dati di base lav.'!Q186)</f>
        <v/>
      </c>
      <c r="I190" s="342" t="str">
        <f>IF('1042Bi Dati di base lav.'!R186="","",'1042Bi Dati di base lav.'!R186)</f>
        <v/>
      </c>
      <c r="J190" s="343" t="str">
        <f t="shared" si="91"/>
        <v/>
      </c>
      <c r="K190" s="344" t="str">
        <f t="shared" si="92"/>
        <v/>
      </c>
      <c r="L190" s="345" t="str">
        <f>IF('1042Bi Dati di base lav.'!S186="","",'1042Bi Dati di base lav.'!S186)</f>
        <v/>
      </c>
      <c r="M190" s="346" t="str">
        <f t="shared" si="93"/>
        <v/>
      </c>
      <c r="N190" s="347" t="str">
        <f t="shared" si="94"/>
        <v/>
      </c>
      <c r="O190" s="348" t="str">
        <f t="shared" si="95"/>
        <v/>
      </c>
      <c r="P190" s="349" t="str">
        <f t="shared" si="96"/>
        <v/>
      </c>
      <c r="Q190" s="338" t="str">
        <f t="shared" si="97"/>
        <v/>
      </c>
      <c r="R190" s="350" t="str">
        <f t="shared" si="98"/>
        <v/>
      </c>
      <c r="S190" s="347" t="str">
        <f t="shared" si="99"/>
        <v/>
      </c>
      <c r="T190" s="345" t="str">
        <f>IF(R190="","",MAX((O190-AR190)*'1042Ai Domanda'!$B$31,0))</f>
        <v/>
      </c>
      <c r="U190" s="351" t="str">
        <f t="shared" si="100"/>
        <v/>
      </c>
      <c r="V190" s="214"/>
      <c r="W190" s="215"/>
      <c r="X190" s="164" t="str">
        <f>'1042Bi Dati di base lav.'!M186</f>
        <v/>
      </c>
      <c r="Y190" s="216" t="str">
        <f t="shared" si="101"/>
        <v/>
      </c>
      <c r="Z190" s="217" t="str">
        <f>IF(A190="","",'1042Bi Dati di base lav.'!Q186-'1042Bi Dati di base lav.'!R186)</f>
        <v/>
      </c>
      <c r="AA190" s="217" t="str">
        <f t="shared" si="102"/>
        <v/>
      </c>
      <c r="AB190" s="218" t="str">
        <f t="shared" si="103"/>
        <v/>
      </c>
      <c r="AC190" s="218" t="str">
        <f t="shared" si="104"/>
        <v/>
      </c>
      <c r="AD190" s="218" t="str">
        <f t="shared" si="105"/>
        <v/>
      </c>
      <c r="AE190" s="219" t="str">
        <f t="shared" si="106"/>
        <v/>
      </c>
      <c r="AF190" s="219" t="str">
        <f>IF(K190="","",K190*AF$8 - MAX('1042Bi Dati di base lav.'!S186-M190,0))</f>
        <v/>
      </c>
      <c r="AG190" s="219" t="str">
        <f t="shared" si="107"/>
        <v/>
      </c>
      <c r="AH190" s="219" t="str">
        <f t="shared" si="108"/>
        <v/>
      </c>
      <c r="AI190" s="219" t="str">
        <f t="shared" si="109"/>
        <v/>
      </c>
      <c r="AJ190" s="219" t="str">
        <f>IF(OR($C190="",K190="",O190=""),"",MAX(P190+'1042Bi Dati di base lav.'!T186-O190,0))</f>
        <v/>
      </c>
      <c r="AK190" s="219" t="str">
        <f>IF('1042Bi Dati di base lav.'!T186="","",'1042Bi Dati di base lav.'!T186)</f>
        <v/>
      </c>
      <c r="AL190" s="219" t="str">
        <f t="shared" si="110"/>
        <v/>
      </c>
      <c r="AM190" s="220" t="str">
        <f t="shared" si="111"/>
        <v/>
      </c>
      <c r="AN190" s="221" t="str">
        <f t="shared" si="90"/>
        <v/>
      </c>
      <c r="AO190" s="219" t="str">
        <f t="shared" si="112"/>
        <v/>
      </c>
      <c r="AP190" s="219" t="str">
        <f>IF(E190="","",'1042Bi Dati di base lav.'!P186)</f>
        <v/>
      </c>
      <c r="AQ190" s="222">
        <f>IF('1042Bi Dati di base lav.'!Y186&gt;0,AG190,0)</f>
        <v>0</v>
      </c>
      <c r="AR190" s="223">
        <f>IF('1042Bi Dati di base lav.'!Y186&gt;0,'1042Bi Dati di base lav.'!T186,0)</f>
        <v>0</v>
      </c>
      <c r="AS190" s="219" t="str">
        <f t="shared" si="113"/>
        <v/>
      </c>
      <c r="AT190" s="219">
        <f>'1042Bi Dati di base lav.'!P186</f>
        <v>0</v>
      </c>
      <c r="AU190" s="219">
        <f t="shared" si="114"/>
        <v>0</v>
      </c>
    </row>
    <row r="191" spans="1:47" s="57" customFormat="1" ht="16.899999999999999" customHeight="1">
      <c r="A191" s="225" t="str">
        <f>IF('1042Bi Dati di base lav.'!A187="","",'1042Bi Dati di base lav.'!A187)</f>
        <v/>
      </c>
      <c r="B191" s="226" t="str">
        <f>IF('1042Bi Dati di base lav.'!B187="","",'1042Bi Dati di base lav.'!B187)</f>
        <v/>
      </c>
      <c r="C191" s="227" t="str">
        <f>IF('1042Bi Dati di base lav.'!C187="","",'1042Bi Dati di base lav.'!C187)</f>
        <v/>
      </c>
      <c r="D191" s="335" t="str">
        <f>IF('1042Bi Dati di base lav.'!AJ187="","",'1042Bi Dati di base lav.'!AJ187)</f>
        <v/>
      </c>
      <c r="E191" s="327" t="str">
        <f>IF('1042Bi Dati di base lav.'!N187="","",'1042Bi Dati di base lav.'!N187)</f>
        <v/>
      </c>
      <c r="F191" s="333" t="str">
        <f>IF('1042Bi Dati di base lav.'!O187="","",'1042Bi Dati di base lav.'!O187)</f>
        <v/>
      </c>
      <c r="G191" s="329" t="str">
        <f>IF('1042Bi Dati di base lav.'!P187="","",'1042Bi Dati di base lav.'!P187)</f>
        <v/>
      </c>
      <c r="H191" s="341" t="str">
        <f>IF('1042Bi Dati di base lav.'!Q187="","",'1042Bi Dati di base lav.'!Q187)</f>
        <v/>
      </c>
      <c r="I191" s="342" t="str">
        <f>IF('1042Bi Dati di base lav.'!R187="","",'1042Bi Dati di base lav.'!R187)</f>
        <v/>
      </c>
      <c r="J191" s="343" t="str">
        <f t="shared" si="91"/>
        <v/>
      </c>
      <c r="K191" s="344" t="str">
        <f t="shared" si="92"/>
        <v/>
      </c>
      <c r="L191" s="345" t="str">
        <f>IF('1042Bi Dati di base lav.'!S187="","",'1042Bi Dati di base lav.'!S187)</f>
        <v/>
      </c>
      <c r="M191" s="346" t="str">
        <f t="shared" si="93"/>
        <v/>
      </c>
      <c r="N191" s="347" t="str">
        <f t="shared" si="94"/>
        <v/>
      </c>
      <c r="O191" s="348" t="str">
        <f t="shared" si="95"/>
        <v/>
      </c>
      <c r="P191" s="349" t="str">
        <f t="shared" si="96"/>
        <v/>
      </c>
      <c r="Q191" s="338" t="str">
        <f t="shared" si="97"/>
        <v/>
      </c>
      <c r="R191" s="350" t="str">
        <f t="shared" si="98"/>
        <v/>
      </c>
      <c r="S191" s="347" t="str">
        <f t="shared" si="99"/>
        <v/>
      </c>
      <c r="T191" s="345" t="str">
        <f>IF(R191="","",MAX((O191-AR191)*'1042Ai Domanda'!$B$31,0))</f>
        <v/>
      </c>
      <c r="U191" s="351" t="str">
        <f t="shared" si="100"/>
        <v/>
      </c>
      <c r="V191" s="214"/>
      <c r="W191" s="215"/>
      <c r="X191" s="164" t="str">
        <f>'1042Bi Dati di base lav.'!M187</f>
        <v/>
      </c>
      <c r="Y191" s="216" t="str">
        <f t="shared" si="101"/>
        <v/>
      </c>
      <c r="Z191" s="217" t="str">
        <f>IF(A191="","",'1042Bi Dati di base lav.'!Q187-'1042Bi Dati di base lav.'!R187)</f>
        <v/>
      </c>
      <c r="AA191" s="217" t="str">
        <f t="shared" si="102"/>
        <v/>
      </c>
      <c r="AB191" s="218" t="str">
        <f t="shared" si="103"/>
        <v/>
      </c>
      <c r="AC191" s="218" t="str">
        <f t="shared" si="104"/>
        <v/>
      </c>
      <c r="AD191" s="218" t="str">
        <f t="shared" si="105"/>
        <v/>
      </c>
      <c r="AE191" s="219" t="str">
        <f t="shared" si="106"/>
        <v/>
      </c>
      <c r="AF191" s="219" t="str">
        <f>IF(K191="","",K191*AF$8 - MAX('1042Bi Dati di base lav.'!S187-M191,0))</f>
        <v/>
      </c>
      <c r="AG191" s="219" t="str">
        <f t="shared" si="107"/>
        <v/>
      </c>
      <c r="AH191" s="219" t="str">
        <f t="shared" si="108"/>
        <v/>
      </c>
      <c r="AI191" s="219" t="str">
        <f t="shared" si="109"/>
        <v/>
      </c>
      <c r="AJ191" s="219" t="str">
        <f>IF(OR($C191="",K191="",O191=""),"",MAX(P191+'1042Bi Dati di base lav.'!T187-O191,0))</f>
        <v/>
      </c>
      <c r="AK191" s="219" t="str">
        <f>IF('1042Bi Dati di base lav.'!T187="","",'1042Bi Dati di base lav.'!T187)</f>
        <v/>
      </c>
      <c r="AL191" s="219" t="str">
        <f t="shared" si="110"/>
        <v/>
      </c>
      <c r="AM191" s="220" t="str">
        <f t="shared" si="111"/>
        <v/>
      </c>
      <c r="AN191" s="221" t="str">
        <f t="shared" si="90"/>
        <v/>
      </c>
      <c r="AO191" s="219" t="str">
        <f t="shared" si="112"/>
        <v/>
      </c>
      <c r="AP191" s="219" t="str">
        <f>IF(E191="","",'1042Bi Dati di base lav.'!P187)</f>
        <v/>
      </c>
      <c r="AQ191" s="222">
        <f>IF('1042Bi Dati di base lav.'!Y187&gt;0,AG191,0)</f>
        <v>0</v>
      </c>
      <c r="AR191" s="223">
        <f>IF('1042Bi Dati di base lav.'!Y187&gt;0,'1042Bi Dati di base lav.'!T187,0)</f>
        <v>0</v>
      </c>
      <c r="AS191" s="219" t="str">
        <f t="shared" si="113"/>
        <v/>
      </c>
      <c r="AT191" s="219">
        <f>'1042Bi Dati di base lav.'!P187</f>
        <v>0</v>
      </c>
      <c r="AU191" s="219">
        <f t="shared" si="114"/>
        <v>0</v>
      </c>
    </row>
    <row r="192" spans="1:47" s="57" customFormat="1" ht="16.899999999999999" customHeight="1">
      <c r="A192" s="225" t="str">
        <f>IF('1042Bi Dati di base lav.'!A188="","",'1042Bi Dati di base lav.'!A188)</f>
        <v/>
      </c>
      <c r="B192" s="226" t="str">
        <f>IF('1042Bi Dati di base lav.'!B188="","",'1042Bi Dati di base lav.'!B188)</f>
        <v/>
      </c>
      <c r="C192" s="227" t="str">
        <f>IF('1042Bi Dati di base lav.'!C188="","",'1042Bi Dati di base lav.'!C188)</f>
        <v/>
      </c>
      <c r="D192" s="335" t="str">
        <f>IF('1042Bi Dati di base lav.'!AJ188="","",'1042Bi Dati di base lav.'!AJ188)</f>
        <v/>
      </c>
      <c r="E192" s="327" t="str">
        <f>IF('1042Bi Dati di base lav.'!N188="","",'1042Bi Dati di base lav.'!N188)</f>
        <v/>
      </c>
      <c r="F192" s="333" t="str">
        <f>IF('1042Bi Dati di base lav.'!O188="","",'1042Bi Dati di base lav.'!O188)</f>
        <v/>
      </c>
      <c r="G192" s="329" t="str">
        <f>IF('1042Bi Dati di base lav.'!P188="","",'1042Bi Dati di base lav.'!P188)</f>
        <v/>
      </c>
      <c r="H192" s="341" t="str">
        <f>IF('1042Bi Dati di base lav.'!Q188="","",'1042Bi Dati di base lav.'!Q188)</f>
        <v/>
      </c>
      <c r="I192" s="342" t="str">
        <f>IF('1042Bi Dati di base lav.'!R188="","",'1042Bi Dati di base lav.'!R188)</f>
        <v/>
      </c>
      <c r="J192" s="343" t="str">
        <f t="shared" si="91"/>
        <v/>
      </c>
      <c r="K192" s="344" t="str">
        <f t="shared" si="92"/>
        <v/>
      </c>
      <c r="L192" s="345" t="str">
        <f>IF('1042Bi Dati di base lav.'!S188="","",'1042Bi Dati di base lav.'!S188)</f>
        <v/>
      </c>
      <c r="M192" s="346" t="str">
        <f t="shared" si="93"/>
        <v/>
      </c>
      <c r="N192" s="347" t="str">
        <f t="shared" si="94"/>
        <v/>
      </c>
      <c r="O192" s="348" t="str">
        <f t="shared" si="95"/>
        <v/>
      </c>
      <c r="P192" s="349" t="str">
        <f t="shared" si="96"/>
        <v/>
      </c>
      <c r="Q192" s="338" t="str">
        <f t="shared" si="97"/>
        <v/>
      </c>
      <c r="R192" s="350" t="str">
        <f t="shared" si="98"/>
        <v/>
      </c>
      <c r="S192" s="347" t="str">
        <f t="shared" si="99"/>
        <v/>
      </c>
      <c r="T192" s="345" t="str">
        <f>IF(R192="","",MAX((O192-AR192)*'1042Ai Domanda'!$B$31,0))</f>
        <v/>
      </c>
      <c r="U192" s="351" t="str">
        <f t="shared" si="100"/>
        <v/>
      </c>
      <c r="V192" s="214"/>
      <c r="W192" s="215"/>
      <c r="X192" s="164" t="str">
        <f>'1042Bi Dati di base lav.'!M188</f>
        <v/>
      </c>
      <c r="Y192" s="216" t="str">
        <f t="shared" si="101"/>
        <v/>
      </c>
      <c r="Z192" s="217" t="str">
        <f>IF(A192="","",'1042Bi Dati di base lav.'!Q188-'1042Bi Dati di base lav.'!R188)</f>
        <v/>
      </c>
      <c r="AA192" s="217" t="str">
        <f t="shared" si="102"/>
        <v/>
      </c>
      <c r="AB192" s="218" t="str">
        <f t="shared" si="103"/>
        <v/>
      </c>
      <c r="AC192" s="218" t="str">
        <f t="shared" si="104"/>
        <v/>
      </c>
      <c r="AD192" s="218" t="str">
        <f t="shared" si="105"/>
        <v/>
      </c>
      <c r="AE192" s="219" t="str">
        <f t="shared" si="106"/>
        <v/>
      </c>
      <c r="AF192" s="219" t="str">
        <f>IF(K192="","",K192*AF$8 - MAX('1042Bi Dati di base lav.'!S188-M192,0))</f>
        <v/>
      </c>
      <c r="AG192" s="219" t="str">
        <f t="shared" si="107"/>
        <v/>
      </c>
      <c r="AH192" s="219" t="str">
        <f t="shared" si="108"/>
        <v/>
      </c>
      <c r="AI192" s="219" t="str">
        <f t="shared" si="109"/>
        <v/>
      </c>
      <c r="AJ192" s="219" t="str">
        <f>IF(OR($C192="",K192="",O192=""),"",MAX(P192+'1042Bi Dati di base lav.'!T188-O192,0))</f>
        <v/>
      </c>
      <c r="AK192" s="219" t="str">
        <f>IF('1042Bi Dati di base lav.'!T188="","",'1042Bi Dati di base lav.'!T188)</f>
        <v/>
      </c>
      <c r="AL192" s="219" t="str">
        <f t="shared" si="110"/>
        <v/>
      </c>
      <c r="AM192" s="220" t="str">
        <f t="shared" si="111"/>
        <v/>
      </c>
      <c r="AN192" s="221" t="str">
        <f t="shared" si="90"/>
        <v/>
      </c>
      <c r="AO192" s="219" t="str">
        <f t="shared" si="112"/>
        <v/>
      </c>
      <c r="AP192" s="219" t="str">
        <f>IF(E192="","",'1042Bi Dati di base lav.'!P188)</f>
        <v/>
      </c>
      <c r="AQ192" s="222">
        <f>IF('1042Bi Dati di base lav.'!Y188&gt;0,AG192,0)</f>
        <v>0</v>
      </c>
      <c r="AR192" s="223">
        <f>IF('1042Bi Dati di base lav.'!Y188&gt;0,'1042Bi Dati di base lav.'!T188,0)</f>
        <v>0</v>
      </c>
      <c r="AS192" s="219" t="str">
        <f t="shared" si="113"/>
        <v/>
      </c>
      <c r="AT192" s="219">
        <f>'1042Bi Dati di base lav.'!P188</f>
        <v>0</v>
      </c>
      <c r="AU192" s="219">
        <f t="shared" si="114"/>
        <v>0</v>
      </c>
    </row>
    <row r="193" spans="1:47" s="57" customFormat="1" ht="16.899999999999999" customHeight="1">
      <c r="A193" s="225" t="str">
        <f>IF('1042Bi Dati di base lav.'!A189="","",'1042Bi Dati di base lav.'!A189)</f>
        <v/>
      </c>
      <c r="B193" s="226" t="str">
        <f>IF('1042Bi Dati di base lav.'!B189="","",'1042Bi Dati di base lav.'!B189)</f>
        <v/>
      </c>
      <c r="C193" s="227" t="str">
        <f>IF('1042Bi Dati di base lav.'!C189="","",'1042Bi Dati di base lav.'!C189)</f>
        <v/>
      </c>
      <c r="D193" s="335" t="str">
        <f>IF('1042Bi Dati di base lav.'!AJ189="","",'1042Bi Dati di base lav.'!AJ189)</f>
        <v/>
      </c>
      <c r="E193" s="327" t="str">
        <f>IF('1042Bi Dati di base lav.'!N189="","",'1042Bi Dati di base lav.'!N189)</f>
        <v/>
      </c>
      <c r="F193" s="333" t="str">
        <f>IF('1042Bi Dati di base lav.'!O189="","",'1042Bi Dati di base lav.'!O189)</f>
        <v/>
      </c>
      <c r="G193" s="329" t="str">
        <f>IF('1042Bi Dati di base lav.'!P189="","",'1042Bi Dati di base lav.'!P189)</f>
        <v/>
      </c>
      <c r="H193" s="341" t="str">
        <f>IF('1042Bi Dati di base lav.'!Q189="","",'1042Bi Dati di base lav.'!Q189)</f>
        <v/>
      </c>
      <c r="I193" s="342" t="str">
        <f>IF('1042Bi Dati di base lav.'!R189="","",'1042Bi Dati di base lav.'!R189)</f>
        <v/>
      </c>
      <c r="J193" s="343" t="str">
        <f t="shared" si="91"/>
        <v/>
      </c>
      <c r="K193" s="344" t="str">
        <f t="shared" si="92"/>
        <v/>
      </c>
      <c r="L193" s="345" t="str">
        <f>IF('1042Bi Dati di base lav.'!S189="","",'1042Bi Dati di base lav.'!S189)</f>
        <v/>
      </c>
      <c r="M193" s="346" t="str">
        <f t="shared" si="93"/>
        <v/>
      </c>
      <c r="N193" s="347" t="str">
        <f t="shared" si="94"/>
        <v/>
      </c>
      <c r="O193" s="348" t="str">
        <f t="shared" si="95"/>
        <v/>
      </c>
      <c r="P193" s="349" t="str">
        <f t="shared" si="96"/>
        <v/>
      </c>
      <c r="Q193" s="338" t="str">
        <f t="shared" si="97"/>
        <v/>
      </c>
      <c r="R193" s="350" t="str">
        <f t="shared" si="98"/>
        <v/>
      </c>
      <c r="S193" s="347" t="str">
        <f t="shared" si="99"/>
        <v/>
      </c>
      <c r="T193" s="345" t="str">
        <f>IF(R193="","",MAX((O193-AR193)*'1042Ai Domanda'!$B$31,0))</f>
        <v/>
      </c>
      <c r="U193" s="351" t="str">
        <f t="shared" si="100"/>
        <v/>
      </c>
      <c r="V193" s="214"/>
      <c r="W193" s="215"/>
      <c r="X193" s="164" t="str">
        <f>'1042Bi Dati di base lav.'!M189</f>
        <v/>
      </c>
      <c r="Y193" s="216" t="str">
        <f t="shared" si="101"/>
        <v/>
      </c>
      <c r="Z193" s="217" t="str">
        <f>IF(A193="","",'1042Bi Dati di base lav.'!Q189-'1042Bi Dati di base lav.'!R189)</f>
        <v/>
      </c>
      <c r="AA193" s="217" t="str">
        <f t="shared" si="102"/>
        <v/>
      </c>
      <c r="AB193" s="218" t="str">
        <f t="shared" si="103"/>
        <v/>
      </c>
      <c r="AC193" s="218" t="str">
        <f t="shared" si="104"/>
        <v/>
      </c>
      <c r="AD193" s="218" t="str">
        <f t="shared" si="105"/>
        <v/>
      </c>
      <c r="AE193" s="219" t="str">
        <f t="shared" si="106"/>
        <v/>
      </c>
      <c r="AF193" s="219" t="str">
        <f>IF(K193="","",K193*AF$8 - MAX('1042Bi Dati di base lav.'!S189-M193,0))</f>
        <v/>
      </c>
      <c r="AG193" s="219" t="str">
        <f t="shared" si="107"/>
        <v/>
      </c>
      <c r="AH193" s="219" t="str">
        <f t="shared" si="108"/>
        <v/>
      </c>
      <c r="AI193" s="219" t="str">
        <f t="shared" si="109"/>
        <v/>
      </c>
      <c r="AJ193" s="219" t="str">
        <f>IF(OR($C193="",K193="",O193=""),"",MAX(P193+'1042Bi Dati di base lav.'!T189-O193,0))</f>
        <v/>
      </c>
      <c r="AK193" s="219" t="str">
        <f>IF('1042Bi Dati di base lav.'!T189="","",'1042Bi Dati di base lav.'!T189)</f>
        <v/>
      </c>
      <c r="AL193" s="219" t="str">
        <f t="shared" si="110"/>
        <v/>
      </c>
      <c r="AM193" s="220" t="str">
        <f t="shared" si="111"/>
        <v/>
      </c>
      <c r="AN193" s="221" t="str">
        <f t="shared" si="90"/>
        <v/>
      </c>
      <c r="AO193" s="219" t="str">
        <f t="shared" si="112"/>
        <v/>
      </c>
      <c r="AP193" s="219" t="str">
        <f>IF(E193="","",'1042Bi Dati di base lav.'!P189)</f>
        <v/>
      </c>
      <c r="AQ193" s="222">
        <f>IF('1042Bi Dati di base lav.'!Y189&gt;0,AG193,0)</f>
        <v>0</v>
      </c>
      <c r="AR193" s="223">
        <f>IF('1042Bi Dati di base lav.'!Y189&gt;0,'1042Bi Dati di base lav.'!T189,0)</f>
        <v>0</v>
      </c>
      <c r="AS193" s="219" t="str">
        <f t="shared" si="113"/>
        <v/>
      </c>
      <c r="AT193" s="219">
        <f>'1042Bi Dati di base lav.'!P189</f>
        <v>0</v>
      </c>
      <c r="AU193" s="219">
        <f t="shared" si="114"/>
        <v>0</v>
      </c>
    </row>
    <row r="194" spans="1:47" s="57" customFormat="1" ht="16.899999999999999" customHeight="1">
      <c r="A194" s="225" t="str">
        <f>IF('1042Bi Dati di base lav.'!A190="","",'1042Bi Dati di base lav.'!A190)</f>
        <v/>
      </c>
      <c r="B194" s="226" t="str">
        <f>IF('1042Bi Dati di base lav.'!B190="","",'1042Bi Dati di base lav.'!B190)</f>
        <v/>
      </c>
      <c r="C194" s="227" t="str">
        <f>IF('1042Bi Dati di base lav.'!C190="","",'1042Bi Dati di base lav.'!C190)</f>
        <v/>
      </c>
      <c r="D194" s="335" t="str">
        <f>IF('1042Bi Dati di base lav.'!AJ190="","",'1042Bi Dati di base lav.'!AJ190)</f>
        <v/>
      </c>
      <c r="E194" s="327" t="str">
        <f>IF('1042Bi Dati di base lav.'!N190="","",'1042Bi Dati di base lav.'!N190)</f>
        <v/>
      </c>
      <c r="F194" s="333" t="str">
        <f>IF('1042Bi Dati di base lav.'!O190="","",'1042Bi Dati di base lav.'!O190)</f>
        <v/>
      </c>
      <c r="G194" s="329" t="str">
        <f>IF('1042Bi Dati di base lav.'!P190="","",'1042Bi Dati di base lav.'!P190)</f>
        <v/>
      </c>
      <c r="H194" s="341" t="str">
        <f>IF('1042Bi Dati di base lav.'!Q190="","",'1042Bi Dati di base lav.'!Q190)</f>
        <v/>
      </c>
      <c r="I194" s="342" t="str">
        <f>IF('1042Bi Dati di base lav.'!R190="","",'1042Bi Dati di base lav.'!R190)</f>
        <v/>
      </c>
      <c r="J194" s="343" t="str">
        <f t="shared" si="91"/>
        <v/>
      </c>
      <c r="K194" s="344" t="str">
        <f t="shared" si="92"/>
        <v/>
      </c>
      <c r="L194" s="345" t="str">
        <f>IF('1042Bi Dati di base lav.'!S190="","",'1042Bi Dati di base lav.'!S190)</f>
        <v/>
      </c>
      <c r="M194" s="346" t="str">
        <f t="shared" si="93"/>
        <v/>
      </c>
      <c r="N194" s="347" t="str">
        <f t="shared" si="94"/>
        <v/>
      </c>
      <c r="O194" s="348" t="str">
        <f t="shared" si="95"/>
        <v/>
      </c>
      <c r="P194" s="349" t="str">
        <f t="shared" si="96"/>
        <v/>
      </c>
      <c r="Q194" s="338" t="str">
        <f t="shared" si="97"/>
        <v/>
      </c>
      <c r="R194" s="350" t="str">
        <f t="shared" si="98"/>
        <v/>
      </c>
      <c r="S194" s="347" t="str">
        <f t="shared" si="99"/>
        <v/>
      </c>
      <c r="T194" s="345" t="str">
        <f>IF(R194="","",MAX((O194-AR194)*'1042Ai Domanda'!$B$31,0))</f>
        <v/>
      </c>
      <c r="U194" s="351" t="str">
        <f t="shared" si="100"/>
        <v/>
      </c>
      <c r="V194" s="214"/>
      <c r="W194" s="215"/>
      <c r="X194" s="164" t="str">
        <f>'1042Bi Dati di base lav.'!M190</f>
        <v/>
      </c>
      <c r="Y194" s="216" t="str">
        <f t="shared" si="101"/>
        <v/>
      </c>
      <c r="Z194" s="217" t="str">
        <f>IF(A194="","",'1042Bi Dati di base lav.'!Q190-'1042Bi Dati di base lav.'!R190)</f>
        <v/>
      </c>
      <c r="AA194" s="217" t="str">
        <f t="shared" si="102"/>
        <v/>
      </c>
      <c r="AB194" s="218" t="str">
        <f t="shared" si="103"/>
        <v/>
      </c>
      <c r="AC194" s="218" t="str">
        <f t="shared" si="104"/>
        <v/>
      </c>
      <c r="AD194" s="218" t="str">
        <f t="shared" si="105"/>
        <v/>
      </c>
      <c r="AE194" s="219" t="str">
        <f t="shared" si="106"/>
        <v/>
      </c>
      <c r="AF194" s="219" t="str">
        <f>IF(K194="","",K194*AF$8 - MAX('1042Bi Dati di base lav.'!S190-M194,0))</f>
        <v/>
      </c>
      <c r="AG194" s="219" t="str">
        <f t="shared" si="107"/>
        <v/>
      </c>
      <c r="AH194" s="219" t="str">
        <f t="shared" si="108"/>
        <v/>
      </c>
      <c r="AI194" s="219" t="str">
        <f t="shared" si="109"/>
        <v/>
      </c>
      <c r="AJ194" s="219" t="str">
        <f>IF(OR($C194="",K194="",O194=""),"",MAX(P194+'1042Bi Dati di base lav.'!T190-O194,0))</f>
        <v/>
      </c>
      <c r="AK194" s="219" t="str">
        <f>IF('1042Bi Dati di base lav.'!T190="","",'1042Bi Dati di base lav.'!T190)</f>
        <v/>
      </c>
      <c r="AL194" s="219" t="str">
        <f t="shared" si="110"/>
        <v/>
      </c>
      <c r="AM194" s="220" t="str">
        <f t="shared" si="111"/>
        <v/>
      </c>
      <c r="AN194" s="221" t="str">
        <f t="shared" si="90"/>
        <v/>
      </c>
      <c r="AO194" s="219" t="str">
        <f t="shared" si="112"/>
        <v/>
      </c>
      <c r="AP194" s="219" t="str">
        <f>IF(E194="","",'1042Bi Dati di base lav.'!P190)</f>
        <v/>
      </c>
      <c r="AQ194" s="222">
        <f>IF('1042Bi Dati di base lav.'!Y190&gt;0,AG194,0)</f>
        <v>0</v>
      </c>
      <c r="AR194" s="223">
        <f>IF('1042Bi Dati di base lav.'!Y190&gt;0,'1042Bi Dati di base lav.'!T190,0)</f>
        <v>0</v>
      </c>
      <c r="AS194" s="219" t="str">
        <f t="shared" si="113"/>
        <v/>
      </c>
      <c r="AT194" s="219">
        <f>'1042Bi Dati di base lav.'!P190</f>
        <v>0</v>
      </c>
      <c r="AU194" s="219">
        <f t="shared" si="114"/>
        <v>0</v>
      </c>
    </row>
    <row r="195" spans="1:47" s="57" customFormat="1" ht="16.899999999999999" customHeight="1">
      <c r="A195" s="225" t="str">
        <f>IF('1042Bi Dati di base lav.'!A191="","",'1042Bi Dati di base lav.'!A191)</f>
        <v/>
      </c>
      <c r="B195" s="226" t="str">
        <f>IF('1042Bi Dati di base lav.'!B191="","",'1042Bi Dati di base lav.'!B191)</f>
        <v/>
      </c>
      <c r="C195" s="227" t="str">
        <f>IF('1042Bi Dati di base lav.'!C191="","",'1042Bi Dati di base lav.'!C191)</f>
        <v/>
      </c>
      <c r="D195" s="335" t="str">
        <f>IF('1042Bi Dati di base lav.'!AJ191="","",'1042Bi Dati di base lav.'!AJ191)</f>
        <v/>
      </c>
      <c r="E195" s="327" t="str">
        <f>IF('1042Bi Dati di base lav.'!N191="","",'1042Bi Dati di base lav.'!N191)</f>
        <v/>
      </c>
      <c r="F195" s="333" t="str">
        <f>IF('1042Bi Dati di base lav.'!O191="","",'1042Bi Dati di base lav.'!O191)</f>
        <v/>
      </c>
      <c r="G195" s="329" t="str">
        <f>IF('1042Bi Dati di base lav.'!P191="","",'1042Bi Dati di base lav.'!P191)</f>
        <v/>
      </c>
      <c r="H195" s="341" t="str">
        <f>IF('1042Bi Dati di base lav.'!Q191="","",'1042Bi Dati di base lav.'!Q191)</f>
        <v/>
      </c>
      <c r="I195" s="342" t="str">
        <f>IF('1042Bi Dati di base lav.'!R191="","",'1042Bi Dati di base lav.'!R191)</f>
        <v/>
      </c>
      <c r="J195" s="343" t="str">
        <f t="shared" si="91"/>
        <v/>
      </c>
      <c r="K195" s="344" t="str">
        <f t="shared" si="92"/>
        <v/>
      </c>
      <c r="L195" s="345" t="str">
        <f>IF('1042Bi Dati di base lav.'!S191="","",'1042Bi Dati di base lav.'!S191)</f>
        <v/>
      </c>
      <c r="M195" s="346" t="str">
        <f t="shared" si="93"/>
        <v/>
      </c>
      <c r="N195" s="347" t="str">
        <f t="shared" si="94"/>
        <v/>
      </c>
      <c r="O195" s="348" t="str">
        <f t="shared" si="95"/>
        <v/>
      </c>
      <c r="P195" s="349" t="str">
        <f t="shared" si="96"/>
        <v/>
      </c>
      <c r="Q195" s="338" t="str">
        <f t="shared" si="97"/>
        <v/>
      </c>
      <c r="R195" s="350" t="str">
        <f t="shared" si="98"/>
        <v/>
      </c>
      <c r="S195" s="347" t="str">
        <f t="shared" si="99"/>
        <v/>
      </c>
      <c r="T195" s="345" t="str">
        <f>IF(R195="","",MAX((O195-AR195)*'1042Ai Domanda'!$B$31,0))</f>
        <v/>
      </c>
      <c r="U195" s="351" t="str">
        <f t="shared" si="100"/>
        <v/>
      </c>
      <c r="V195" s="214"/>
      <c r="W195" s="215"/>
      <c r="X195" s="164" t="str">
        <f>'1042Bi Dati di base lav.'!M191</f>
        <v/>
      </c>
      <c r="Y195" s="216" t="str">
        <f t="shared" si="101"/>
        <v/>
      </c>
      <c r="Z195" s="217" t="str">
        <f>IF(A195="","",'1042Bi Dati di base lav.'!Q191-'1042Bi Dati di base lav.'!R191)</f>
        <v/>
      </c>
      <c r="AA195" s="217" t="str">
        <f t="shared" si="102"/>
        <v/>
      </c>
      <c r="AB195" s="218" t="str">
        <f t="shared" si="103"/>
        <v/>
      </c>
      <c r="AC195" s="218" t="str">
        <f t="shared" si="104"/>
        <v/>
      </c>
      <c r="AD195" s="218" t="str">
        <f t="shared" si="105"/>
        <v/>
      </c>
      <c r="AE195" s="219" t="str">
        <f t="shared" si="106"/>
        <v/>
      </c>
      <c r="AF195" s="219" t="str">
        <f>IF(K195="","",K195*AF$8 - MAX('1042Bi Dati di base lav.'!S191-M195,0))</f>
        <v/>
      </c>
      <c r="AG195" s="219" t="str">
        <f t="shared" si="107"/>
        <v/>
      </c>
      <c r="AH195" s="219" t="str">
        <f t="shared" si="108"/>
        <v/>
      </c>
      <c r="AI195" s="219" t="str">
        <f t="shared" si="109"/>
        <v/>
      </c>
      <c r="AJ195" s="219" t="str">
        <f>IF(OR($C195="",K195="",O195=""),"",MAX(P195+'1042Bi Dati di base lav.'!T191-O195,0))</f>
        <v/>
      </c>
      <c r="AK195" s="219" t="str">
        <f>IF('1042Bi Dati di base lav.'!T191="","",'1042Bi Dati di base lav.'!T191)</f>
        <v/>
      </c>
      <c r="AL195" s="219" t="str">
        <f t="shared" si="110"/>
        <v/>
      </c>
      <c r="AM195" s="220" t="str">
        <f t="shared" si="111"/>
        <v/>
      </c>
      <c r="AN195" s="221" t="str">
        <f t="shared" si="90"/>
        <v/>
      </c>
      <c r="AO195" s="219" t="str">
        <f t="shared" si="112"/>
        <v/>
      </c>
      <c r="AP195" s="219" t="str">
        <f>IF(E195="","",'1042Bi Dati di base lav.'!P191)</f>
        <v/>
      </c>
      <c r="AQ195" s="222">
        <f>IF('1042Bi Dati di base lav.'!Y191&gt;0,AG195,0)</f>
        <v>0</v>
      </c>
      <c r="AR195" s="223">
        <f>IF('1042Bi Dati di base lav.'!Y191&gt;0,'1042Bi Dati di base lav.'!T191,0)</f>
        <v>0</v>
      </c>
      <c r="AS195" s="219" t="str">
        <f t="shared" si="113"/>
        <v/>
      </c>
      <c r="AT195" s="219">
        <f>'1042Bi Dati di base lav.'!P191</f>
        <v>0</v>
      </c>
      <c r="AU195" s="219">
        <f t="shared" si="114"/>
        <v>0</v>
      </c>
    </row>
    <row r="196" spans="1:47" s="57" customFormat="1" ht="16.899999999999999" customHeight="1">
      <c r="A196" s="225" t="str">
        <f>IF('1042Bi Dati di base lav.'!A192="","",'1042Bi Dati di base lav.'!A192)</f>
        <v/>
      </c>
      <c r="B196" s="226" t="str">
        <f>IF('1042Bi Dati di base lav.'!B192="","",'1042Bi Dati di base lav.'!B192)</f>
        <v/>
      </c>
      <c r="C196" s="227" t="str">
        <f>IF('1042Bi Dati di base lav.'!C192="","",'1042Bi Dati di base lav.'!C192)</f>
        <v/>
      </c>
      <c r="D196" s="335" t="str">
        <f>IF('1042Bi Dati di base lav.'!AJ192="","",'1042Bi Dati di base lav.'!AJ192)</f>
        <v/>
      </c>
      <c r="E196" s="327" t="str">
        <f>IF('1042Bi Dati di base lav.'!N192="","",'1042Bi Dati di base lav.'!N192)</f>
        <v/>
      </c>
      <c r="F196" s="333" t="str">
        <f>IF('1042Bi Dati di base lav.'!O192="","",'1042Bi Dati di base lav.'!O192)</f>
        <v/>
      </c>
      <c r="G196" s="329" t="str">
        <f>IF('1042Bi Dati di base lav.'!P192="","",'1042Bi Dati di base lav.'!P192)</f>
        <v/>
      </c>
      <c r="H196" s="341" t="str">
        <f>IF('1042Bi Dati di base lav.'!Q192="","",'1042Bi Dati di base lav.'!Q192)</f>
        <v/>
      </c>
      <c r="I196" s="342" t="str">
        <f>IF('1042Bi Dati di base lav.'!R192="","",'1042Bi Dati di base lav.'!R192)</f>
        <v/>
      </c>
      <c r="J196" s="343" t="str">
        <f t="shared" si="91"/>
        <v/>
      </c>
      <c r="K196" s="344" t="str">
        <f t="shared" si="92"/>
        <v/>
      </c>
      <c r="L196" s="345" t="str">
        <f>IF('1042Bi Dati di base lav.'!S192="","",'1042Bi Dati di base lav.'!S192)</f>
        <v/>
      </c>
      <c r="M196" s="346" t="str">
        <f t="shared" si="93"/>
        <v/>
      </c>
      <c r="N196" s="347" t="str">
        <f t="shared" si="94"/>
        <v/>
      </c>
      <c r="O196" s="348" t="str">
        <f t="shared" si="95"/>
        <v/>
      </c>
      <c r="P196" s="349" t="str">
        <f t="shared" si="96"/>
        <v/>
      </c>
      <c r="Q196" s="338" t="str">
        <f t="shared" si="97"/>
        <v/>
      </c>
      <c r="R196" s="350" t="str">
        <f t="shared" si="98"/>
        <v/>
      </c>
      <c r="S196" s="347" t="str">
        <f t="shared" si="99"/>
        <v/>
      </c>
      <c r="T196" s="345" t="str">
        <f>IF(R196="","",MAX((O196-AR196)*'1042Ai Domanda'!$B$31,0))</f>
        <v/>
      </c>
      <c r="U196" s="351" t="str">
        <f t="shared" si="100"/>
        <v/>
      </c>
      <c r="V196" s="214"/>
      <c r="W196" s="215"/>
      <c r="X196" s="164" t="str">
        <f>'1042Bi Dati di base lav.'!M192</f>
        <v/>
      </c>
      <c r="Y196" s="216" t="str">
        <f t="shared" si="101"/>
        <v/>
      </c>
      <c r="Z196" s="217" t="str">
        <f>IF(A196="","",'1042Bi Dati di base lav.'!Q192-'1042Bi Dati di base lav.'!R192)</f>
        <v/>
      </c>
      <c r="AA196" s="217" t="str">
        <f t="shared" si="102"/>
        <v/>
      </c>
      <c r="AB196" s="218" t="str">
        <f t="shared" si="103"/>
        <v/>
      </c>
      <c r="AC196" s="218" t="str">
        <f t="shared" si="104"/>
        <v/>
      </c>
      <c r="AD196" s="218" t="str">
        <f t="shared" si="105"/>
        <v/>
      </c>
      <c r="AE196" s="219" t="str">
        <f t="shared" si="106"/>
        <v/>
      </c>
      <c r="AF196" s="219" t="str">
        <f>IF(K196="","",K196*AF$8 - MAX('1042Bi Dati di base lav.'!S192-M196,0))</f>
        <v/>
      </c>
      <c r="AG196" s="219" t="str">
        <f t="shared" si="107"/>
        <v/>
      </c>
      <c r="AH196" s="219" t="str">
        <f t="shared" si="108"/>
        <v/>
      </c>
      <c r="AI196" s="219" t="str">
        <f t="shared" si="109"/>
        <v/>
      </c>
      <c r="AJ196" s="219" t="str">
        <f>IF(OR($C196="",K196="",O196=""),"",MAX(P196+'1042Bi Dati di base lav.'!T192-O196,0))</f>
        <v/>
      </c>
      <c r="AK196" s="219" t="str">
        <f>IF('1042Bi Dati di base lav.'!T192="","",'1042Bi Dati di base lav.'!T192)</f>
        <v/>
      </c>
      <c r="AL196" s="219" t="str">
        <f t="shared" si="110"/>
        <v/>
      </c>
      <c r="AM196" s="220" t="str">
        <f t="shared" si="111"/>
        <v/>
      </c>
      <c r="AN196" s="221" t="str">
        <f t="shared" si="90"/>
        <v/>
      </c>
      <c r="AO196" s="219" t="str">
        <f t="shared" si="112"/>
        <v/>
      </c>
      <c r="AP196" s="219" t="str">
        <f>IF(E196="","",'1042Bi Dati di base lav.'!P192)</f>
        <v/>
      </c>
      <c r="AQ196" s="222">
        <f>IF('1042Bi Dati di base lav.'!Y192&gt;0,AG196,0)</f>
        <v>0</v>
      </c>
      <c r="AR196" s="223">
        <f>IF('1042Bi Dati di base lav.'!Y192&gt;0,'1042Bi Dati di base lav.'!T192,0)</f>
        <v>0</v>
      </c>
      <c r="AS196" s="219" t="str">
        <f t="shared" si="113"/>
        <v/>
      </c>
      <c r="AT196" s="219">
        <f>'1042Bi Dati di base lav.'!P192</f>
        <v>0</v>
      </c>
      <c r="AU196" s="219">
        <f t="shared" si="114"/>
        <v>0</v>
      </c>
    </row>
    <row r="197" spans="1:47" s="57" customFormat="1" ht="16.899999999999999" customHeight="1">
      <c r="A197" s="225" t="str">
        <f>IF('1042Bi Dati di base lav.'!A193="","",'1042Bi Dati di base lav.'!A193)</f>
        <v/>
      </c>
      <c r="B197" s="226" t="str">
        <f>IF('1042Bi Dati di base lav.'!B193="","",'1042Bi Dati di base lav.'!B193)</f>
        <v/>
      </c>
      <c r="C197" s="227" t="str">
        <f>IF('1042Bi Dati di base lav.'!C193="","",'1042Bi Dati di base lav.'!C193)</f>
        <v/>
      </c>
      <c r="D197" s="335" t="str">
        <f>IF('1042Bi Dati di base lav.'!AJ193="","",'1042Bi Dati di base lav.'!AJ193)</f>
        <v/>
      </c>
      <c r="E197" s="327" t="str">
        <f>IF('1042Bi Dati di base lav.'!N193="","",'1042Bi Dati di base lav.'!N193)</f>
        <v/>
      </c>
      <c r="F197" s="333" t="str">
        <f>IF('1042Bi Dati di base lav.'!O193="","",'1042Bi Dati di base lav.'!O193)</f>
        <v/>
      </c>
      <c r="G197" s="329" t="str">
        <f>IF('1042Bi Dati di base lav.'!P193="","",'1042Bi Dati di base lav.'!P193)</f>
        <v/>
      </c>
      <c r="H197" s="341" t="str">
        <f>IF('1042Bi Dati di base lav.'!Q193="","",'1042Bi Dati di base lav.'!Q193)</f>
        <v/>
      </c>
      <c r="I197" s="342" t="str">
        <f>IF('1042Bi Dati di base lav.'!R193="","",'1042Bi Dati di base lav.'!R193)</f>
        <v/>
      </c>
      <c r="J197" s="343" t="str">
        <f t="shared" si="91"/>
        <v/>
      </c>
      <c r="K197" s="344" t="str">
        <f t="shared" si="92"/>
        <v/>
      </c>
      <c r="L197" s="345" t="str">
        <f>IF('1042Bi Dati di base lav.'!S193="","",'1042Bi Dati di base lav.'!S193)</f>
        <v/>
      </c>
      <c r="M197" s="346" t="str">
        <f t="shared" si="93"/>
        <v/>
      </c>
      <c r="N197" s="347" t="str">
        <f t="shared" si="94"/>
        <v/>
      </c>
      <c r="O197" s="348" t="str">
        <f t="shared" si="95"/>
        <v/>
      </c>
      <c r="P197" s="349" t="str">
        <f t="shared" si="96"/>
        <v/>
      </c>
      <c r="Q197" s="338" t="str">
        <f t="shared" si="97"/>
        <v/>
      </c>
      <c r="R197" s="350" t="str">
        <f t="shared" si="98"/>
        <v/>
      </c>
      <c r="S197" s="347" t="str">
        <f t="shared" si="99"/>
        <v/>
      </c>
      <c r="T197" s="345" t="str">
        <f>IF(R197="","",MAX((O197-AR197)*'1042Ai Domanda'!$B$31,0))</f>
        <v/>
      </c>
      <c r="U197" s="351" t="str">
        <f t="shared" si="100"/>
        <v/>
      </c>
      <c r="V197" s="214"/>
      <c r="W197" s="215"/>
      <c r="X197" s="164" t="str">
        <f>'1042Bi Dati di base lav.'!M193</f>
        <v/>
      </c>
      <c r="Y197" s="216" t="str">
        <f t="shared" si="101"/>
        <v/>
      </c>
      <c r="Z197" s="217" t="str">
        <f>IF(A197="","",'1042Bi Dati di base lav.'!Q193-'1042Bi Dati di base lav.'!R193)</f>
        <v/>
      </c>
      <c r="AA197" s="217" t="str">
        <f t="shared" si="102"/>
        <v/>
      </c>
      <c r="AB197" s="218" t="str">
        <f t="shared" si="103"/>
        <v/>
      </c>
      <c r="AC197" s="218" t="str">
        <f t="shared" si="104"/>
        <v/>
      </c>
      <c r="AD197" s="218" t="str">
        <f t="shared" si="105"/>
        <v/>
      </c>
      <c r="AE197" s="219" t="str">
        <f t="shared" si="106"/>
        <v/>
      </c>
      <c r="AF197" s="219" t="str">
        <f>IF(K197="","",K197*AF$8 - MAX('1042Bi Dati di base lav.'!S193-M197,0))</f>
        <v/>
      </c>
      <c r="AG197" s="219" t="str">
        <f t="shared" si="107"/>
        <v/>
      </c>
      <c r="AH197" s="219" t="str">
        <f t="shared" si="108"/>
        <v/>
      </c>
      <c r="AI197" s="219" t="str">
        <f t="shared" si="109"/>
        <v/>
      </c>
      <c r="AJ197" s="219" t="str">
        <f>IF(OR($C197="",K197="",O197=""),"",MAX(P197+'1042Bi Dati di base lav.'!T193-O197,0))</f>
        <v/>
      </c>
      <c r="AK197" s="219" t="str">
        <f>IF('1042Bi Dati di base lav.'!T193="","",'1042Bi Dati di base lav.'!T193)</f>
        <v/>
      </c>
      <c r="AL197" s="219" t="str">
        <f t="shared" si="110"/>
        <v/>
      </c>
      <c r="AM197" s="220" t="str">
        <f t="shared" si="111"/>
        <v/>
      </c>
      <c r="AN197" s="221" t="str">
        <f t="shared" si="90"/>
        <v/>
      </c>
      <c r="AO197" s="219" t="str">
        <f t="shared" si="112"/>
        <v/>
      </c>
      <c r="AP197" s="219" t="str">
        <f>IF(E197="","",'1042Bi Dati di base lav.'!P193)</f>
        <v/>
      </c>
      <c r="AQ197" s="222">
        <f>IF('1042Bi Dati di base lav.'!Y193&gt;0,AG197,0)</f>
        <v>0</v>
      </c>
      <c r="AR197" s="223">
        <f>IF('1042Bi Dati di base lav.'!Y193&gt;0,'1042Bi Dati di base lav.'!T193,0)</f>
        <v>0</v>
      </c>
      <c r="AS197" s="219" t="str">
        <f t="shared" si="113"/>
        <v/>
      </c>
      <c r="AT197" s="219">
        <f>'1042Bi Dati di base lav.'!P193</f>
        <v>0</v>
      </c>
      <c r="AU197" s="219">
        <f t="shared" si="114"/>
        <v>0</v>
      </c>
    </row>
    <row r="198" spans="1:47" s="57" customFormat="1" ht="16.899999999999999" customHeight="1">
      <c r="A198" s="225" t="str">
        <f>IF('1042Bi Dati di base lav.'!A194="","",'1042Bi Dati di base lav.'!A194)</f>
        <v/>
      </c>
      <c r="B198" s="226" t="str">
        <f>IF('1042Bi Dati di base lav.'!B194="","",'1042Bi Dati di base lav.'!B194)</f>
        <v/>
      </c>
      <c r="C198" s="227" t="str">
        <f>IF('1042Bi Dati di base lav.'!C194="","",'1042Bi Dati di base lav.'!C194)</f>
        <v/>
      </c>
      <c r="D198" s="335" t="str">
        <f>IF('1042Bi Dati di base lav.'!AJ194="","",'1042Bi Dati di base lav.'!AJ194)</f>
        <v/>
      </c>
      <c r="E198" s="327" t="str">
        <f>IF('1042Bi Dati di base lav.'!N194="","",'1042Bi Dati di base lav.'!N194)</f>
        <v/>
      </c>
      <c r="F198" s="333" t="str">
        <f>IF('1042Bi Dati di base lav.'!O194="","",'1042Bi Dati di base lav.'!O194)</f>
        <v/>
      </c>
      <c r="G198" s="329" t="str">
        <f>IF('1042Bi Dati di base lav.'!P194="","",'1042Bi Dati di base lav.'!P194)</f>
        <v/>
      </c>
      <c r="H198" s="341" t="str">
        <f>IF('1042Bi Dati di base lav.'!Q194="","",'1042Bi Dati di base lav.'!Q194)</f>
        <v/>
      </c>
      <c r="I198" s="342" t="str">
        <f>IF('1042Bi Dati di base lav.'!R194="","",'1042Bi Dati di base lav.'!R194)</f>
        <v/>
      </c>
      <c r="J198" s="343" t="str">
        <f t="shared" si="91"/>
        <v/>
      </c>
      <c r="K198" s="344" t="str">
        <f t="shared" si="92"/>
        <v/>
      </c>
      <c r="L198" s="345" t="str">
        <f>IF('1042Bi Dati di base lav.'!S194="","",'1042Bi Dati di base lav.'!S194)</f>
        <v/>
      </c>
      <c r="M198" s="346" t="str">
        <f t="shared" si="93"/>
        <v/>
      </c>
      <c r="N198" s="347" t="str">
        <f t="shared" si="94"/>
        <v/>
      </c>
      <c r="O198" s="348" t="str">
        <f t="shared" si="95"/>
        <v/>
      </c>
      <c r="P198" s="349" t="str">
        <f t="shared" si="96"/>
        <v/>
      </c>
      <c r="Q198" s="338" t="str">
        <f t="shared" si="97"/>
        <v/>
      </c>
      <c r="R198" s="350" t="str">
        <f t="shared" si="98"/>
        <v/>
      </c>
      <c r="S198" s="347" t="str">
        <f t="shared" si="99"/>
        <v/>
      </c>
      <c r="T198" s="345" t="str">
        <f>IF(R198="","",MAX((O198-AR198)*'1042Ai Domanda'!$B$31,0))</f>
        <v/>
      </c>
      <c r="U198" s="351" t="str">
        <f t="shared" si="100"/>
        <v/>
      </c>
      <c r="V198" s="214"/>
      <c r="W198" s="215"/>
      <c r="X198" s="164" t="str">
        <f>'1042Bi Dati di base lav.'!M194</f>
        <v/>
      </c>
      <c r="Y198" s="216" t="str">
        <f t="shared" si="101"/>
        <v/>
      </c>
      <c r="Z198" s="217" t="str">
        <f>IF(A198="","",'1042Bi Dati di base lav.'!Q194-'1042Bi Dati di base lav.'!R194)</f>
        <v/>
      </c>
      <c r="AA198" s="217" t="str">
        <f t="shared" si="102"/>
        <v/>
      </c>
      <c r="AB198" s="218" t="str">
        <f t="shared" si="103"/>
        <v/>
      </c>
      <c r="AC198" s="218" t="str">
        <f t="shared" si="104"/>
        <v/>
      </c>
      <c r="AD198" s="218" t="str">
        <f t="shared" si="105"/>
        <v/>
      </c>
      <c r="AE198" s="219" t="str">
        <f t="shared" si="106"/>
        <v/>
      </c>
      <c r="AF198" s="219" t="str">
        <f>IF(K198="","",K198*AF$8 - MAX('1042Bi Dati di base lav.'!S194-M198,0))</f>
        <v/>
      </c>
      <c r="AG198" s="219" t="str">
        <f t="shared" si="107"/>
        <v/>
      </c>
      <c r="AH198" s="219" t="str">
        <f t="shared" si="108"/>
        <v/>
      </c>
      <c r="AI198" s="219" t="str">
        <f t="shared" si="109"/>
        <v/>
      </c>
      <c r="AJ198" s="219" t="str">
        <f>IF(OR($C198="",K198="",O198=""),"",MAX(P198+'1042Bi Dati di base lav.'!T194-O198,0))</f>
        <v/>
      </c>
      <c r="AK198" s="219" t="str">
        <f>IF('1042Bi Dati di base lav.'!T194="","",'1042Bi Dati di base lav.'!T194)</f>
        <v/>
      </c>
      <c r="AL198" s="219" t="str">
        <f t="shared" si="110"/>
        <v/>
      </c>
      <c r="AM198" s="220" t="str">
        <f t="shared" si="111"/>
        <v/>
      </c>
      <c r="AN198" s="221" t="str">
        <f t="shared" si="90"/>
        <v/>
      </c>
      <c r="AO198" s="219" t="str">
        <f t="shared" si="112"/>
        <v/>
      </c>
      <c r="AP198" s="219" t="str">
        <f>IF(E198="","",'1042Bi Dati di base lav.'!P194)</f>
        <v/>
      </c>
      <c r="AQ198" s="222">
        <f>IF('1042Bi Dati di base lav.'!Y194&gt;0,AG198,0)</f>
        <v>0</v>
      </c>
      <c r="AR198" s="223">
        <f>IF('1042Bi Dati di base lav.'!Y194&gt;0,'1042Bi Dati di base lav.'!T194,0)</f>
        <v>0</v>
      </c>
      <c r="AS198" s="219" t="str">
        <f t="shared" si="113"/>
        <v/>
      </c>
      <c r="AT198" s="219">
        <f>'1042Bi Dati di base lav.'!P194</f>
        <v>0</v>
      </c>
      <c r="AU198" s="219">
        <f t="shared" si="114"/>
        <v>0</v>
      </c>
    </row>
    <row r="199" spans="1:47" s="57" customFormat="1" ht="16.899999999999999" customHeight="1">
      <c r="A199" s="225" t="str">
        <f>IF('1042Bi Dati di base lav.'!A195="","",'1042Bi Dati di base lav.'!A195)</f>
        <v/>
      </c>
      <c r="B199" s="226" t="str">
        <f>IF('1042Bi Dati di base lav.'!B195="","",'1042Bi Dati di base lav.'!B195)</f>
        <v/>
      </c>
      <c r="C199" s="227" t="str">
        <f>IF('1042Bi Dati di base lav.'!C195="","",'1042Bi Dati di base lav.'!C195)</f>
        <v/>
      </c>
      <c r="D199" s="335" t="str">
        <f>IF('1042Bi Dati di base lav.'!AJ195="","",'1042Bi Dati di base lav.'!AJ195)</f>
        <v/>
      </c>
      <c r="E199" s="327" t="str">
        <f>IF('1042Bi Dati di base lav.'!N195="","",'1042Bi Dati di base lav.'!N195)</f>
        <v/>
      </c>
      <c r="F199" s="333" t="str">
        <f>IF('1042Bi Dati di base lav.'!O195="","",'1042Bi Dati di base lav.'!O195)</f>
        <v/>
      </c>
      <c r="G199" s="329" t="str">
        <f>IF('1042Bi Dati di base lav.'!P195="","",'1042Bi Dati di base lav.'!P195)</f>
        <v/>
      </c>
      <c r="H199" s="341" t="str">
        <f>IF('1042Bi Dati di base lav.'!Q195="","",'1042Bi Dati di base lav.'!Q195)</f>
        <v/>
      </c>
      <c r="I199" s="342" t="str">
        <f>IF('1042Bi Dati di base lav.'!R195="","",'1042Bi Dati di base lav.'!R195)</f>
        <v/>
      </c>
      <c r="J199" s="343" t="str">
        <f t="shared" si="91"/>
        <v/>
      </c>
      <c r="K199" s="344" t="str">
        <f t="shared" si="92"/>
        <v/>
      </c>
      <c r="L199" s="345" t="str">
        <f>IF('1042Bi Dati di base lav.'!S195="","",'1042Bi Dati di base lav.'!S195)</f>
        <v/>
      </c>
      <c r="M199" s="346" t="str">
        <f t="shared" si="93"/>
        <v/>
      </c>
      <c r="N199" s="347" t="str">
        <f t="shared" si="94"/>
        <v/>
      </c>
      <c r="O199" s="348" t="str">
        <f t="shared" si="95"/>
        <v/>
      </c>
      <c r="P199" s="349" t="str">
        <f t="shared" si="96"/>
        <v/>
      </c>
      <c r="Q199" s="338" t="str">
        <f t="shared" si="97"/>
        <v/>
      </c>
      <c r="R199" s="350" t="str">
        <f t="shared" si="98"/>
        <v/>
      </c>
      <c r="S199" s="347" t="str">
        <f t="shared" si="99"/>
        <v/>
      </c>
      <c r="T199" s="345" t="str">
        <f>IF(R199="","",MAX((O199-AR199)*'1042Ai Domanda'!$B$31,0))</f>
        <v/>
      </c>
      <c r="U199" s="351" t="str">
        <f t="shared" si="100"/>
        <v/>
      </c>
      <c r="V199" s="214"/>
      <c r="W199" s="215"/>
      <c r="X199" s="164" t="str">
        <f>'1042Bi Dati di base lav.'!M195</f>
        <v/>
      </c>
      <c r="Y199" s="216" t="str">
        <f t="shared" si="101"/>
        <v/>
      </c>
      <c r="Z199" s="217" t="str">
        <f>IF(A199="","",'1042Bi Dati di base lav.'!Q195-'1042Bi Dati di base lav.'!R195)</f>
        <v/>
      </c>
      <c r="AA199" s="217" t="str">
        <f t="shared" si="102"/>
        <v/>
      </c>
      <c r="AB199" s="218" t="str">
        <f t="shared" si="103"/>
        <v/>
      </c>
      <c r="AC199" s="218" t="str">
        <f t="shared" si="104"/>
        <v/>
      </c>
      <c r="AD199" s="218" t="str">
        <f t="shared" si="105"/>
        <v/>
      </c>
      <c r="AE199" s="219" t="str">
        <f t="shared" si="106"/>
        <v/>
      </c>
      <c r="AF199" s="219" t="str">
        <f>IF(K199="","",K199*AF$8 - MAX('1042Bi Dati di base lav.'!S195-M199,0))</f>
        <v/>
      </c>
      <c r="AG199" s="219" t="str">
        <f t="shared" si="107"/>
        <v/>
      </c>
      <c r="AH199" s="219" t="str">
        <f t="shared" si="108"/>
        <v/>
      </c>
      <c r="AI199" s="219" t="str">
        <f t="shared" si="109"/>
        <v/>
      </c>
      <c r="AJ199" s="219" t="str">
        <f>IF(OR($C199="",K199="",O199=""),"",MAX(P199+'1042Bi Dati di base lav.'!T195-O199,0))</f>
        <v/>
      </c>
      <c r="AK199" s="219" t="str">
        <f>IF('1042Bi Dati di base lav.'!T195="","",'1042Bi Dati di base lav.'!T195)</f>
        <v/>
      </c>
      <c r="AL199" s="219" t="str">
        <f t="shared" si="110"/>
        <v/>
      </c>
      <c r="AM199" s="220" t="str">
        <f t="shared" si="111"/>
        <v/>
      </c>
      <c r="AN199" s="221" t="str">
        <f t="shared" si="90"/>
        <v/>
      </c>
      <c r="AO199" s="219" t="str">
        <f t="shared" si="112"/>
        <v/>
      </c>
      <c r="AP199" s="219" t="str">
        <f>IF(E199="","",'1042Bi Dati di base lav.'!P195)</f>
        <v/>
      </c>
      <c r="AQ199" s="222">
        <f>IF('1042Bi Dati di base lav.'!Y195&gt;0,AG199,0)</f>
        <v>0</v>
      </c>
      <c r="AR199" s="223">
        <f>IF('1042Bi Dati di base lav.'!Y195&gt;0,'1042Bi Dati di base lav.'!T195,0)</f>
        <v>0</v>
      </c>
      <c r="AS199" s="219" t="str">
        <f t="shared" si="113"/>
        <v/>
      </c>
      <c r="AT199" s="219">
        <f>'1042Bi Dati di base lav.'!P195</f>
        <v>0</v>
      </c>
      <c r="AU199" s="219">
        <f t="shared" si="114"/>
        <v>0</v>
      </c>
    </row>
    <row r="200" spans="1:47" s="57" customFormat="1" ht="16.899999999999999" customHeight="1">
      <c r="A200" s="225" t="str">
        <f>IF('1042Bi Dati di base lav.'!A196="","",'1042Bi Dati di base lav.'!A196)</f>
        <v/>
      </c>
      <c r="B200" s="226" t="str">
        <f>IF('1042Bi Dati di base lav.'!B196="","",'1042Bi Dati di base lav.'!B196)</f>
        <v/>
      </c>
      <c r="C200" s="227" t="str">
        <f>IF('1042Bi Dati di base lav.'!C196="","",'1042Bi Dati di base lav.'!C196)</f>
        <v/>
      </c>
      <c r="D200" s="335" t="str">
        <f>IF('1042Bi Dati di base lav.'!AJ196="","",'1042Bi Dati di base lav.'!AJ196)</f>
        <v/>
      </c>
      <c r="E200" s="327" t="str">
        <f>IF('1042Bi Dati di base lav.'!N196="","",'1042Bi Dati di base lav.'!N196)</f>
        <v/>
      </c>
      <c r="F200" s="333" t="str">
        <f>IF('1042Bi Dati di base lav.'!O196="","",'1042Bi Dati di base lav.'!O196)</f>
        <v/>
      </c>
      <c r="G200" s="329" t="str">
        <f>IF('1042Bi Dati di base lav.'!P196="","",'1042Bi Dati di base lav.'!P196)</f>
        <v/>
      </c>
      <c r="H200" s="341" t="str">
        <f>IF('1042Bi Dati di base lav.'!Q196="","",'1042Bi Dati di base lav.'!Q196)</f>
        <v/>
      </c>
      <c r="I200" s="342" t="str">
        <f>IF('1042Bi Dati di base lav.'!R196="","",'1042Bi Dati di base lav.'!R196)</f>
        <v/>
      </c>
      <c r="J200" s="343" t="str">
        <f t="shared" si="91"/>
        <v/>
      </c>
      <c r="K200" s="344" t="str">
        <f t="shared" si="92"/>
        <v/>
      </c>
      <c r="L200" s="345" t="str">
        <f>IF('1042Bi Dati di base lav.'!S196="","",'1042Bi Dati di base lav.'!S196)</f>
        <v/>
      </c>
      <c r="M200" s="346" t="str">
        <f t="shared" si="93"/>
        <v/>
      </c>
      <c r="N200" s="347" t="str">
        <f t="shared" si="94"/>
        <v/>
      </c>
      <c r="O200" s="348" t="str">
        <f t="shared" si="95"/>
        <v/>
      </c>
      <c r="P200" s="349" t="str">
        <f t="shared" si="96"/>
        <v/>
      </c>
      <c r="Q200" s="338" t="str">
        <f t="shared" si="97"/>
        <v/>
      </c>
      <c r="R200" s="350" t="str">
        <f t="shared" si="98"/>
        <v/>
      </c>
      <c r="S200" s="347" t="str">
        <f t="shared" si="99"/>
        <v/>
      </c>
      <c r="T200" s="345" t="str">
        <f>IF(R200="","",MAX((O200-AR200)*'1042Ai Domanda'!$B$31,0))</f>
        <v/>
      </c>
      <c r="U200" s="351" t="str">
        <f t="shared" si="100"/>
        <v/>
      </c>
      <c r="V200" s="214"/>
      <c r="W200" s="215"/>
      <c r="X200" s="164" t="str">
        <f>'1042Bi Dati di base lav.'!M196</f>
        <v/>
      </c>
      <c r="Y200" s="216" t="str">
        <f t="shared" si="101"/>
        <v/>
      </c>
      <c r="Z200" s="217" t="str">
        <f>IF(A200="","",'1042Bi Dati di base lav.'!Q196-'1042Bi Dati di base lav.'!R196)</f>
        <v/>
      </c>
      <c r="AA200" s="217" t="str">
        <f t="shared" si="102"/>
        <v/>
      </c>
      <c r="AB200" s="218" t="str">
        <f t="shared" si="103"/>
        <v/>
      </c>
      <c r="AC200" s="218" t="str">
        <f t="shared" si="104"/>
        <v/>
      </c>
      <c r="AD200" s="218" t="str">
        <f t="shared" si="105"/>
        <v/>
      </c>
      <c r="AE200" s="219" t="str">
        <f t="shared" si="106"/>
        <v/>
      </c>
      <c r="AF200" s="219" t="str">
        <f>IF(K200="","",K200*AF$8 - MAX('1042Bi Dati di base lav.'!S196-M200,0))</f>
        <v/>
      </c>
      <c r="AG200" s="219" t="str">
        <f t="shared" si="107"/>
        <v/>
      </c>
      <c r="AH200" s="219" t="str">
        <f t="shared" si="108"/>
        <v/>
      </c>
      <c r="AI200" s="219" t="str">
        <f t="shared" si="109"/>
        <v/>
      </c>
      <c r="AJ200" s="219" t="str">
        <f>IF(OR($C200="",K200="",O200=""),"",MAX(P200+'1042Bi Dati di base lav.'!T196-O200,0))</f>
        <v/>
      </c>
      <c r="AK200" s="219" t="str">
        <f>IF('1042Bi Dati di base lav.'!T196="","",'1042Bi Dati di base lav.'!T196)</f>
        <v/>
      </c>
      <c r="AL200" s="219" t="str">
        <f t="shared" si="110"/>
        <v/>
      </c>
      <c r="AM200" s="220" t="str">
        <f t="shared" si="111"/>
        <v/>
      </c>
      <c r="AN200" s="221" t="str">
        <f t="shared" si="90"/>
        <v/>
      </c>
      <c r="AO200" s="219" t="str">
        <f t="shared" si="112"/>
        <v/>
      </c>
      <c r="AP200" s="219" t="str">
        <f>IF(E200="","",'1042Bi Dati di base lav.'!P196)</f>
        <v/>
      </c>
      <c r="AQ200" s="222">
        <f>IF('1042Bi Dati di base lav.'!Y196&gt;0,AG200,0)</f>
        <v>0</v>
      </c>
      <c r="AR200" s="223">
        <f>IF('1042Bi Dati di base lav.'!Y196&gt;0,'1042Bi Dati di base lav.'!T196,0)</f>
        <v>0</v>
      </c>
      <c r="AS200" s="219" t="str">
        <f t="shared" si="113"/>
        <v/>
      </c>
      <c r="AT200" s="219">
        <f>'1042Bi Dati di base lav.'!P196</f>
        <v>0</v>
      </c>
      <c r="AU200" s="219">
        <f t="shared" si="114"/>
        <v>0</v>
      </c>
    </row>
    <row r="201" spans="1:47" s="57" customFormat="1" ht="16.899999999999999" customHeight="1">
      <c r="A201" s="225" t="str">
        <f>IF('1042Bi Dati di base lav.'!A197="","",'1042Bi Dati di base lav.'!A197)</f>
        <v/>
      </c>
      <c r="B201" s="226" t="str">
        <f>IF('1042Bi Dati di base lav.'!B197="","",'1042Bi Dati di base lav.'!B197)</f>
        <v/>
      </c>
      <c r="C201" s="227" t="str">
        <f>IF('1042Bi Dati di base lav.'!C197="","",'1042Bi Dati di base lav.'!C197)</f>
        <v/>
      </c>
      <c r="D201" s="335" t="str">
        <f>IF('1042Bi Dati di base lav.'!AJ197="","",'1042Bi Dati di base lav.'!AJ197)</f>
        <v/>
      </c>
      <c r="E201" s="327" t="str">
        <f>IF('1042Bi Dati di base lav.'!N197="","",'1042Bi Dati di base lav.'!N197)</f>
        <v/>
      </c>
      <c r="F201" s="333" t="str">
        <f>IF('1042Bi Dati di base lav.'!O197="","",'1042Bi Dati di base lav.'!O197)</f>
        <v/>
      </c>
      <c r="G201" s="329" t="str">
        <f>IF('1042Bi Dati di base lav.'!P197="","",'1042Bi Dati di base lav.'!P197)</f>
        <v/>
      </c>
      <c r="H201" s="341" t="str">
        <f>IF('1042Bi Dati di base lav.'!Q197="","",'1042Bi Dati di base lav.'!Q197)</f>
        <v/>
      </c>
      <c r="I201" s="342" t="str">
        <f>IF('1042Bi Dati di base lav.'!R197="","",'1042Bi Dati di base lav.'!R197)</f>
        <v/>
      </c>
      <c r="J201" s="343" t="str">
        <f t="shared" si="91"/>
        <v/>
      </c>
      <c r="K201" s="344" t="str">
        <f t="shared" si="92"/>
        <v/>
      </c>
      <c r="L201" s="345" t="str">
        <f>IF('1042Bi Dati di base lav.'!S197="","",'1042Bi Dati di base lav.'!S197)</f>
        <v/>
      </c>
      <c r="M201" s="346" t="str">
        <f t="shared" si="93"/>
        <v/>
      </c>
      <c r="N201" s="347" t="str">
        <f t="shared" si="94"/>
        <v/>
      </c>
      <c r="O201" s="348" t="str">
        <f t="shared" si="95"/>
        <v/>
      </c>
      <c r="P201" s="349" t="str">
        <f t="shared" si="96"/>
        <v/>
      </c>
      <c r="Q201" s="338" t="str">
        <f t="shared" si="97"/>
        <v/>
      </c>
      <c r="R201" s="350" t="str">
        <f t="shared" si="98"/>
        <v/>
      </c>
      <c r="S201" s="347" t="str">
        <f t="shared" si="99"/>
        <v/>
      </c>
      <c r="T201" s="345" t="str">
        <f>IF(R201="","",MAX((O201-AR201)*'1042Ai Domanda'!$B$31,0))</f>
        <v/>
      </c>
      <c r="U201" s="351" t="str">
        <f t="shared" si="100"/>
        <v/>
      </c>
      <c r="V201" s="214"/>
      <c r="W201" s="215"/>
      <c r="X201" s="164" t="str">
        <f>'1042Bi Dati di base lav.'!M197</f>
        <v/>
      </c>
      <c r="Y201" s="216" t="str">
        <f t="shared" si="101"/>
        <v/>
      </c>
      <c r="Z201" s="217" t="str">
        <f>IF(A201="","",'1042Bi Dati di base lav.'!Q197-'1042Bi Dati di base lav.'!R197)</f>
        <v/>
      </c>
      <c r="AA201" s="217" t="str">
        <f t="shared" si="102"/>
        <v/>
      </c>
      <c r="AB201" s="218" t="str">
        <f t="shared" si="103"/>
        <v/>
      </c>
      <c r="AC201" s="218" t="str">
        <f t="shared" si="104"/>
        <v/>
      </c>
      <c r="AD201" s="218" t="str">
        <f t="shared" si="105"/>
        <v/>
      </c>
      <c r="AE201" s="219" t="str">
        <f t="shared" si="106"/>
        <v/>
      </c>
      <c r="AF201" s="219" t="str">
        <f>IF(K201="","",K201*AF$8 - MAX('1042Bi Dati di base lav.'!S197-M201,0))</f>
        <v/>
      </c>
      <c r="AG201" s="219" t="str">
        <f t="shared" si="107"/>
        <v/>
      </c>
      <c r="AH201" s="219" t="str">
        <f t="shared" si="108"/>
        <v/>
      </c>
      <c r="AI201" s="219" t="str">
        <f t="shared" si="109"/>
        <v/>
      </c>
      <c r="AJ201" s="219" t="str">
        <f>IF(OR($C201="",K201="",O201=""),"",MAX(P201+'1042Bi Dati di base lav.'!T197-O201,0))</f>
        <v/>
      </c>
      <c r="AK201" s="219" t="str">
        <f>IF('1042Bi Dati di base lav.'!T197="","",'1042Bi Dati di base lav.'!T197)</f>
        <v/>
      </c>
      <c r="AL201" s="219" t="str">
        <f t="shared" si="110"/>
        <v/>
      </c>
      <c r="AM201" s="220" t="str">
        <f t="shared" si="111"/>
        <v/>
      </c>
      <c r="AN201" s="221" t="str">
        <f t="shared" si="90"/>
        <v/>
      </c>
      <c r="AO201" s="219" t="str">
        <f t="shared" si="112"/>
        <v/>
      </c>
      <c r="AP201" s="219" t="str">
        <f>IF(E201="","",'1042Bi Dati di base lav.'!P197)</f>
        <v/>
      </c>
      <c r="AQ201" s="222">
        <f>IF('1042Bi Dati di base lav.'!Y197&gt;0,AG201,0)</f>
        <v>0</v>
      </c>
      <c r="AR201" s="223">
        <f>IF('1042Bi Dati di base lav.'!Y197&gt;0,'1042Bi Dati di base lav.'!T197,0)</f>
        <v>0</v>
      </c>
      <c r="AS201" s="219" t="str">
        <f t="shared" si="113"/>
        <v/>
      </c>
      <c r="AT201" s="219">
        <f>'1042Bi Dati di base lav.'!P197</f>
        <v>0</v>
      </c>
      <c r="AU201" s="219">
        <f t="shared" si="114"/>
        <v>0</v>
      </c>
    </row>
    <row r="202" spans="1:47" s="57" customFormat="1" ht="16.899999999999999" customHeight="1">
      <c r="A202" s="225" t="str">
        <f>IF('1042Bi Dati di base lav.'!A198="","",'1042Bi Dati di base lav.'!A198)</f>
        <v/>
      </c>
      <c r="B202" s="226" t="str">
        <f>IF('1042Bi Dati di base lav.'!B198="","",'1042Bi Dati di base lav.'!B198)</f>
        <v/>
      </c>
      <c r="C202" s="227" t="str">
        <f>IF('1042Bi Dati di base lav.'!C198="","",'1042Bi Dati di base lav.'!C198)</f>
        <v/>
      </c>
      <c r="D202" s="335" t="str">
        <f>IF('1042Bi Dati di base lav.'!AJ198="","",'1042Bi Dati di base lav.'!AJ198)</f>
        <v/>
      </c>
      <c r="E202" s="327" t="str">
        <f>IF('1042Bi Dati di base lav.'!N198="","",'1042Bi Dati di base lav.'!N198)</f>
        <v/>
      </c>
      <c r="F202" s="333" t="str">
        <f>IF('1042Bi Dati di base lav.'!O198="","",'1042Bi Dati di base lav.'!O198)</f>
        <v/>
      </c>
      <c r="G202" s="329" t="str">
        <f>IF('1042Bi Dati di base lav.'!P198="","",'1042Bi Dati di base lav.'!P198)</f>
        <v/>
      </c>
      <c r="H202" s="341" t="str">
        <f>IF('1042Bi Dati di base lav.'!Q198="","",'1042Bi Dati di base lav.'!Q198)</f>
        <v/>
      </c>
      <c r="I202" s="342" t="str">
        <f>IF('1042Bi Dati di base lav.'!R198="","",'1042Bi Dati di base lav.'!R198)</f>
        <v/>
      </c>
      <c r="J202" s="343" t="str">
        <f t="shared" si="91"/>
        <v/>
      </c>
      <c r="K202" s="344" t="str">
        <f t="shared" si="92"/>
        <v/>
      </c>
      <c r="L202" s="345" t="str">
        <f>IF('1042Bi Dati di base lav.'!S198="","",'1042Bi Dati di base lav.'!S198)</f>
        <v/>
      </c>
      <c r="M202" s="346" t="str">
        <f t="shared" si="93"/>
        <v/>
      </c>
      <c r="N202" s="347" t="str">
        <f t="shared" si="94"/>
        <v/>
      </c>
      <c r="O202" s="348" t="str">
        <f t="shared" si="95"/>
        <v/>
      </c>
      <c r="P202" s="349" t="str">
        <f t="shared" si="96"/>
        <v/>
      </c>
      <c r="Q202" s="338" t="str">
        <f t="shared" si="97"/>
        <v/>
      </c>
      <c r="R202" s="350" t="str">
        <f t="shared" si="98"/>
        <v/>
      </c>
      <c r="S202" s="347" t="str">
        <f t="shared" si="99"/>
        <v/>
      </c>
      <c r="T202" s="345" t="str">
        <f>IF(R202="","",MAX((O202-AR202)*'1042Ai Domanda'!$B$31,0))</f>
        <v/>
      </c>
      <c r="U202" s="351" t="str">
        <f t="shared" si="100"/>
        <v/>
      </c>
      <c r="V202" s="214"/>
      <c r="W202" s="215"/>
      <c r="X202" s="164" t="str">
        <f>'1042Bi Dati di base lav.'!M198</f>
        <v/>
      </c>
      <c r="Y202" s="216" t="str">
        <f t="shared" si="101"/>
        <v/>
      </c>
      <c r="Z202" s="217" t="str">
        <f>IF(A202="","",'1042Bi Dati di base lav.'!Q198-'1042Bi Dati di base lav.'!R198)</f>
        <v/>
      </c>
      <c r="AA202" s="217" t="str">
        <f t="shared" si="102"/>
        <v/>
      </c>
      <c r="AB202" s="218" t="str">
        <f t="shared" si="103"/>
        <v/>
      </c>
      <c r="AC202" s="218" t="str">
        <f t="shared" si="104"/>
        <v/>
      </c>
      <c r="AD202" s="218" t="str">
        <f t="shared" si="105"/>
        <v/>
      </c>
      <c r="AE202" s="219" t="str">
        <f t="shared" si="106"/>
        <v/>
      </c>
      <c r="AF202" s="219" t="str">
        <f>IF(K202="","",K202*AF$8 - MAX('1042Bi Dati di base lav.'!S198-M202,0))</f>
        <v/>
      </c>
      <c r="AG202" s="219" t="str">
        <f t="shared" si="107"/>
        <v/>
      </c>
      <c r="AH202" s="219" t="str">
        <f t="shared" si="108"/>
        <v/>
      </c>
      <c r="AI202" s="219" t="str">
        <f t="shared" si="109"/>
        <v/>
      </c>
      <c r="AJ202" s="219" t="str">
        <f>IF(OR($C202="",K202="",O202=""),"",MAX(P202+'1042Bi Dati di base lav.'!T198-O202,0))</f>
        <v/>
      </c>
      <c r="AK202" s="219" t="str">
        <f>IF('1042Bi Dati di base lav.'!T198="","",'1042Bi Dati di base lav.'!T198)</f>
        <v/>
      </c>
      <c r="AL202" s="219" t="str">
        <f t="shared" si="110"/>
        <v/>
      </c>
      <c r="AM202" s="220" t="str">
        <f t="shared" si="111"/>
        <v/>
      </c>
      <c r="AN202" s="221" t="str">
        <f t="shared" si="90"/>
        <v/>
      </c>
      <c r="AO202" s="219" t="str">
        <f t="shared" si="112"/>
        <v/>
      </c>
      <c r="AP202" s="219" t="str">
        <f>IF(E202="","",'1042Bi Dati di base lav.'!P198)</f>
        <v/>
      </c>
      <c r="AQ202" s="222">
        <f>IF('1042Bi Dati di base lav.'!Y198&gt;0,AG202,0)</f>
        <v>0</v>
      </c>
      <c r="AR202" s="223">
        <f>IF('1042Bi Dati di base lav.'!Y198&gt;0,'1042Bi Dati di base lav.'!T198,0)</f>
        <v>0</v>
      </c>
      <c r="AS202" s="219" t="str">
        <f t="shared" si="113"/>
        <v/>
      </c>
      <c r="AT202" s="219">
        <f>'1042Bi Dati di base lav.'!P198</f>
        <v>0</v>
      </c>
      <c r="AU202" s="219">
        <f t="shared" si="114"/>
        <v>0</v>
      </c>
    </row>
    <row r="203" spans="1:47" s="57" customFormat="1" ht="16.899999999999999" customHeight="1">
      <c r="A203" s="225" t="str">
        <f>IF('1042Bi Dati di base lav.'!A199="","",'1042Bi Dati di base lav.'!A199)</f>
        <v/>
      </c>
      <c r="B203" s="226" t="str">
        <f>IF('1042Bi Dati di base lav.'!B199="","",'1042Bi Dati di base lav.'!B199)</f>
        <v/>
      </c>
      <c r="C203" s="227" t="str">
        <f>IF('1042Bi Dati di base lav.'!C199="","",'1042Bi Dati di base lav.'!C199)</f>
        <v/>
      </c>
      <c r="D203" s="335" t="str">
        <f>IF('1042Bi Dati di base lav.'!AJ199="","",'1042Bi Dati di base lav.'!AJ199)</f>
        <v/>
      </c>
      <c r="E203" s="327" t="str">
        <f>IF('1042Bi Dati di base lav.'!N199="","",'1042Bi Dati di base lav.'!N199)</f>
        <v/>
      </c>
      <c r="F203" s="333" t="str">
        <f>IF('1042Bi Dati di base lav.'!O199="","",'1042Bi Dati di base lav.'!O199)</f>
        <v/>
      </c>
      <c r="G203" s="329" t="str">
        <f>IF('1042Bi Dati di base lav.'!P199="","",'1042Bi Dati di base lav.'!P199)</f>
        <v/>
      </c>
      <c r="H203" s="341" t="str">
        <f>IF('1042Bi Dati di base lav.'!Q199="","",'1042Bi Dati di base lav.'!Q199)</f>
        <v/>
      </c>
      <c r="I203" s="342" t="str">
        <f>IF('1042Bi Dati di base lav.'!R199="","",'1042Bi Dati di base lav.'!R199)</f>
        <v/>
      </c>
      <c r="J203" s="343" t="str">
        <f t="shared" si="91"/>
        <v/>
      </c>
      <c r="K203" s="344" t="str">
        <f t="shared" si="92"/>
        <v/>
      </c>
      <c r="L203" s="345" t="str">
        <f>IF('1042Bi Dati di base lav.'!S199="","",'1042Bi Dati di base lav.'!S199)</f>
        <v/>
      </c>
      <c r="M203" s="346" t="str">
        <f t="shared" si="93"/>
        <v/>
      </c>
      <c r="N203" s="347" t="str">
        <f t="shared" si="94"/>
        <v/>
      </c>
      <c r="O203" s="348" t="str">
        <f t="shared" si="95"/>
        <v/>
      </c>
      <c r="P203" s="349" t="str">
        <f t="shared" si="96"/>
        <v/>
      </c>
      <c r="Q203" s="338" t="str">
        <f t="shared" si="97"/>
        <v/>
      </c>
      <c r="R203" s="350" t="str">
        <f t="shared" si="98"/>
        <v/>
      </c>
      <c r="S203" s="347" t="str">
        <f t="shared" si="99"/>
        <v/>
      </c>
      <c r="T203" s="345" t="str">
        <f>IF(R203="","",MAX((O203-AR203)*'1042Ai Domanda'!$B$31,0))</f>
        <v/>
      </c>
      <c r="U203" s="351" t="str">
        <f t="shared" si="100"/>
        <v/>
      </c>
      <c r="V203" s="214"/>
      <c r="W203" s="215"/>
      <c r="X203" s="164" t="str">
        <f>'1042Bi Dati di base lav.'!M199</f>
        <v/>
      </c>
      <c r="Y203" s="216" t="str">
        <f t="shared" si="101"/>
        <v/>
      </c>
      <c r="Z203" s="217" t="str">
        <f>IF(A203="","",'1042Bi Dati di base lav.'!Q199-'1042Bi Dati di base lav.'!R199)</f>
        <v/>
      </c>
      <c r="AA203" s="217" t="str">
        <f t="shared" si="102"/>
        <v/>
      </c>
      <c r="AB203" s="218" t="str">
        <f t="shared" si="103"/>
        <v/>
      </c>
      <c r="AC203" s="218" t="str">
        <f t="shared" si="104"/>
        <v/>
      </c>
      <c r="AD203" s="218" t="str">
        <f t="shared" si="105"/>
        <v/>
      </c>
      <c r="AE203" s="219" t="str">
        <f t="shared" si="106"/>
        <v/>
      </c>
      <c r="AF203" s="219" t="str">
        <f>IF(K203="","",K203*AF$8 - MAX('1042Bi Dati di base lav.'!S199-M203,0))</f>
        <v/>
      </c>
      <c r="AG203" s="219" t="str">
        <f t="shared" si="107"/>
        <v/>
      </c>
      <c r="AH203" s="219" t="str">
        <f t="shared" si="108"/>
        <v/>
      </c>
      <c r="AI203" s="219" t="str">
        <f t="shared" si="109"/>
        <v/>
      </c>
      <c r="AJ203" s="219" t="str">
        <f>IF(OR($C203="",K203="",O203=""),"",MAX(P203+'1042Bi Dati di base lav.'!T199-O203,0))</f>
        <v/>
      </c>
      <c r="AK203" s="219" t="str">
        <f>IF('1042Bi Dati di base lav.'!T199="","",'1042Bi Dati di base lav.'!T199)</f>
        <v/>
      </c>
      <c r="AL203" s="219" t="str">
        <f t="shared" si="110"/>
        <v/>
      </c>
      <c r="AM203" s="220" t="str">
        <f t="shared" si="111"/>
        <v/>
      </c>
      <c r="AN203" s="221" t="str">
        <f t="shared" si="90"/>
        <v/>
      </c>
      <c r="AO203" s="219" t="str">
        <f t="shared" si="112"/>
        <v/>
      </c>
      <c r="AP203" s="219" t="str">
        <f>IF(E203="","",'1042Bi Dati di base lav.'!P199)</f>
        <v/>
      </c>
      <c r="AQ203" s="222">
        <f>IF('1042Bi Dati di base lav.'!Y199&gt;0,AG203,0)</f>
        <v>0</v>
      </c>
      <c r="AR203" s="223">
        <f>IF('1042Bi Dati di base lav.'!Y199&gt;0,'1042Bi Dati di base lav.'!T199,0)</f>
        <v>0</v>
      </c>
      <c r="AS203" s="219" t="str">
        <f t="shared" si="113"/>
        <v/>
      </c>
      <c r="AT203" s="219">
        <f>'1042Bi Dati di base lav.'!P199</f>
        <v>0</v>
      </c>
      <c r="AU203" s="219">
        <f t="shared" si="114"/>
        <v>0</v>
      </c>
    </row>
    <row r="204" spans="1:47" s="57" customFormat="1" ht="16.899999999999999" customHeight="1">
      <c r="A204" s="225" t="str">
        <f>IF('1042Bi Dati di base lav.'!A200="","",'1042Bi Dati di base lav.'!A200)</f>
        <v/>
      </c>
      <c r="B204" s="226" t="str">
        <f>IF('1042Bi Dati di base lav.'!B200="","",'1042Bi Dati di base lav.'!B200)</f>
        <v/>
      </c>
      <c r="C204" s="227" t="str">
        <f>IF('1042Bi Dati di base lav.'!C200="","",'1042Bi Dati di base lav.'!C200)</f>
        <v/>
      </c>
      <c r="D204" s="335" t="str">
        <f>IF('1042Bi Dati di base lav.'!AJ200="","",'1042Bi Dati di base lav.'!AJ200)</f>
        <v/>
      </c>
      <c r="E204" s="327" t="str">
        <f>IF('1042Bi Dati di base lav.'!N200="","",'1042Bi Dati di base lav.'!N200)</f>
        <v/>
      </c>
      <c r="F204" s="333" t="str">
        <f>IF('1042Bi Dati di base lav.'!O200="","",'1042Bi Dati di base lav.'!O200)</f>
        <v/>
      </c>
      <c r="G204" s="329" t="str">
        <f>IF('1042Bi Dati di base lav.'!P200="","",'1042Bi Dati di base lav.'!P200)</f>
        <v/>
      </c>
      <c r="H204" s="341" t="str">
        <f>IF('1042Bi Dati di base lav.'!Q200="","",'1042Bi Dati di base lav.'!Q200)</f>
        <v/>
      </c>
      <c r="I204" s="342" t="str">
        <f>IF('1042Bi Dati di base lav.'!R200="","",'1042Bi Dati di base lav.'!R200)</f>
        <v/>
      </c>
      <c r="J204" s="343" t="str">
        <f t="shared" si="91"/>
        <v/>
      </c>
      <c r="K204" s="344" t="str">
        <f t="shared" si="92"/>
        <v/>
      </c>
      <c r="L204" s="345" t="str">
        <f>IF('1042Bi Dati di base lav.'!S200="","",'1042Bi Dati di base lav.'!S200)</f>
        <v/>
      </c>
      <c r="M204" s="346" t="str">
        <f t="shared" si="93"/>
        <v/>
      </c>
      <c r="N204" s="347" t="str">
        <f t="shared" si="94"/>
        <v/>
      </c>
      <c r="O204" s="348" t="str">
        <f t="shared" si="95"/>
        <v/>
      </c>
      <c r="P204" s="349" t="str">
        <f t="shared" si="96"/>
        <v/>
      </c>
      <c r="Q204" s="338" t="str">
        <f t="shared" si="97"/>
        <v/>
      </c>
      <c r="R204" s="350" t="str">
        <f t="shared" si="98"/>
        <v/>
      </c>
      <c r="S204" s="347" t="str">
        <f t="shared" si="99"/>
        <v/>
      </c>
      <c r="T204" s="345" t="str">
        <f>IF(R204="","",MAX((O204-AR204)*'1042Ai Domanda'!$B$31,0))</f>
        <v/>
      </c>
      <c r="U204" s="351" t="str">
        <f t="shared" si="100"/>
        <v/>
      </c>
      <c r="V204" s="214"/>
      <c r="W204" s="215"/>
      <c r="X204" s="164" t="str">
        <f>'1042Bi Dati di base lav.'!M200</f>
        <v/>
      </c>
      <c r="Y204" s="216" t="str">
        <f t="shared" si="101"/>
        <v/>
      </c>
      <c r="Z204" s="217" t="str">
        <f>IF(A204="","",'1042Bi Dati di base lav.'!Q200-'1042Bi Dati di base lav.'!R200)</f>
        <v/>
      </c>
      <c r="AA204" s="217" t="str">
        <f t="shared" si="102"/>
        <v/>
      </c>
      <c r="AB204" s="218" t="str">
        <f t="shared" si="103"/>
        <v/>
      </c>
      <c r="AC204" s="218" t="str">
        <f t="shared" si="104"/>
        <v/>
      </c>
      <c r="AD204" s="218" t="str">
        <f t="shared" si="105"/>
        <v/>
      </c>
      <c r="AE204" s="219" t="str">
        <f t="shared" si="106"/>
        <v/>
      </c>
      <c r="AF204" s="219" t="str">
        <f>IF(K204="","",K204*AF$8 - MAX('1042Bi Dati di base lav.'!S200-M204,0))</f>
        <v/>
      </c>
      <c r="AG204" s="219" t="str">
        <f t="shared" si="107"/>
        <v/>
      </c>
      <c r="AH204" s="219" t="str">
        <f t="shared" si="108"/>
        <v/>
      </c>
      <c r="AI204" s="219" t="str">
        <f t="shared" si="109"/>
        <v/>
      </c>
      <c r="AJ204" s="219" t="str">
        <f>IF(OR($C204="",K204="",O204=""),"",MAX(P204+'1042Bi Dati di base lav.'!T200-O204,0))</f>
        <v/>
      </c>
      <c r="AK204" s="219" t="str">
        <f>IF('1042Bi Dati di base lav.'!T200="","",'1042Bi Dati di base lav.'!T200)</f>
        <v/>
      </c>
      <c r="AL204" s="219" t="str">
        <f t="shared" si="110"/>
        <v/>
      </c>
      <c r="AM204" s="220" t="str">
        <f t="shared" si="111"/>
        <v/>
      </c>
      <c r="AN204" s="221" t="str">
        <f t="shared" si="90"/>
        <v/>
      </c>
      <c r="AO204" s="219" t="str">
        <f t="shared" si="112"/>
        <v/>
      </c>
      <c r="AP204" s="219" t="str">
        <f>IF(E204="","",'1042Bi Dati di base lav.'!P200)</f>
        <v/>
      </c>
      <c r="AQ204" s="222">
        <f>IF('1042Bi Dati di base lav.'!Y200&gt;0,AG204,0)</f>
        <v>0</v>
      </c>
      <c r="AR204" s="223">
        <f>IF('1042Bi Dati di base lav.'!Y200&gt;0,'1042Bi Dati di base lav.'!T200,0)</f>
        <v>0</v>
      </c>
      <c r="AS204" s="219" t="str">
        <f t="shared" si="113"/>
        <v/>
      </c>
      <c r="AT204" s="219">
        <f>'1042Bi Dati di base lav.'!P200</f>
        <v>0</v>
      </c>
      <c r="AU204" s="219">
        <f t="shared" si="114"/>
        <v>0</v>
      </c>
    </row>
    <row r="205" spans="1:47" s="57" customFormat="1" ht="16.899999999999999" customHeight="1">
      <c r="A205" s="225" t="str">
        <f>IF('1042Bi Dati di base lav.'!A201="","",'1042Bi Dati di base lav.'!A201)</f>
        <v/>
      </c>
      <c r="B205" s="226" t="str">
        <f>IF('1042Bi Dati di base lav.'!B201="","",'1042Bi Dati di base lav.'!B201)</f>
        <v/>
      </c>
      <c r="C205" s="227" t="str">
        <f>IF('1042Bi Dati di base lav.'!C201="","",'1042Bi Dati di base lav.'!C201)</f>
        <v/>
      </c>
      <c r="D205" s="335" t="str">
        <f>IF('1042Bi Dati di base lav.'!AJ201="","",'1042Bi Dati di base lav.'!AJ201)</f>
        <v/>
      </c>
      <c r="E205" s="327" t="str">
        <f>IF('1042Bi Dati di base lav.'!N201="","",'1042Bi Dati di base lav.'!N201)</f>
        <v/>
      </c>
      <c r="F205" s="333" t="str">
        <f>IF('1042Bi Dati di base lav.'!O201="","",'1042Bi Dati di base lav.'!O201)</f>
        <v/>
      </c>
      <c r="G205" s="329" t="str">
        <f>IF('1042Bi Dati di base lav.'!P201="","",'1042Bi Dati di base lav.'!P201)</f>
        <v/>
      </c>
      <c r="H205" s="341" t="str">
        <f>IF('1042Bi Dati di base lav.'!Q201="","",'1042Bi Dati di base lav.'!Q201)</f>
        <v/>
      </c>
      <c r="I205" s="342" t="str">
        <f>IF('1042Bi Dati di base lav.'!R201="","",'1042Bi Dati di base lav.'!R201)</f>
        <v/>
      </c>
      <c r="J205" s="343" t="str">
        <f t="shared" si="91"/>
        <v/>
      </c>
      <c r="K205" s="344" t="str">
        <f t="shared" si="92"/>
        <v/>
      </c>
      <c r="L205" s="345" t="str">
        <f>IF('1042Bi Dati di base lav.'!S201="","",'1042Bi Dati di base lav.'!S201)</f>
        <v/>
      </c>
      <c r="M205" s="346" t="str">
        <f t="shared" si="93"/>
        <v/>
      </c>
      <c r="N205" s="347" t="str">
        <f t="shared" si="94"/>
        <v/>
      </c>
      <c r="O205" s="348" t="str">
        <f t="shared" si="95"/>
        <v/>
      </c>
      <c r="P205" s="349" t="str">
        <f t="shared" si="96"/>
        <v/>
      </c>
      <c r="Q205" s="338" t="str">
        <f t="shared" si="97"/>
        <v/>
      </c>
      <c r="R205" s="350" t="str">
        <f t="shared" si="98"/>
        <v/>
      </c>
      <c r="S205" s="347" t="str">
        <f t="shared" si="99"/>
        <v/>
      </c>
      <c r="T205" s="345" t="str">
        <f>IF(R205="","",MAX((O205-AR205)*'1042Ai Domanda'!$B$31,0))</f>
        <v/>
      </c>
      <c r="U205" s="351" t="str">
        <f t="shared" si="100"/>
        <v/>
      </c>
      <c r="V205" s="214"/>
      <c r="W205" s="215"/>
      <c r="X205" s="164" t="str">
        <f>'1042Bi Dati di base lav.'!M201</f>
        <v/>
      </c>
      <c r="Y205" s="216" t="str">
        <f t="shared" si="101"/>
        <v/>
      </c>
      <c r="Z205" s="217" t="str">
        <f>IF(A205="","",'1042Bi Dati di base lav.'!Q201-'1042Bi Dati di base lav.'!R201)</f>
        <v/>
      </c>
      <c r="AA205" s="217" t="str">
        <f t="shared" si="102"/>
        <v/>
      </c>
      <c r="AB205" s="218" t="str">
        <f t="shared" si="103"/>
        <v/>
      </c>
      <c r="AC205" s="218" t="str">
        <f t="shared" si="104"/>
        <v/>
      </c>
      <c r="AD205" s="218" t="str">
        <f t="shared" si="105"/>
        <v/>
      </c>
      <c r="AE205" s="219" t="str">
        <f t="shared" si="106"/>
        <v/>
      </c>
      <c r="AF205" s="219" t="str">
        <f>IF(K205="","",K205*AF$8 - MAX('1042Bi Dati di base lav.'!S201-M205,0))</f>
        <v/>
      </c>
      <c r="AG205" s="219" t="str">
        <f t="shared" si="107"/>
        <v/>
      </c>
      <c r="AH205" s="219" t="str">
        <f t="shared" si="108"/>
        <v/>
      </c>
      <c r="AI205" s="219" t="str">
        <f t="shared" si="109"/>
        <v/>
      </c>
      <c r="AJ205" s="219" t="str">
        <f>IF(OR($C205="",K205="",O205=""),"",MAX(P205+'1042Bi Dati di base lav.'!T201-O205,0))</f>
        <v/>
      </c>
      <c r="AK205" s="219" t="str">
        <f>IF('1042Bi Dati di base lav.'!T201="","",'1042Bi Dati di base lav.'!T201)</f>
        <v/>
      </c>
      <c r="AL205" s="219" t="str">
        <f t="shared" si="110"/>
        <v/>
      </c>
      <c r="AM205" s="220" t="str">
        <f t="shared" si="111"/>
        <v/>
      </c>
      <c r="AN205" s="221" t="str">
        <f t="shared" ref="AN205:AN211" si="115">IF(E205="","",IF(ROUND(K205,2)&lt;=0,0,1))</f>
        <v/>
      </c>
      <c r="AO205" s="219" t="str">
        <f t="shared" si="112"/>
        <v/>
      </c>
      <c r="AP205" s="219" t="str">
        <f>IF(E205="","",'1042Bi Dati di base lav.'!P201)</f>
        <v/>
      </c>
      <c r="AQ205" s="222">
        <f>IF('1042Bi Dati di base lav.'!Y201&gt;0,AG205,0)</f>
        <v>0</v>
      </c>
      <c r="AR205" s="223">
        <f>IF('1042Bi Dati di base lav.'!Y201&gt;0,'1042Bi Dati di base lav.'!T201,0)</f>
        <v>0</v>
      </c>
      <c r="AS205" s="219" t="str">
        <f t="shared" si="113"/>
        <v/>
      </c>
      <c r="AT205" s="219">
        <f>'1042Bi Dati di base lav.'!P201</f>
        <v>0</v>
      </c>
      <c r="AU205" s="219">
        <f t="shared" si="114"/>
        <v>0</v>
      </c>
    </row>
    <row r="206" spans="1:47" s="57" customFormat="1" ht="16.899999999999999" customHeight="1">
      <c r="A206" s="225" t="str">
        <f>IF('1042Bi Dati di base lav.'!A202="","",'1042Bi Dati di base lav.'!A202)</f>
        <v/>
      </c>
      <c r="B206" s="226" t="str">
        <f>IF('1042Bi Dati di base lav.'!B202="","",'1042Bi Dati di base lav.'!B202)</f>
        <v/>
      </c>
      <c r="C206" s="227" t="str">
        <f>IF('1042Bi Dati di base lav.'!C202="","",'1042Bi Dati di base lav.'!C202)</f>
        <v/>
      </c>
      <c r="D206" s="335" t="str">
        <f>IF('1042Bi Dati di base lav.'!AJ202="","",'1042Bi Dati di base lav.'!AJ202)</f>
        <v/>
      </c>
      <c r="E206" s="327" t="str">
        <f>IF('1042Bi Dati di base lav.'!N202="","",'1042Bi Dati di base lav.'!N202)</f>
        <v/>
      </c>
      <c r="F206" s="333" t="str">
        <f>IF('1042Bi Dati di base lav.'!O202="","",'1042Bi Dati di base lav.'!O202)</f>
        <v/>
      </c>
      <c r="G206" s="329" t="str">
        <f>IF('1042Bi Dati di base lav.'!P202="","",'1042Bi Dati di base lav.'!P202)</f>
        <v/>
      </c>
      <c r="H206" s="341" t="str">
        <f>IF('1042Bi Dati di base lav.'!Q202="","",'1042Bi Dati di base lav.'!Q202)</f>
        <v/>
      </c>
      <c r="I206" s="342" t="str">
        <f>IF('1042Bi Dati di base lav.'!R202="","",'1042Bi Dati di base lav.'!R202)</f>
        <v/>
      </c>
      <c r="J206" s="343" t="str">
        <f t="shared" si="91"/>
        <v/>
      </c>
      <c r="K206" s="344" t="str">
        <f t="shared" si="92"/>
        <v/>
      </c>
      <c r="L206" s="345" t="str">
        <f>IF('1042Bi Dati di base lav.'!S202="","",'1042Bi Dati di base lav.'!S202)</f>
        <v/>
      </c>
      <c r="M206" s="346" t="str">
        <f t="shared" si="93"/>
        <v/>
      </c>
      <c r="N206" s="347" t="str">
        <f t="shared" si="94"/>
        <v/>
      </c>
      <c r="O206" s="348" t="str">
        <f t="shared" si="95"/>
        <v/>
      </c>
      <c r="P206" s="349" t="str">
        <f t="shared" si="96"/>
        <v/>
      </c>
      <c r="Q206" s="338" t="str">
        <f t="shared" si="97"/>
        <v/>
      </c>
      <c r="R206" s="350" t="str">
        <f t="shared" si="98"/>
        <v/>
      </c>
      <c r="S206" s="347" t="str">
        <f t="shared" si="99"/>
        <v/>
      </c>
      <c r="T206" s="345" t="str">
        <f>IF(R206="","",MAX((O206-AR206)*'1042Ai Domanda'!$B$31,0))</f>
        <v/>
      </c>
      <c r="U206" s="351" t="str">
        <f t="shared" si="100"/>
        <v/>
      </c>
      <c r="V206" s="214"/>
      <c r="W206" s="215"/>
      <c r="X206" s="164" t="str">
        <f>'1042Bi Dati di base lav.'!M202</f>
        <v/>
      </c>
      <c r="Y206" s="216" t="str">
        <f t="shared" si="101"/>
        <v/>
      </c>
      <c r="Z206" s="217" t="str">
        <f>IF(A206="","",'1042Bi Dati di base lav.'!Q202-'1042Bi Dati di base lav.'!R202)</f>
        <v/>
      </c>
      <c r="AA206" s="217" t="str">
        <f t="shared" si="102"/>
        <v/>
      </c>
      <c r="AB206" s="218" t="str">
        <f t="shared" si="103"/>
        <v/>
      </c>
      <c r="AC206" s="218" t="str">
        <f t="shared" si="104"/>
        <v/>
      </c>
      <c r="AD206" s="218" t="str">
        <f t="shared" si="105"/>
        <v/>
      </c>
      <c r="AE206" s="219" t="str">
        <f t="shared" si="106"/>
        <v/>
      </c>
      <c r="AF206" s="219" t="str">
        <f>IF(K206="","",K206*AF$8 - MAX('1042Bi Dati di base lav.'!S202-M206,0))</f>
        <v/>
      </c>
      <c r="AG206" s="219" t="str">
        <f t="shared" si="107"/>
        <v/>
      </c>
      <c r="AH206" s="219" t="str">
        <f t="shared" si="108"/>
        <v/>
      </c>
      <c r="AI206" s="219" t="str">
        <f t="shared" si="109"/>
        <v/>
      </c>
      <c r="AJ206" s="219" t="str">
        <f>IF(OR($C206="",K206="",O206=""),"",MAX(P206+'1042Bi Dati di base lav.'!T202-O206,0))</f>
        <v/>
      </c>
      <c r="AK206" s="219" t="str">
        <f>IF('1042Bi Dati di base lav.'!T202="","",'1042Bi Dati di base lav.'!T202)</f>
        <v/>
      </c>
      <c r="AL206" s="219" t="str">
        <f t="shared" si="110"/>
        <v/>
      </c>
      <c r="AM206" s="220" t="str">
        <f t="shared" si="111"/>
        <v/>
      </c>
      <c r="AN206" s="221" t="str">
        <f t="shared" si="115"/>
        <v/>
      </c>
      <c r="AO206" s="219" t="str">
        <f t="shared" si="112"/>
        <v/>
      </c>
      <c r="AP206" s="219" t="str">
        <f>IF(E206="","",'1042Bi Dati di base lav.'!P202)</f>
        <v/>
      </c>
      <c r="AQ206" s="222">
        <f>IF('1042Bi Dati di base lav.'!Y202&gt;0,AG206,0)</f>
        <v>0</v>
      </c>
      <c r="AR206" s="223">
        <f>IF('1042Bi Dati di base lav.'!Y202&gt;0,'1042Bi Dati di base lav.'!T202,0)</f>
        <v>0</v>
      </c>
      <c r="AS206" s="219" t="str">
        <f t="shared" si="113"/>
        <v/>
      </c>
      <c r="AT206" s="219">
        <f>'1042Bi Dati di base lav.'!P202</f>
        <v>0</v>
      </c>
      <c r="AU206" s="219">
        <f t="shared" si="114"/>
        <v>0</v>
      </c>
    </row>
    <row r="207" spans="1:47" s="57" customFormat="1" ht="16.899999999999999" customHeight="1">
      <c r="A207" s="225" t="str">
        <f>IF('1042Bi Dati di base lav.'!A203="","",'1042Bi Dati di base lav.'!A203)</f>
        <v/>
      </c>
      <c r="B207" s="226" t="str">
        <f>IF('1042Bi Dati di base lav.'!B203="","",'1042Bi Dati di base lav.'!B203)</f>
        <v/>
      </c>
      <c r="C207" s="227" t="str">
        <f>IF('1042Bi Dati di base lav.'!C203="","",'1042Bi Dati di base lav.'!C203)</f>
        <v/>
      </c>
      <c r="D207" s="335" t="str">
        <f>IF('1042Bi Dati di base lav.'!AJ203="","",'1042Bi Dati di base lav.'!AJ203)</f>
        <v/>
      </c>
      <c r="E207" s="327" t="str">
        <f>IF('1042Bi Dati di base lav.'!N203="","",'1042Bi Dati di base lav.'!N203)</f>
        <v/>
      </c>
      <c r="F207" s="333" t="str">
        <f>IF('1042Bi Dati di base lav.'!O203="","",'1042Bi Dati di base lav.'!O203)</f>
        <v/>
      </c>
      <c r="G207" s="329" t="str">
        <f>IF('1042Bi Dati di base lav.'!P203="","",'1042Bi Dati di base lav.'!P203)</f>
        <v/>
      </c>
      <c r="H207" s="341" t="str">
        <f>IF('1042Bi Dati di base lav.'!Q203="","",'1042Bi Dati di base lav.'!Q203)</f>
        <v/>
      </c>
      <c r="I207" s="342" t="str">
        <f>IF('1042Bi Dati di base lav.'!R203="","",'1042Bi Dati di base lav.'!R203)</f>
        <v/>
      </c>
      <c r="J207" s="343" t="str">
        <f t="shared" si="91"/>
        <v/>
      </c>
      <c r="K207" s="344" t="str">
        <f t="shared" si="92"/>
        <v/>
      </c>
      <c r="L207" s="345" t="str">
        <f>IF('1042Bi Dati di base lav.'!S203="","",'1042Bi Dati di base lav.'!S203)</f>
        <v/>
      </c>
      <c r="M207" s="346" t="str">
        <f t="shared" si="93"/>
        <v/>
      </c>
      <c r="N207" s="347" t="str">
        <f t="shared" si="94"/>
        <v/>
      </c>
      <c r="O207" s="348" t="str">
        <f t="shared" si="95"/>
        <v/>
      </c>
      <c r="P207" s="349" t="str">
        <f t="shared" si="96"/>
        <v/>
      </c>
      <c r="Q207" s="338" t="str">
        <f t="shared" si="97"/>
        <v/>
      </c>
      <c r="R207" s="350" t="str">
        <f t="shared" si="98"/>
        <v/>
      </c>
      <c r="S207" s="347" t="str">
        <f t="shared" si="99"/>
        <v/>
      </c>
      <c r="T207" s="345" t="str">
        <f>IF(R207="","",MAX((O207-AR207)*'1042Ai Domanda'!$B$31,0))</f>
        <v/>
      </c>
      <c r="U207" s="351" t="str">
        <f t="shared" si="100"/>
        <v/>
      </c>
      <c r="V207" s="214"/>
      <c r="W207" s="215"/>
      <c r="X207" s="164" t="str">
        <f>'1042Bi Dati di base lav.'!M203</f>
        <v/>
      </c>
      <c r="Y207" s="216" t="str">
        <f t="shared" si="101"/>
        <v/>
      </c>
      <c r="Z207" s="217" t="str">
        <f>IF(A207="","",'1042Bi Dati di base lav.'!Q203-'1042Bi Dati di base lav.'!R203)</f>
        <v/>
      </c>
      <c r="AA207" s="217" t="str">
        <f t="shared" si="102"/>
        <v/>
      </c>
      <c r="AB207" s="218" t="str">
        <f t="shared" si="103"/>
        <v/>
      </c>
      <c r="AC207" s="218" t="str">
        <f t="shared" si="104"/>
        <v/>
      </c>
      <c r="AD207" s="218" t="str">
        <f t="shared" si="105"/>
        <v/>
      </c>
      <c r="AE207" s="219" t="str">
        <f t="shared" si="106"/>
        <v/>
      </c>
      <c r="AF207" s="219" t="str">
        <f>IF(K207="","",K207*AF$8 - MAX('1042Bi Dati di base lav.'!S203-M207,0))</f>
        <v/>
      </c>
      <c r="AG207" s="219" t="str">
        <f t="shared" si="107"/>
        <v/>
      </c>
      <c r="AH207" s="219" t="str">
        <f t="shared" si="108"/>
        <v/>
      </c>
      <c r="AI207" s="219" t="str">
        <f t="shared" si="109"/>
        <v/>
      </c>
      <c r="AJ207" s="219" t="str">
        <f>IF(OR($C207="",K207="",O207=""),"",MAX(P207+'1042Bi Dati di base lav.'!T203-O207,0))</f>
        <v/>
      </c>
      <c r="AK207" s="219" t="str">
        <f>IF('1042Bi Dati di base lav.'!T203="","",'1042Bi Dati di base lav.'!T203)</f>
        <v/>
      </c>
      <c r="AL207" s="219" t="str">
        <f t="shared" si="110"/>
        <v/>
      </c>
      <c r="AM207" s="220" t="str">
        <f t="shared" si="111"/>
        <v/>
      </c>
      <c r="AN207" s="221" t="str">
        <f t="shared" si="115"/>
        <v/>
      </c>
      <c r="AO207" s="219" t="str">
        <f t="shared" si="112"/>
        <v/>
      </c>
      <c r="AP207" s="219" t="str">
        <f>IF(E207="","",'1042Bi Dati di base lav.'!P203)</f>
        <v/>
      </c>
      <c r="AQ207" s="222">
        <f>IF('1042Bi Dati di base lav.'!Y203&gt;0,AG207,0)</f>
        <v>0</v>
      </c>
      <c r="AR207" s="223">
        <f>IF('1042Bi Dati di base lav.'!Y203&gt;0,'1042Bi Dati di base lav.'!T203,0)</f>
        <v>0</v>
      </c>
      <c r="AS207" s="219" t="str">
        <f t="shared" si="113"/>
        <v/>
      </c>
      <c r="AT207" s="219">
        <f>'1042Bi Dati di base lav.'!P203</f>
        <v>0</v>
      </c>
      <c r="AU207" s="219">
        <f t="shared" si="114"/>
        <v>0</v>
      </c>
    </row>
    <row r="208" spans="1:47" s="57" customFormat="1" ht="16.899999999999999" customHeight="1">
      <c r="A208" s="225" t="str">
        <f>IF('1042Bi Dati di base lav.'!A204="","",'1042Bi Dati di base lav.'!A204)</f>
        <v/>
      </c>
      <c r="B208" s="226" t="str">
        <f>IF('1042Bi Dati di base lav.'!B204="","",'1042Bi Dati di base lav.'!B204)</f>
        <v/>
      </c>
      <c r="C208" s="227" t="str">
        <f>IF('1042Bi Dati di base lav.'!C204="","",'1042Bi Dati di base lav.'!C204)</f>
        <v/>
      </c>
      <c r="D208" s="335" t="str">
        <f>IF('1042Bi Dati di base lav.'!AJ204="","",'1042Bi Dati di base lav.'!AJ204)</f>
        <v/>
      </c>
      <c r="E208" s="327" t="str">
        <f>IF('1042Bi Dati di base lav.'!N204="","",'1042Bi Dati di base lav.'!N204)</f>
        <v/>
      </c>
      <c r="F208" s="333" t="str">
        <f>IF('1042Bi Dati di base lav.'!O204="","",'1042Bi Dati di base lav.'!O204)</f>
        <v/>
      </c>
      <c r="G208" s="329" t="str">
        <f>IF('1042Bi Dati di base lav.'!P204="","",'1042Bi Dati di base lav.'!P204)</f>
        <v/>
      </c>
      <c r="H208" s="341" t="str">
        <f>IF('1042Bi Dati di base lav.'!Q204="","",'1042Bi Dati di base lav.'!Q204)</f>
        <v/>
      </c>
      <c r="I208" s="342" t="str">
        <f>IF('1042Bi Dati di base lav.'!R204="","",'1042Bi Dati di base lav.'!R204)</f>
        <v/>
      </c>
      <c r="J208" s="343" t="str">
        <f t="shared" si="91"/>
        <v/>
      </c>
      <c r="K208" s="344" t="str">
        <f t="shared" si="92"/>
        <v/>
      </c>
      <c r="L208" s="345" t="str">
        <f>IF('1042Bi Dati di base lav.'!S204="","",'1042Bi Dati di base lav.'!S204)</f>
        <v/>
      </c>
      <c r="M208" s="346" t="str">
        <f t="shared" si="93"/>
        <v/>
      </c>
      <c r="N208" s="347" t="str">
        <f t="shared" si="94"/>
        <v/>
      </c>
      <c r="O208" s="348" t="str">
        <f t="shared" si="95"/>
        <v/>
      </c>
      <c r="P208" s="349" t="str">
        <f t="shared" si="96"/>
        <v/>
      </c>
      <c r="Q208" s="338" t="str">
        <f t="shared" si="97"/>
        <v/>
      </c>
      <c r="R208" s="350" t="str">
        <f t="shared" si="98"/>
        <v/>
      </c>
      <c r="S208" s="347" t="str">
        <f t="shared" si="99"/>
        <v/>
      </c>
      <c r="T208" s="345" t="str">
        <f>IF(R208="","",MAX((O208-AR208)*'1042Ai Domanda'!$B$31,0))</f>
        <v/>
      </c>
      <c r="U208" s="351" t="str">
        <f t="shared" si="100"/>
        <v/>
      </c>
      <c r="V208" s="214"/>
      <c r="W208" s="215"/>
      <c r="X208" s="164" t="str">
        <f>'1042Bi Dati di base lav.'!M204</f>
        <v/>
      </c>
      <c r="Y208" s="216" t="str">
        <f t="shared" si="101"/>
        <v/>
      </c>
      <c r="Z208" s="217" t="str">
        <f>IF(A208="","",'1042Bi Dati di base lav.'!Q204-'1042Bi Dati di base lav.'!R204)</f>
        <v/>
      </c>
      <c r="AA208" s="217" t="str">
        <f t="shared" si="102"/>
        <v/>
      </c>
      <c r="AB208" s="218" t="str">
        <f t="shared" si="103"/>
        <v/>
      </c>
      <c r="AC208" s="218" t="str">
        <f t="shared" si="104"/>
        <v/>
      </c>
      <c r="AD208" s="218" t="str">
        <f t="shared" si="105"/>
        <v/>
      </c>
      <c r="AE208" s="219" t="str">
        <f t="shared" si="106"/>
        <v/>
      </c>
      <c r="AF208" s="219" t="str">
        <f>IF(K208="","",K208*AF$8 - MAX('1042Bi Dati di base lav.'!S204-M208,0))</f>
        <v/>
      </c>
      <c r="AG208" s="219" t="str">
        <f t="shared" si="107"/>
        <v/>
      </c>
      <c r="AH208" s="219" t="str">
        <f t="shared" si="108"/>
        <v/>
      </c>
      <c r="AI208" s="219" t="str">
        <f t="shared" si="109"/>
        <v/>
      </c>
      <c r="AJ208" s="219" t="str">
        <f>IF(OR($C208="",K208="",O208=""),"",MAX(P208+'1042Bi Dati di base lav.'!T204-O208,0))</f>
        <v/>
      </c>
      <c r="AK208" s="219" t="str">
        <f>IF('1042Bi Dati di base lav.'!T204="","",'1042Bi Dati di base lav.'!T204)</f>
        <v/>
      </c>
      <c r="AL208" s="219" t="str">
        <f t="shared" si="110"/>
        <v/>
      </c>
      <c r="AM208" s="220" t="str">
        <f t="shared" si="111"/>
        <v/>
      </c>
      <c r="AN208" s="221" t="str">
        <f t="shared" si="115"/>
        <v/>
      </c>
      <c r="AO208" s="219" t="str">
        <f t="shared" si="112"/>
        <v/>
      </c>
      <c r="AP208" s="219" t="str">
        <f>IF(E208="","",'1042Bi Dati di base lav.'!P204)</f>
        <v/>
      </c>
      <c r="AQ208" s="222">
        <f>IF('1042Bi Dati di base lav.'!Y204&gt;0,AG208,0)</f>
        <v>0</v>
      </c>
      <c r="AR208" s="223">
        <f>IF('1042Bi Dati di base lav.'!Y204&gt;0,'1042Bi Dati di base lav.'!T204,0)</f>
        <v>0</v>
      </c>
      <c r="AS208" s="219" t="str">
        <f t="shared" si="113"/>
        <v/>
      </c>
      <c r="AT208" s="219">
        <f>'1042Bi Dati di base lav.'!P204</f>
        <v>0</v>
      </c>
      <c r="AU208" s="219">
        <f t="shared" si="114"/>
        <v>0</v>
      </c>
    </row>
    <row r="209" spans="1:47" s="57" customFormat="1" ht="16.899999999999999" customHeight="1">
      <c r="A209" s="225" t="str">
        <f>IF('1042Bi Dati di base lav.'!A205="","",'1042Bi Dati di base lav.'!A205)</f>
        <v/>
      </c>
      <c r="B209" s="226" t="str">
        <f>IF('1042Bi Dati di base lav.'!B205="","",'1042Bi Dati di base lav.'!B205)</f>
        <v/>
      </c>
      <c r="C209" s="227" t="str">
        <f>IF('1042Bi Dati di base lav.'!C205="","",'1042Bi Dati di base lav.'!C205)</f>
        <v/>
      </c>
      <c r="D209" s="335" t="str">
        <f>IF('1042Bi Dati di base lav.'!AJ205="","",'1042Bi Dati di base lav.'!AJ205)</f>
        <v/>
      </c>
      <c r="E209" s="327" t="str">
        <f>IF('1042Bi Dati di base lav.'!N205="","",'1042Bi Dati di base lav.'!N205)</f>
        <v/>
      </c>
      <c r="F209" s="333" t="str">
        <f>IF('1042Bi Dati di base lav.'!O205="","",'1042Bi Dati di base lav.'!O205)</f>
        <v/>
      </c>
      <c r="G209" s="329" t="str">
        <f>IF('1042Bi Dati di base lav.'!P205="","",'1042Bi Dati di base lav.'!P205)</f>
        <v/>
      </c>
      <c r="H209" s="341" t="str">
        <f>IF('1042Bi Dati di base lav.'!Q205="","",'1042Bi Dati di base lav.'!Q205)</f>
        <v/>
      </c>
      <c r="I209" s="342" t="str">
        <f>IF('1042Bi Dati di base lav.'!R205="","",'1042Bi Dati di base lav.'!R205)</f>
        <v/>
      </c>
      <c r="J209" s="343" t="str">
        <f t="shared" si="91"/>
        <v/>
      </c>
      <c r="K209" s="344" t="str">
        <f t="shared" si="92"/>
        <v/>
      </c>
      <c r="L209" s="345" t="str">
        <f>IF('1042Bi Dati di base lav.'!S205="","",'1042Bi Dati di base lav.'!S205)</f>
        <v/>
      </c>
      <c r="M209" s="346" t="str">
        <f t="shared" si="93"/>
        <v/>
      </c>
      <c r="N209" s="347" t="str">
        <f t="shared" si="94"/>
        <v/>
      </c>
      <c r="O209" s="348" t="str">
        <f t="shared" si="95"/>
        <v/>
      </c>
      <c r="P209" s="349" t="str">
        <f t="shared" si="96"/>
        <v/>
      </c>
      <c r="Q209" s="338" t="str">
        <f t="shared" si="97"/>
        <v/>
      </c>
      <c r="R209" s="350" t="str">
        <f t="shared" si="98"/>
        <v/>
      </c>
      <c r="S209" s="347" t="str">
        <f t="shared" si="99"/>
        <v/>
      </c>
      <c r="T209" s="345" t="str">
        <f>IF(R209="","",MAX((O209-AR209)*'1042Ai Domanda'!$B$31,0))</f>
        <v/>
      </c>
      <c r="U209" s="351" t="str">
        <f t="shared" si="100"/>
        <v/>
      </c>
      <c r="V209" s="214"/>
      <c r="W209" s="215"/>
      <c r="X209" s="164" t="str">
        <f>'1042Bi Dati di base lav.'!M205</f>
        <v/>
      </c>
      <c r="Y209" s="216" t="str">
        <f t="shared" si="101"/>
        <v/>
      </c>
      <c r="Z209" s="217" t="str">
        <f>IF(A209="","",'1042Bi Dati di base lav.'!Q205-'1042Bi Dati di base lav.'!R205)</f>
        <v/>
      </c>
      <c r="AA209" s="217" t="str">
        <f t="shared" si="102"/>
        <v/>
      </c>
      <c r="AB209" s="218" t="str">
        <f t="shared" si="103"/>
        <v/>
      </c>
      <c r="AC209" s="218" t="str">
        <f t="shared" si="104"/>
        <v/>
      </c>
      <c r="AD209" s="218" t="str">
        <f t="shared" si="105"/>
        <v/>
      </c>
      <c r="AE209" s="219" t="str">
        <f t="shared" si="106"/>
        <v/>
      </c>
      <c r="AF209" s="219" t="str">
        <f>IF(K209="","",K209*AF$8 - MAX('1042Bi Dati di base lav.'!S205-M209,0))</f>
        <v/>
      </c>
      <c r="AG209" s="219" t="str">
        <f t="shared" si="107"/>
        <v/>
      </c>
      <c r="AH209" s="219" t="str">
        <f t="shared" si="108"/>
        <v/>
      </c>
      <c r="AI209" s="219" t="str">
        <f t="shared" si="109"/>
        <v/>
      </c>
      <c r="AJ209" s="219" t="str">
        <f>IF(OR($C209="",K209="",O209=""),"",MAX(P209+'1042Bi Dati di base lav.'!T205-O209,0))</f>
        <v/>
      </c>
      <c r="AK209" s="219" t="str">
        <f>IF('1042Bi Dati di base lav.'!T205="","",'1042Bi Dati di base lav.'!T205)</f>
        <v/>
      </c>
      <c r="AL209" s="219" t="str">
        <f t="shared" si="110"/>
        <v/>
      </c>
      <c r="AM209" s="220" t="str">
        <f t="shared" si="111"/>
        <v/>
      </c>
      <c r="AN209" s="221" t="str">
        <f t="shared" si="115"/>
        <v/>
      </c>
      <c r="AO209" s="219" t="str">
        <f t="shared" si="112"/>
        <v/>
      </c>
      <c r="AP209" s="219" t="str">
        <f>IF(E209="","",'1042Bi Dati di base lav.'!P205)</f>
        <v/>
      </c>
      <c r="AQ209" s="222">
        <f>IF('1042Bi Dati di base lav.'!Y205&gt;0,AG209,0)</f>
        <v>0</v>
      </c>
      <c r="AR209" s="223">
        <f>IF('1042Bi Dati di base lav.'!Y205&gt;0,'1042Bi Dati di base lav.'!T205,0)</f>
        <v>0</v>
      </c>
      <c r="AS209" s="219" t="str">
        <f t="shared" si="113"/>
        <v/>
      </c>
      <c r="AT209" s="219">
        <f>'1042Bi Dati di base lav.'!P205</f>
        <v>0</v>
      </c>
      <c r="AU209" s="219">
        <f t="shared" si="114"/>
        <v>0</v>
      </c>
    </row>
    <row r="210" spans="1:47" s="57" customFormat="1" ht="16.899999999999999" customHeight="1">
      <c r="A210" s="225" t="str">
        <f>IF('1042Bi Dati di base lav.'!A206="","",'1042Bi Dati di base lav.'!A206)</f>
        <v/>
      </c>
      <c r="B210" s="226" t="str">
        <f>IF('1042Bi Dati di base lav.'!B206="","",'1042Bi Dati di base lav.'!B206)</f>
        <v/>
      </c>
      <c r="C210" s="227" t="str">
        <f>IF('1042Bi Dati di base lav.'!C206="","",'1042Bi Dati di base lav.'!C206)</f>
        <v/>
      </c>
      <c r="D210" s="335" t="str">
        <f>IF('1042Bi Dati di base lav.'!AJ206="","",'1042Bi Dati di base lav.'!AJ206)</f>
        <v/>
      </c>
      <c r="E210" s="327" t="str">
        <f>IF('1042Bi Dati di base lav.'!N206="","",'1042Bi Dati di base lav.'!N206)</f>
        <v/>
      </c>
      <c r="F210" s="333" t="str">
        <f>IF('1042Bi Dati di base lav.'!O206="","",'1042Bi Dati di base lav.'!O206)</f>
        <v/>
      </c>
      <c r="G210" s="329" t="str">
        <f>IF('1042Bi Dati di base lav.'!P206="","",'1042Bi Dati di base lav.'!P206)</f>
        <v/>
      </c>
      <c r="H210" s="341" t="str">
        <f>IF('1042Bi Dati di base lav.'!Q206="","",'1042Bi Dati di base lav.'!Q206)</f>
        <v/>
      </c>
      <c r="I210" s="342" t="str">
        <f>IF('1042Bi Dati di base lav.'!R206="","",'1042Bi Dati di base lav.'!R206)</f>
        <v/>
      </c>
      <c r="J210" s="343" t="str">
        <f t="shared" si="91"/>
        <v/>
      </c>
      <c r="K210" s="344" t="str">
        <f t="shared" si="92"/>
        <v/>
      </c>
      <c r="L210" s="345" t="str">
        <f>IF('1042Bi Dati di base lav.'!S206="","",'1042Bi Dati di base lav.'!S206)</f>
        <v/>
      </c>
      <c r="M210" s="346" t="str">
        <f t="shared" si="93"/>
        <v/>
      </c>
      <c r="N210" s="347" t="str">
        <f t="shared" si="94"/>
        <v/>
      </c>
      <c r="O210" s="348" t="str">
        <f t="shared" si="95"/>
        <v/>
      </c>
      <c r="P210" s="349" t="str">
        <f t="shared" si="96"/>
        <v/>
      </c>
      <c r="Q210" s="338" t="str">
        <f t="shared" si="97"/>
        <v/>
      </c>
      <c r="R210" s="350" t="str">
        <f t="shared" si="98"/>
        <v/>
      </c>
      <c r="S210" s="347" t="str">
        <f t="shared" si="99"/>
        <v/>
      </c>
      <c r="T210" s="345" t="str">
        <f>IF(R210="","",MAX((O210-AR210)*'1042Ai Domanda'!$B$31,0))</f>
        <v/>
      </c>
      <c r="U210" s="351" t="str">
        <f t="shared" si="100"/>
        <v/>
      </c>
      <c r="V210" s="214"/>
      <c r="W210" s="215"/>
      <c r="X210" s="164" t="str">
        <f>'1042Bi Dati di base lav.'!M206</f>
        <v/>
      </c>
      <c r="Y210" s="216" t="str">
        <f t="shared" si="101"/>
        <v/>
      </c>
      <c r="Z210" s="217" t="str">
        <f>IF(A210="","",'1042Bi Dati di base lav.'!Q206-'1042Bi Dati di base lav.'!R206)</f>
        <v/>
      </c>
      <c r="AA210" s="217" t="str">
        <f t="shared" si="102"/>
        <v/>
      </c>
      <c r="AB210" s="218" t="str">
        <f t="shared" si="103"/>
        <v/>
      </c>
      <c r="AC210" s="218" t="str">
        <f t="shared" si="104"/>
        <v/>
      </c>
      <c r="AD210" s="218" t="str">
        <f t="shared" si="105"/>
        <v/>
      </c>
      <c r="AE210" s="219" t="str">
        <f t="shared" si="106"/>
        <v/>
      </c>
      <c r="AF210" s="219" t="str">
        <f>IF(K210="","",K210*AF$8 - MAX('1042Bi Dati di base lav.'!S206-M210,0))</f>
        <v/>
      </c>
      <c r="AG210" s="219" t="str">
        <f t="shared" si="107"/>
        <v/>
      </c>
      <c r="AH210" s="219" t="str">
        <f t="shared" si="108"/>
        <v/>
      </c>
      <c r="AI210" s="219" t="str">
        <f t="shared" si="109"/>
        <v/>
      </c>
      <c r="AJ210" s="219" t="str">
        <f>IF(OR($C210="",K210="",O210=""),"",MAX(P210+'1042Bi Dati di base lav.'!T206-O210,0))</f>
        <v/>
      </c>
      <c r="AK210" s="219" t="str">
        <f>IF('1042Bi Dati di base lav.'!T206="","",'1042Bi Dati di base lav.'!T206)</f>
        <v/>
      </c>
      <c r="AL210" s="219" t="str">
        <f t="shared" si="110"/>
        <v/>
      </c>
      <c r="AM210" s="220" t="str">
        <f t="shared" si="111"/>
        <v/>
      </c>
      <c r="AN210" s="221" t="str">
        <f t="shared" si="115"/>
        <v/>
      </c>
      <c r="AO210" s="219" t="str">
        <f t="shared" si="112"/>
        <v/>
      </c>
      <c r="AP210" s="219" t="str">
        <f>IF(E210="","",'1042Bi Dati di base lav.'!P206)</f>
        <v/>
      </c>
      <c r="AQ210" s="222">
        <f>IF('1042Bi Dati di base lav.'!Y206&gt;0,AG210,0)</f>
        <v>0</v>
      </c>
      <c r="AR210" s="223">
        <f>IF('1042Bi Dati di base lav.'!Y206&gt;0,'1042Bi Dati di base lav.'!T206,0)</f>
        <v>0</v>
      </c>
      <c r="AS210" s="219" t="str">
        <f t="shared" si="113"/>
        <v/>
      </c>
      <c r="AT210" s="219">
        <f>'1042Bi Dati di base lav.'!P206</f>
        <v>0</v>
      </c>
      <c r="AU210" s="219">
        <f t="shared" si="114"/>
        <v>0</v>
      </c>
    </row>
    <row r="211" spans="1:47" s="57" customFormat="1" ht="16.899999999999999" customHeight="1" thickBot="1">
      <c r="A211" s="228" t="str">
        <f>IF('1042Bi Dati di base lav.'!A207="","",'1042Bi Dati di base lav.'!A207)</f>
        <v/>
      </c>
      <c r="B211" s="229" t="str">
        <f>IF('1042Bi Dati di base lav.'!B207="","",'1042Bi Dati di base lav.'!B207)</f>
        <v/>
      </c>
      <c r="C211" s="230" t="str">
        <f>IF('1042Bi Dati di base lav.'!C207="","",'1042Bi Dati di base lav.'!C207)</f>
        <v/>
      </c>
      <c r="D211" s="335" t="str">
        <f>IF('1042Bi Dati di base lav.'!AJ207="","",'1042Bi Dati di base lav.'!AJ207)</f>
        <v/>
      </c>
      <c r="E211" s="418" t="str">
        <f>IF('1042Bi Dati di base lav.'!N207="","",'1042Bi Dati di base lav.'!N207)</f>
        <v/>
      </c>
      <c r="F211" s="355" t="str">
        <f>IF('1042Bi Dati di base lav.'!O207="","",'1042Bi Dati di base lav.'!O207)</f>
        <v/>
      </c>
      <c r="G211" s="419" t="str">
        <f>IF('1042Bi Dati di base lav.'!P207="","",'1042Bi Dati di base lav.'!P207)</f>
        <v/>
      </c>
      <c r="H211" s="352" t="str">
        <f>IF('1042Bi Dati di base lav.'!Q207="","",'1042Bi Dati di base lav.'!Q207)</f>
        <v/>
      </c>
      <c r="I211" s="353" t="str">
        <f>IF('1042Bi Dati di base lav.'!R207="","",'1042Bi Dati di base lav.'!R207)</f>
        <v/>
      </c>
      <c r="J211" s="420" t="str">
        <f t="shared" si="91"/>
        <v/>
      </c>
      <c r="K211" s="354" t="str">
        <f t="shared" si="92"/>
        <v/>
      </c>
      <c r="L211" s="355" t="str">
        <f>IF('1042Bi Dati di base lav.'!S207="","",'1042Bi Dati di base lav.'!S207)</f>
        <v/>
      </c>
      <c r="M211" s="356" t="str">
        <f t="shared" si="93"/>
        <v/>
      </c>
      <c r="N211" s="357" t="str">
        <f t="shared" si="94"/>
        <v/>
      </c>
      <c r="O211" s="358" t="str">
        <f t="shared" si="95"/>
        <v/>
      </c>
      <c r="P211" s="359" t="str">
        <f t="shared" si="96"/>
        <v/>
      </c>
      <c r="Q211" s="421" t="str">
        <f t="shared" si="97"/>
        <v/>
      </c>
      <c r="R211" s="360" t="str">
        <f t="shared" si="98"/>
        <v/>
      </c>
      <c r="S211" s="357" t="str">
        <f t="shared" si="99"/>
        <v/>
      </c>
      <c r="T211" s="355" t="str">
        <f>IF(R211="","",MAX((O211-AR211)*'1042Ai Domanda'!$B$31,0))</f>
        <v/>
      </c>
      <c r="U211" s="361" t="str">
        <f t="shared" si="100"/>
        <v/>
      </c>
      <c r="V211" s="214"/>
      <c r="W211" s="215"/>
      <c r="X211" s="164" t="str">
        <f>'1042Bi Dati di base lav.'!M207</f>
        <v/>
      </c>
      <c r="Y211" s="216" t="str">
        <f t="shared" si="101"/>
        <v/>
      </c>
      <c r="Z211" s="217" t="str">
        <f>IF(A211="","",'1042Bi Dati di base lav.'!Q207-'1042Bi Dati di base lav.'!R207)</f>
        <v/>
      </c>
      <c r="AA211" s="217" t="str">
        <f t="shared" si="102"/>
        <v/>
      </c>
      <c r="AB211" s="218" t="str">
        <f t="shared" si="103"/>
        <v/>
      </c>
      <c r="AC211" s="218" t="str">
        <f t="shared" si="104"/>
        <v/>
      </c>
      <c r="AD211" s="218" t="str">
        <f t="shared" si="105"/>
        <v/>
      </c>
      <c r="AE211" s="219" t="str">
        <f t="shared" si="106"/>
        <v/>
      </c>
      <c r="AF211" s="219" t="str">
        <f>IF(K211="","",K211*AF$8 - MAX('1042Bi Dati di base lav.'!S207-M211,0))</f>
        <v/>
      </c>
      <c r="AG211" s="219" t="str">
        <f t="shared" si="107"/>
        <v/>
      </c>
      <c r="AH211" s="219" t="str">
        <f t="shared" si="108"/>
        <v/>
      </c>
      <c r="AI211" s="219" t="str">
        <f t="shared" si="109"/>
        <v/>
      </c>
      <c r="AJ211" s="219" t="str">
        <f>IF(OR($C211="",K211="",O211=""),"",MAX(P211+'1042Bi Dati di base lav.'!T207-O211,0))</f>
        <v/>
      </c>
      <c r="AK211" s="219" t="str">
        <f>IF('1042Bi Dati di base lav.'!T207="","",'1042Bi Dati di base lav.'!T207)</f>
        <v/>
      </c>
      <c r="AL211" s="219" t="str">
        <f t="shared" si="110"/>
        <v/>
      </c>
      <c r="AM211" s="220" t="str">
        <f t="shared" si="111"/>
        <v/>
      </c>
      <c r="AN211" s="221" t="str">
        <f t="shared" si="115"/>
        <v/>
      </c>
      <c r="AO211" s="219" t="str">
        <f t="shared" si="112"/>
        <v/>
      </c>
      <c r="AP211" s="219" t="str">
        <f>IF(E211="","",'1042Bi Dati di base lav.'!P207)</f>
        <v/>
      </c>
      <c r="AQ211" s="222">
        <f>IF('1042Bi Dati di base lav.'!Y207&gt;0,AG211,0)</f>
        <v>0</v>
      </c>
      <c r="AR211" s="223">
        <f>IF('1042Bi Dati di base lav.'!Y207&gt;0,'1042Bi Dati di base lav.'!T207,0)</f>
        <v>0</v>
      </c>
      <c r="AS211" s="219" t="str">
        <f t="shared" si="113"/>
        <v/>
      </c>
      <c r="AT211" s="219">
        <f>'1042Bi Dati di base lav.'!P207</f>
        <v>0</v>
      </c>
      <c r="AU211" s="219">
        <f t="shared" si="114"/>
        <v>0</v>
      </c>
    </row>
    <row r="212" spans="1:47"/>
  </sheetData>
  <sheetProtection algorithmName="SHA-512" hashValue="pfiXH98AUg4s/Xd9RkxxB4uFT0wdBLYXASzZbsZqDZHOT5akgBKxkNvwl7+R/l7SNucS+IISbX9bq2K4GGLA/A==" saltValue="+yaqKwZBxNoif92G3Xbyiw==" spinCount="100000" sheet="1" selectLockedCells="1" selectUnlockedCells="1"/>
  <mergeCells count="17">
    <mergeCell ref="K9:K10"/>
    <mergeCell ref="C1:D1"/>
    <mergeCell ref="C2:D2"/>
    <mergeCell ref="M9:M10"/>
    <mergeCell ref="N9:N10"/>
    <mergeCell ref="D9:D10"/>
    <mergeCell ref="E9:E10"/>
    <mergeCell ref="F9:F10"/>
    <mergeCell ref="G9:G10"/>
    <mergeCell ref="H9:J9"/>
    <mergeCell ref="T9:T10"/>
    <mergeCell ref="U9:U10"/>
    <mergeCell ref="O9:P9"/>
    <mergeCell ref="Q9:Q10"/>
    <mergeCell ref="L9:L10"/>
    <mergeCell ref="R9:R10"/>
    <mergeCell ref="S9:S10"/>
  </mergeCells>
  <conditionalFormatting sqref="T6">
    <cfRule type="expression" dxfId="10" priority="114" stopIfTrue="1">
      <formula>OR(AO6="")</formula>
    </cfRule>
  </conditionalFormatting>
  <conditionalFormatting sqref="A12:C211">
    <cfRule type="cellIs" dxfId="9" priority="38" operator="between">
      <formula>0</formula>
      <formula>9999999999</formula>
    </cfRule>
  </conditionalFormatting>
  <conditionalFormatting sqref="N12:N211">
    <cfRule type="cellIs" dxfId="8" priority="16" stopIfTrue="1" operator="lessThan">
      <formula>0</formula>
    </cfRule>
  </conditionalFormatting>
  <conditionalFormatting sqref="H14:J211">
    <cfRule type="expression" dxfId="7" priority="200">
      <formula>AND(XFA12&lt;&gt;"",OR(H14&gt;20,H14&lt;-20))</formula>
    </cfRule>
  </conditionalFormatting>
  <conditionalFormatting sqref="A12:A211">
    <cfRule type="cellIs" dxfId="6" priority="10" operator="between">
      <formula>7560000000000</formula>
      <formula>7569999999999</formula>
    </cfRule>
  </conditionalFormatting>
  <conditionalFormatting sqref="H12:J12">
    <cfRule type="expression" dxfId="5" priority="201">
      <formula>AND(XFA8&lt;&gt;"",OR(H12&gt;20,H12&lt;-20))</formula>
    </cfRule>
  </conditionalFormatting>
  <conditionalFormatting sqref="H13:J13">
    <cfRule type="expression" dxfId="4" priority="202">
      <formula>AND(XFA10&lt;&gt;"",OR(H13&gt;20,H13&lt;-20))</formula>
    </cfRule>
  </conditionalFormatting>
  <conditionalFormatting sqref="A11:C11">
    <cfRule type="cellIs" dxfId="3" priority="3" operator="between">
      <formula>0</formula>
      <formula>9999999999</formula>
    </cfRule>
  </conditionalFormatting>
  <conditionalFormatting sqref="N11">
    <cfRule type="cellIs" dxfId="2" priority="2" stopIfTrue="1" operator="lessThan">
      <formula>0</formula>
    </cfRule>
  </conditionalFormatting>
  <conditionalFormatting sqref="H11:J11">
    <cfRule type="expression" dxfId="1" priority="4">
      <formula>AND(XFA9&lt;&gt;"",OR(H11&gt;20,H11&lt;-20))</formula>
    </cfRule>
  </conditionalFormatting>
  <conditionalFormatting sqref="A11">
    <cfRule type="cellIs" dxfId="0" priority="1" operator="between">
      <formula>7560000000000</formula>
      <formula>7569999999999</formula>
    </cfRule>
  </conditionalFormatting>
  <dataValidations count="1">
    <dataValidation type="custom" allowBlank="1" showInputMessage="1" showErrorMessage="1" sqref="J12:J211" xr:uid="{00000000-0002-0000-0500-000000000000}">
      <formula1>IF(J12&gt;20,20,J12)</formula1>
    </dataValidation>
  </dataValidations>
  <pageMargins left="0.39370078740157483" right="0.39370078740157483" top="0.78740157480314965" bottom="0.59055118110236227" header="0.31496062992125984" footer="0.31496062992125984"/>
  <pageSetup paperSize="9" scale="51" fitToHeight="0" orientation="landscape" horizontalDpi="300" verticalDpi="300" r:id="rId1"/>
  <headerFooter>
    <oddHeader>&amp;C&amp;"Arial,Fett"&amp;26Conteggio sul lavoro ridotto</oddHeader>
    <oddFooter>&amp;L&amp;F / &amp;A / 06.2024&amp;RPagina &amp;P / &amp;N</oddFooter>
  </headerFooter>
  <ignoredErrors>
    <ignoredError sqref="R12 R13:R11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3"/>
  <sheetViews>
    <sheetView topLeftCell="A13" zoomScaleNormal="100" workbookViewId="0">
      <selection activeCell="F27" sqref="F27"/>
    </sheetView>
  </sheetViews>
  <sheetFormatPr baseColWidth="10" defaultColWidth="9.140625" defaultRowHeight="15"/>
  <cols>
    <col min="1" max="1" width="11" style="12" customWidth="1"/>
    <col min="2" max="2" width="10.7109375" style="13" customWidth="1"/>
    <col min="3" max="3" width="13.28515625" style="14" customWidth="1"/>
    <col min="4" max="4" width="11.42578125" style="17" customWidth="1"/>
    <col min="5" max="5" width="4.7109375" style="2" customWidth="1"/>
    <col min="6" max="6" width="33.85546875" style="2" customWidth="1"/>
    <col min="7" max="7" width="7.85546875" style="2" customWidth="1"/>
    <col min="8" max="8" width="10.5703125" style="2" customWidth="1"/>
    <col min="9" max="9" width="4.7109375" style="2" customWidth="1"/>
    <col min="10" max="10" width="25.7109375" style="2" customWidth="1"/>
    <col min="11" max="11" width="12.7109375" style="2" customWidth="1"/>
    <col min="12" max="12" width="4.7109375" style="2" customWidth="1"/>
    <col min="13" max="13" width="25" style="4" customWidth="1"/>
    <col min="14" max="14" width="66.140625" style="5" customWidth="1"/>
    <col min="15" max="16384" width="9.140625" style="2"/>
  </cols>
  <sheetData>
    <row r="1" spans="1:18" s="91" customFormat="1">
      <c r="A1" s="90" t="str">
        <f>Übersetzungstexte!A316</f>
        <v>Datum</v>
      </c>
      <c r="B1" s="90" t="str">
        <f>Übersetzungstexte!A319</f>
        <v>Arbeitstage</v>
      </c>
      <c r="C1" s="90" t="str">
        <f>Übersetzungstexte!A322</f>
        <v>Max. massgeb.</v>
      </c>
      <c r="D1" s="90" t="str">
        <f>Übersetzungstexte!A325</f>
        <v>Beitragssatz</v>
      </c>
      <c r="F1" s="91" t="s">
        <v>226</v>
      </c>
      <c r="M1" s="60"/>
      <c r="N1" s="18"/>
      <c r="O1" s="60"/>
      <c r="P1" s="60"/>
      <c r="Q1" s="60"/>
      <c r="R1" s="60"/>
    </row>
    <row r="2" spans="1:18" s="91" customFormat="1">
      <c r="A2" s="90" t="str">
        <f>Übersetzungstexte!A317</f>
        <v>Gültig ab</v>
      </c>
      <c r="B2" s="90" t="str">
        <f>Übersetzungstexte!A320</f>
        <v>pro jahr</v>
      </c>
      <c r="C2" s="90" t="str">
        <f>Übersetzungstexte!A323</f>
        <v>Verdienst</v>
      </c>
      <c r="D2" s="90"/>
      <c r="F2" s="91" t="s">
        <v>227</v>
      </c>
      <c r="M2" s="60"/>
      <c r="N2" s="18"/>
      <c r="O2" s="60"/>
      <c r="P2" s="60"/>
      <c r="Q2" s="60"/>
      <c r="R2" s="60"/>
    </row>
    <row r="3" spans="1:18" ht="12.75" customHeight="1">
      <c r="A3" s="12">
        <v>30682</v>
      </c>
      <c r="B3" s="13">
        <v>261</v>
      </c>
      <c r="C3" s="14">
        <v>5800</v>
      </c>
      <c r="D3" s="15">
        <v>5.2999999999999999E-2</v>
      </c>
      <c r="F3" s="2" t="s">
        <v>228</v>
      </c>
      <c r="J3" s="1"/>
      <c r="O3" s="4"/>
      <c r="P3" s="4"/>
      <c r="Q3" s="4"/>
      <c r="R3" s="4"/>
    </row>
    <row r="4" spans="1:18">
      <c r="A4" s="12">
        <v>31778</v>
      </c>
      <c r="B4" s="13">
        <v>261</v>
      </c>
      <c r="C4" s="14">
        <v>6800</v>
      </c>
      <c r="D4" s="15">
        <v>5.2999999999999999E-2</v>
      </c>
      <c r="F4" s="2" t="s">
        <v>229</v>
      </c>
      <c r="J4" s="1"/>
      <c r="O4" s="4"/>
      <c r="P4" s="4"/>
      <c r="Q4" s="4"/>
      <c r="R4" s="4"/>
    </row>
    <row r="5" spans="1:18">
      <c r="A5" s="12">
        <v>32143</v>
      </c>
      <c r="B5" s="13">
        <v>261</v>
      </c>
      <c r="C5" s="14">
        <v>6800</v>
      </c>
      <c r="D5" s="15">
        <v>5.3499999999999999E-2</v>
      </c>
      <c r="J5" s="1"/>
      <c r="O5" s="4"/>
      <c r="P5" s="4"/>
      <c r="Q5" s="4"/>
      <c r="R5" s="4"/>
    </row>
    <row r="6" spans="1:18">
      <c r="A6" s="12">
        <v>32509</v>
      </c>
      <c r="B6" s="13">
        <v>260</v>
      </c>
      <c r="C6" s="14">
        <v>6800</v>
      </c>
      <c r="D6" s="15">
        <v>5.3499999999999999E-2</v>
      </c>
      <c r="F6" s="91" t="s">
        <v>230</v>
      </c>
      <c r="O6" s="4"/>
      <c r="P6" s="4"/>
      <c r="Q6" s="4"/>
      <c r="R6" s="4"/>
    </row>
    <row r="7" spans="1:18">
      <c r="A7" s="12">
        <v>32874</v>
      </c>
      <c r="B7" s="13">
        <v>261</v>
      </c>
      <c r="C7" s="14">
        <v>6800</v>
      </c>
      <c r="D7" s="15">
        <v>5.2499999999999998E-2</v>
      </c>
      <c r="F7" s="91" t="s">
        <v>231</v>
      </c>
      <c r="O7" s="4"/>
      <c r="P7" s="4"/>
      <c r="Q7" s="4"/>
      <c r="R7" s="4"/>
    </row>
    <row r="8" spans="1:18">
      <c r="A8" s="12">
        <v>33239</v>
      </c>
      <c r="B8" s="13">
        <v>261</v>
      </c>
      <c r="C8" s="14">
        <v>8100</v>
      </c>
      <c r="D8" s="15">
        <v>5.2499999999999998E-2</v>
      </c>
      <c r="F8" s="2" t="s">
        <v>232</v>
      </c>
      <c r="O8" s="4"/>
      <c r="P8" s="4"/>
      <c r="Q8" s="4"/>
      <c r="R8" s="4"/>
    </row>
    <row r="9" spans="1:18" ht="12.75" customHeight="1">
      <c r="A9" s="12">
        <v>33604</v>
      </c>
      <c r="B9" s="13">
        <v>262</v>
      </c>
      <c r="C9" s="14">
        <v>8100</v>
      </c>
      <c r="D9" s="15">
        <v>5.2499999999999998E-2</v>
      </c>
      <c r="F9" s="2" t="s">
        <v>233</v>
      </c>
      <c r="J9" s="4" t="str">
        <f>Übersetzungstexte!A363</f>
        <v>Schutzwort:</v>
      </c>
      <c r="K9" s="2" t="s">
        <v>234</v>
      </c>
      <c r="O9" s="4"/>
      <c r="P9" s="4"/>
      <c r="Q9" s="4"/>
      <c r="R9" s="4"/>
    </row>
    <row r="10" spans="1:18">
      <c r="A10" s="12">
        <v>33970</v>
      </c>
      <c r="B10" s="13">
        <v>261</v>
      </c>
      <c r="C10" s="14">
        <v>8100</v>
      </c>
      <c r="D10" s="15">
        <v>6.0499999999999998E-2</v>
      </c>
      <c r="F10" s="2" t="s">
        <v>235</v>
      </c>
      <c r="O10" s="4"/>
      <c r="P10" s="4"/>
      <c r="Q10" s="4"/>
      <c r="R10" s="4"/>
    </row>
    <row r="11" spans="1:18">
      <c r="A11" s="12">
        <v>34335</v>
      </c>
      <c r="B11" s="13">
        <v>260</v>
      </c>
      <c r="C11" s="14">
        <v>8100</v>
      </c>
      <c r="D11" s="15">
        <v>6.0499999999999998E-2</v>
      </c>
      <c r="F11" s="2" t="s">
        <v>236</v>
      </c>
      <c r="J11" s="4" t="str">
        <f>Übersetzungstexte!A364</f>
        <v>AHV-Pflicht ab:</v>
      </c>
      <c r="K11" s="2">
        <v>18</v>
      </c>
      <c r="O11" s="4"/>
      <c r="P11" s="4"/>
      <c r="Q11" s="4"/>
      <c r="R11" s="4"/>
    </row>
    <row r="12" spans="1:18">
      <c r="A12" s="12">
        <v>34700</v>
      </c>
      <c r="B12" s="13">
        <v>260</v>
      </c>
      <c r="C12" s="14">
        <v>8100</v>
      </c>
      <c r="D12" s="15">
        <v>6.5500000000000003E-2</v>
      </c>
      <c r="F12" s="2" t="s">
        <v>237</v>
      </c>
      <c r="O12" s="4"/>
      <c r="P12" s="4"/>
      <c r="Q12" s="4"/>
      <c r="R12" s="4"/>
    </row>
    <row r="13" spans="1:18">
      <c r="A13" s="12">
        <v>35065</v>
      </c>
      <c r="B13" s="13">
        <v>262</v>
      </c>
      <c r="C13" s="14">
        <v>8100</v>
      </c>
      <c r="D13" s="15">
        <v>6.5500000000000003E-2</v>
      </c>
      <c r="F13" s="2" t="s">
        <v>238</v>
      </c>
      <c r="J13" s="2" t="str">
        <f>Übersetzungstexte!A365</f>
        <v>Version:</v>
      </c>
      <c r="K13" s="12">
        <v>44100</v>
      </c>
      <c r="O13" s="4"/>
      <c r="P13" s="4"/>
      <c r="Q13" s="4"/>
      <c r="R13" s="4"/>
    </row>
    <row r="14" spans="1:18">
      <c r="A14" s="12">
        <v>35431</v>
      </c>
      <c r="B14" s="13">
        <v>261</v>
      </c>
      <c r="C14" s="14">
        <v>8100</v>
      </c>
      <c r="D14" s="15">
        <v>6.5500000000000003E-2</v>
      </c>
      <c r="F14" s="2" t="s">
        <v>239</v>
      </c>
      <c r="O14" s="4"/>
      <c r="P14" s="4"/>
      <c r="Q14" s="4"/>
      <c r="R14" s="4"/>
    </row>
    <row r="15" spans="1:18">
      <c r="A15" s="12">
        <v>35796</v>
      </c>
      <c r="B15" s="13">
        <v>261</v>
      </c>
      <c r="C15" s="14">
        <v>8100</v>
      </c>
      <c r="D15" s="15">
        <v>6.5500000000000003E-2</v>
      </c>
      <c r="F15" s="2" t="s">
        <v>240</v>
      </c>
      <c r="J15" s="7" t="str">
        <f>Übersetzungstexte!A366</f>
        <v>TCRD (0=nein, 1=ja):</v>
      </c>
      <c r="K15" s="2">
        <v>0</v>
      </c>
      <c r="O15" s="4"/>
      <c r="P15" s="4"/>
      <c r="Q15" s="4"/>
      <c r="R15" s="4"/>
    </row>
    <row r="16" spans="1:18">
      <c r="A16" s="12">
        <v>36161</v>
      </c>
      <c r="B16" s="13">
        <v>261</v>
      </c>
      <c r="C16" s="14">
        <v>8100</v>
      </c>
      <c r="D16" s="15">
        <v>6.5500000000000003E-2</v>
      </c>
      <c r="F16" s="2" t="s">
        <v>241</v>
      </c>
      <c r="J16" s="7" t="str">
        <f>Übersetzungstexte!A367</f>
        <v>TCRD erste Zeile:</v>
      </c>
      <c r="K16" s="2">
        <v>27</v>
      </c>
      <c r="O16" s="4"/>
      <c r="P16" s="4"/>
      <c r="Q16" s="4"/>
      <c r="R16" s="4"/>
    </row>
    <row r="17" spans="1:18" ht="12.75" customHeight="1">
      <c r="A17" s="12">
        <v>36526</v>
      </c>
      <c r="B17" s="13">
        <v>260</v>
      </c>
      <c r="C17" s="14">
        <v>8900</v>
      </c>
      <c r="D17" s="15">
        <v>6.5500000000000003E-2</v>
      </c>
      <c r="J17" s="7" t="str">
        <f>Übersetzungstexte!A368</f>
        <v>TCRD letzte Zeile:</v>
      </c>
      <c r="K17" s="2">
        <v>29</v>
      </c>
      <c r="O17" s="4"/>
      <c r="P17" s="4"/>
      <c r="Q17" s="4"/>
      <c r="R17" s="4"/>
    </row>
    <row r="18" spans="1:18">
      <c r="A18" s="12">
        <v>36892</v>
      </c>
      <c r="B18" s="13">
        <v>261</v>
      </c>
      <c r="C18" s="14">
        <v>8900</v>
      </c>
      <c r="D18" s="15">
        <v>6.5500000000000003E-2</v>
      </c>
      <c r="O18" s="4"/>
      <c r="P18" s="4"/>
      <c r="Q18" s="4"/>
      <c r="R18" s="4"/>
    </row>
    <row r="19" spans="1:18">
      <c r="A19" s="12">
        <v>37257</v>
      </c>
      <c r="B19" s="13">
        <v>261</v>
      </c>
      <c r="C19" s="14">
        <v>8900</v>
      </c>
      <c r="D19" s="15">
        <v>6.5500000000000003E-2</v>
      </c>
      <c r="F19" s="2" t="s">
        <v>242</v>
      </c>
      <c r="O19" s="4"/>
      <c r="P19" s="4"/>
      <c r="Q19" s="4"/>
      <c r="R19" s="4"/>
    </row>
    <row r="20" spans="1:18">
      <c r="A20" s="12">
        <v>37622</v>
      </c>
      <c r="B20" s="13">
        <v>261</v>
      </c>
      <c r="C20" s="14">
        <v>8900</v>
      </c>
      <c r="D20" s="15">
        <v>6.3E-2</v>
      </c>
      <c r="F20" s="2">
        <v>0</v>
      </c>
      <c r="J20" s="1"/>
      <c r="O20" s="4"/>
      <c r="P20" s="4"/>
      <c r="Q20" s="4"/>
      <c r="R20" s="4"/>
    </row>
    <row r="21" spans="1:18">
      <c r="A21" s="12">
        <v>37987</v>
      </c>
      <c r="B21" s="13">
        <v>262</v>
      </c>
      <c r="C21" s="14">
        <v>8900</v>
      </c>
      <c r="D21" s="15">
        <v>6.0499999999999998E-2</v>
      </c>
      <c r="F21" s="2">
        <v>1</v>
      </c>
      <c r="J21" s="1"/>
      <c r="O21" s="4"/>
      <c r="P21" s="4"/>
      <c r="Q21" s="4"/>
      <c r="R21" s="4"/>
    </row>
    <row r="22" spans="1:18" ht="12.75" customHeight="1">
      <c r="A22" s="12">
        <v>38353</v>
      </c>
      <c r="B22" s="13">
        <v>260</v>
      </c>
      <c r="C22" s="14">
        <v>8900</v>
      </c>
      <c r="D22" s="15">
        <v>6.0499999999999998E-2</v>
      </c>
      <c r="F22" s="2">
        <v>2</v>
      </c>
      <c r="J22" s="1"/>
      <c r="O22" s="4"/>
      <c r="P22" s="4"/>
      <c r="Q22" s="4"/>
      <c r="R22" s="4"/>
    </row>
    <row r="23" spans="1:18">
      <c r="A23" s="12">
        <v>38718</v>
      </c>
      <c r="B23" s="13">
        <v>260</v>
      </c>
      <c r="C23" s="14">
        <v>8900</v>
      </c>
      <c r="D23" s="15">
        <v>6.0499999999999998E-2</v>
      </c>
      <c r="F23" s="2">
        <v>3</v>
      </c>
      <c r="J23" s="1"/>
      <c r="O23" s="4"/>
      <c r="P23" s="4"/>
      <c r="Q23" s="4"/>
      <c r="R23" s="4"/>
    </row>
    <row r="24" spans="1:18">
      <c r="A24" s="12">
        <v>39083</v>
      </c>
      <c r="B24" s="13">
        <v>261</v>
      </c>
      <c r="C24" s="14">
        <v>8900</v>
      </c>
      <c r="D24" s="15">
        <v>6.0499999999999998E-2</v>
      </c>
      <c r="J24" s="1"/>
      <c r="O24" s="4"/>
      <c r="P24" s="4"/>
      <c r="Q24" s="4"/>
      <c r="R24" s="4"/>
    </row>
    <row r="25" spans="1:18">
      <c r="A25" s="12">
        <v>39448</v>
      </c>
      <c r="B25" s="13">
        <v>262</v>
      </c>
      <c r="C25" s="14">
        <v>10500</v>
      </c>
      <c r="D25" s="15">
        <v>6.0499999999999998E-2</v>
      </c>
      <c r="F25" s="91" t="s">
        <v>230</v>
      </c>
      <c r="O25" s="4"/>
      <c r="P25" s="4"/>
      <c r="Q25" s="4"/>
      <c r="R25" s="4"/>
    </row>
    <row r="26" spans="1:18">
      <c r="A26" s="12">
        <v>39814</v>
      </c>
      <c r="B26" s="13">
        <v>261</v>
      </c>
      <c r="C26" s="14">
        <v>10500</v>
      </c>
      <c r="D26" s="15">
        <v>6.0499999999999998E-2</v>
      </c>
      <c r="F26" s="91" t="s">
        <v>619</v>
      </c>
      <c r="O26" s="4"/>
      <c r="P26" s="4"/>
      <c r="Q26" s="4"/>
      <c r="R26" s="4"/>
    </row>
    <row r="27" spans="1:18">
      <c r="A27" s="12">
        <v>40544</v>
      </c>
      <c r="B27" s="13">
        <v>260</v>
      </c>
      <c r="C27" s="14">
        <v>10500</v>
      </c>
      <c r="D27" s="15">
        <v>6.25E-2</v>
      </c>
      <c r="F27" s="2" t="s">
        <v>611</v>
      </c>
      <c r="O27" s="4"/>
      <c r="P27" s="4"/>
      <c r="Q27" s="4"/>
      <c r="R27" s="4"/>
    </row>
    <row r="28" spans="1:18">
      <c r="A28" s="12">
        <v>40909</v>
      </c>
      <c r="B28" s="13">
        <v>261</v>
      </c>
      <c r="C28" s="14">
        <v>10500</v>
      </c>
      <c r="D28" s="15">
        <v>6.25E-2</v>
      </c>
      <c r="F28" s="2" t="s">
        <v>612</v>
      </c>
      <c r="O28" s="4"/>
      <c r="P28" s="4"/>
      <c r="Q28" s="4"/>
      <c r="R28" s="4"/>
    </row>
    <row r="29" spans="1:18">
      <c r="A29" s="12">
        <v>42370</v>
      </c>
      <c r="B29" s="13">
        <v>261</v>
      </c>
      <c r="C29" s="14">
        <v>12350</v>
      </c>
      <c r="D29" s="15">
        <v>6.225E-2</v>
      </c>
      <c r="F29" s="2" t="s">
        <v>613</v>
      </c>
      <c r="O29" s="4"/>
      <c r="P29" s="4"/>
      <c r="Q29" s="4"/>
      <c r="R29" s="4"/>
    </row>
    <row r="30" spans="1:18">
      <c r="A30" s="12">
        <v>42736</v>
      </c>
      <c r="B30" s="13">
        <v>260</v>
      </c>
      <c r="C30" s="14">
        <v>12350</v>
      </c>
      <c r="D30" s="15">
        <v>6.225E-2</v>
      </c>
      <c r="F30" s="2" t="s">
        <v>614</v>
      </c>
      <c r="O30" s="4"/>
      <c r="P30" s="4"/>
      <c r="Q30" s="4"/>
      <c r="R30" s="4"/>
    </row>
    <row r="31" spans="1:18">
      <c r="A31" s="12">
        <v>43101</v>
      </c>
      <c r="B31" s="13">
        <v>261</v>
      </c>
      <c r="C31" s="14">
        <v>12350</v>
      </c>
      <c r="D31" s="15">
        <v>6.225E-2</v>
      </c>
      <c r="F31" s="2" t="s">
        <v>615</v>
      </c>
      <c r="O31" s="4"/>
      <c r="P31" s="4"/>
      <c r="Q31" s="4"/>
      <c r="R31" s="4"/>
    </row>
    <row r="32" spans="1:18" ht="12.75" customHeight="1">
      <c r="A32" s="12">
        <v>43466</v>
      </c>
      <c r="B32" s="13">
        <v>261</v>
      </c>
      <c r="C32" s="14">
        <v>12350</v>
      </c>
      <c r="D32" s="15">
        <v>6.225E-2</v>
      </c>
      <c r="F32" s="2" t="s">
        <v>616</v>
      </c>
      <c r="O32" s="3"/>
      <c r="P32" s="3"/>
      <c r="Q32" s="4"/>
      <c r="R32" s="4"/>
    </row>
    <row r="33" spans="1:20" ht="12.75" customHeight="1">
      <c r="A33" s="12">
        <v>43831</v>
      </c>
      <c r="B33" s="13">
        <v>262</v>
      </c>
      <c r="C33" s="14">
        <v>12350</v>
      </c>
      <c r="D33" s="15">
        <v>6.3750000000000001E-2</v>
      </c>
      <c r="F33" s="2" t="s">
        <v>617</v>
      </c>
      <c r="O33" s="3"/>
      <c r="P33" s="3"/>
      <c r="Q33" s="3"/>
      <c r="R33" s="4"/>
    </row>
    <row r="34" spans="1:20">
      <c r="A34" s="12">
        <v>44197</v>
      </c>
      <c r="B34" s="13">
        <v>261</v>
      </c>
      <c r="C34" s="14">
        <v>12350</v>
      </c>
      <c r="D34" s="15">
        <v>6.4000000000000001E-2</v>
      </c>
      <c r="F34" s="2" t="s">
        <v>618</v>
      </c>
      <c r="O34" s="4"/>
      <c r="P34" s="4"/>
      <c r="Q34" s="4"/>
      <c r="R34" s="4"/>
    </row>
    <row r="35" spans="1:20">
      <c r="A35" s="12">
        <v>44562</v>
      </c>
      <c r="B35" s="13">
        <v>260</v>
      </c>
      <c r="C35" s="14">
        <v>12350</v>
      </c>
      <c r="D35" s="15">
        <v>6.4000000000000001E-2</v>
      </c>
      <c r="O35" s="4"/>
      <c r="P35" s="4"/>
      <c r="Q35" s="4"/>
      <c r="R35" s="4"/>
    </row>
    <row r="36" spans="1:20" ht="12.75" customHeight="1">
      <c r="A36" s="12">
        <v>44927</v>
      </c>
      <c r="B36" s="13">
        <v>260</v>
      </c>
      <c r="C36" s="14">
        <v>12350</v>
      </c>
      <c r="D36" s="15">
        <v>6.4000000000000001E-2</v>
      </c>
      <c r="O36" s="3"/>
      <c r="P36" s="3"/>
      <c r="Q36" s="3"/>
      <c r="R36" s="16"/>
      <c r="S36" s="16"/>
      <c r="T36" s="16"/>
    </row>
    <row r="37" spans="1:20">
      <c r="A37" s="12">
        <v>45292</v>
      </c>
      <c r="B37" s="13">
        <v>262</v>
      </c>
      <c r="C37" s="14">
        <v>12350</v>
      </c>
      <c r="D37" s="15">
        <v>6.4000000000000001E-2</v>
      </c>
      <c r="O37" s="4"/>
      <c r="P37" s="4"/>
      <c r="Q37" s="4"/>
      <c r="R37" s="4"/>
    </row>
    <row r="38" spans="1:20">
      <c r="A38" s="12">
        <v>45658</v>
      </c>
      <c r="B38" s="13">
        <v>261</v>
      </c>
      <c r="C38" s="14">
        <v>12350</v>
      </c>
      <c r="D38" s="15">
        <v>6.4000000000000001E-2</v>
      </c>
      <c r="O38" s="4"/>
      <c r="P38" s="4"/>
      <c r="Q38" s="4"/>
      <c r="R38" s="4"/>
    </row>
    <row r="39" spans="1:20">
      <c r="A39" s="12">
        <v>46023</v>
      </c>
      <c r="B39" s="13">
        <v>261</v>
      </c>
      <c r="C39" s="14">
        <v>12350</v>
      </c>
      <c r="D39" s="15">
        <v>6.4000000000000001E-2</v>
      </c>
      <c r="O39" s="4"/>
      <c r="P39" s="4"/>
      <c r="Q39" s="4"/>
      <c r="R39" s="4"/>
    </row>
    <row r="40" spans="1:20">
      <c r="A40" s="12">
        <v>46388</v>
      </c>
      <c r="B40" s="13">
        <v>261</v>
      </c>
      <c r="C40" s="14">
        <v>12350</v>
      </c>
      <c r="D40" s="15">
        <v>6.4000000000000001E-2</v>
      </c>
      <c r="O40" s="4"/>
      <c r="P40" s="4"/>
      <c r="Q40" s="4"/>
      <c r="R40" s="4"/>
    </row>
    <row r="41" spans="1:20">
      <c r="A41" s="12">
        <v>46753</v>
      </c>
      <c r="B41" s="13">
        <v>260</v>
      </c>
      <c r="C41" s="14">
        <v>12350</v>
      </c>
      <c r="D41" s="15">
        <v>6.4000000000000001E-2</v>
      </c>
      <c r="O41" s="4"/>
      <c r="P41" s="4"/>
      <c r="Q41" s="4"/>
      <c r="R41" s="4"/>
    </row>
    <row r="42" spans="1:20">
      <c r="A42" s="12">
        <v>47119</v>
      </c>
      <c r="B42" s="13">
        <v>261</v>
      </c>
      <c r="C42" s="14">
        <v>12350</v>
      </c>
      <c r="D42" s="15">
        <v>6.4000000000000001E-2</v>
      </c>
    </row>
    <row r="43" spans="1:20">
      <c r="D43" s="15"/>
    </row>
    <row r="44" spans="1:20">
      <c r="D44" s="15"/>
    </row>
    <row r="45" spans="1:20">
      <c r="D45" s="15"/>
    </row>
    <row r="46" spans="1:20">
      <c r="D46" s="15"/>
    </row>
    <row r="47" spans="1:20">
      <c r="D47" s="15"/>
    </row>
    <row r="48" spans="1:20">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0"/>
  <sheetViews>
    <sheetView topLeftCell="A298" zoomScaleNormal="100" workbookViewId="0">
      <selection activeCell="F19" sqref="F19"/>
    </sheetView>
  </sheetViews>
  <sheetFormatPr baseColWidth="10" defaultColWidth="11.42578125" defaultRowHeight="15"/>
  <cols>
    <col min="1" max="3" width="11.5703125" style="2"/>
    <col min="4" max="4" width="27" style="2" customWidth="1"/>
    <col min="5" max="5" width="42.7109375" style="6" customWidth="1"/>
    <col min="6" max="6" width="9.140625" style="2" customWidth="1"/>
    <col min="7" max="8" width="9.140625" style="6" customWidth="1"/>
  </cols>
  <sheetData>
    <row r="1" spans="1:11">
      <c r="A1" s="7">
        <v>1</v>
      </c>
      <c r="B1" s="7"/>
      <c r="C1" s="7"/>
      <c r="D1" s="7" t="s">
        <v>243</v>
      </c>
      <c r="E1" s="8" t="s">
        <v>244</v>
      </c>
      <c r="F1" s="7"/>
      <c r="G1" s="427"/>
      <c r="H1" s="427"/>
      <c r="I1" s="427"/>
      <c r="J1" s="427"/>
      <c r="K1" s="427"/>
    </row>
    <row r="2" spans="1:11" ht="12.75" customHeight="1">
      <c r="A2" s="428" t="s">
        <v>245</v>
      </c>
      <c r="B2" s="7" t="s">
        <v>246</v>
      </c>
      <c r="C2" s="7"/>
      <c r="D2" s="7"/>
      <c r="E2" s="8" t="s">
        <v>247</v>
      </c>
      <c r="F2" s="7"/>
      <c r="G2" s="8"/>
      <c r="H2" s="8"/>
      <c r="I2" s="427"/>
      <c r="J2" s="427"/>
      <c r="K2" s="427"/>
    </row>
    <row r="3" spans="1:11">
      <c r="A3" s="428"/>
      <c r="B3" s="7" t="s">
        <v>248</v>
      </c>
      <c r="C3" s="7"/>
      <c r="D3" s="7"/>
      <c r="E3" s="8" t="s">
        <v>244</v>
      </c>
      <c r="F3" s="7"/>
      <c r="G3" s="8"/>
      <c r="H3" s="8"/>
      <c r="I3" s="427"/>
      <c r="J3" s="427"/>
      <c r="K3" s="427"/>
    </row>
    <row r="4" spans="1:11">
      <c r="A4" s="428"/>
      <c r="B4" s="7" t="s">
        <v>249</v>
      </c>
      <c r="C4" s="7"/>
      <c r="D4" s="7"/>
      <c r="E4" s="8" t="s">
        <v>250</v>
      </c>
      <c r="F4" s="7"/>
      <c r="G4" s="8"/>
      <c r="H4" s="8"/>
      <c r="I4" s="427"/>
      <c r="J4" s="427"/>
      <c r="K4" s="427"/>
    </row>
    <row r="5" spans="1:11">
      <c r="A5" s="428"/>
      <c r="B5" s="7" t="s">
        <v>251</v>
      </c>
      <c r="C5" s="7"/>
      <c r="D5" s="7"/>
      <c r="E5" s="8" t="s">
        <v>252</v>
      </c>
      <c r="F5" s="7"/>
      <c r="G5" s="8"/>
      <c r="H5" s="8"/>
      <c r="I5" s="427"/>
      <c r="J5" s="427"/>
      <c r="K5" s="427"/>
    </row>
    <row r="6" spans="1:11" ht="39">
      <c r="A6" s="428" t="s">
        <v>253</v>
      </c>
      <c r="B6" s="7"/>
      <c r="C6" s="7"/>
      <c r="D6" s="7"/>
      <c r="E6" s="8" t="s">
        <v>254</v>
      </c>
      <c r="F6" s="7"/>
      <c r="G6" s="8"/>
      <c r="H6" s="8"/>
      <c r="I6" s="427"/>
      <c r="J6" s="427"/>
      <c r="K6" s="427"/>
    </row>
    <row r="7" spans="1:11">
      <c r="A7" s="7"/>
      <c r="B7" s="7"/>
      <c r="C7" s="7"/>
      <c r="D7" s="7"/>
      <c r="E7" s="8"/>
      <c r="F7" s="7"/>
      <c r="G7" s="8"/>
      <c r="H7" s="8"/>
      <c r="I7" s="427"/>
      <c r="J7" s="427"/>
      <c r="K7" s="427"/>
    </row>
    <row r="8" spans="1:11">
      <c r="A8" s="7"/>
      <c r="B8" s="7"/>
      <c r="C8" s="7"/>
      <c r="D8" s="7"/>
      <c r="E8" s="8"/>
      <c r="F8" s="7"/>
      <c r="G8" s="8"/>
      <c r="H8" s="8"/>
      <c r="I8" s="427"/>
      <c r="J8" s="427"/>
      <c r="K8" s="427"/>
    </row>
    <row r="9" spans="1:11">
      <c r="A9" s="7"/>
      <c r="B9" s="7"/>
      <c r="C9" s="7"/>
      <c r="D9" s="7" t="s">
        <v>255</v>
      </c>
      <c r="E9" s="8"/>
      <c r="F9" s="7"/>
      <c r="G9" s="8"/>
      <c r="H9" s="8"/>
      <c r="I9" s="427"/>
      <c r="J9" s="427"/>
      <c r="K9" s="427"/>
    </row>
    <row r="10" spans="1:11">
      <c r="A10" s="7" t="s">
        <v>256</v>
      </c>
      <c r="B10" s="7"/>
      <c r="C10" s="7"/>
      <c r="D10" s="7"/>
      <c r="E10" s="8" t="s">
        <v>256</v>
      </c>
      <c r="F10" s="7"/>
      <c r="G10" s="8"/>
      <c r="H10" s="8"/>
      <c r="I10" s="427"/>
      <c r="J10" s="427"/>
      <c r="K10" s="427"/>
    </row>
    <row r="11" spans="1:11">
      <c r="A11" s="7" t="s">
        <v>257</v>
      </c>
      <c r="B11" s="7"/>
      <c r="C11" s="7"/>
      <c r="D11" s="7"/>
      <c r="E11" s="8" t="s">
        <v>257</v>
      </c>
      <c r="F11" s="7"/>
      <c r="G11" s="8"/>
      <c r="H11" s="8"/>
      <c r="I11" s="427"/>
      <c r="J11" s="427"/>
      <c r="K11" s="427"/>
    </row>
    <row r="12" spans="1:11">
      <c r="A12" s="7" t="s">
        <v>258</v>
      </c>
      <c r="B12" s="7"/>
      <c r="C12" s="7"/>
      <c r="D12" s="7"/>
      <c r="E12" s="8" t="s">
        <v>258</v>
      </c>
      <c r="F12" s="7"/>
      <c r="G12" s="8"/>
      <c r="H12" s="8"/>
      <c r="I12" s="427"/>
      <c r="J12" s="427"/>
      <c r="K12" s="427"/>
    </row>
    <row r="13" spans="1:11">
      <c r="A13" s="7" t="s">
        <v>259</v>
      </c>
      <c r="B13" s="7"/>
      <c r="C13" s="7"/>
      <c r="D13" s="7"/>
      <c r="E13" s="8" t="s">
        <v>259</v>
      </c>
      <c r="F13" s="7"/>
      <c r="G13" s="8"/>
      <c r="H13" s="8"/>
      <c r="I13" s="427"/>
      <c r="J13" s="427"/>
      <c r="K13" s="427"/>
    </row>
    <row r="14" spans="1:11">
      <c r="A14" s="7" t="s">
        <v>260</v>
      </c>
      <c r="B14" s="7"/>
      <c r="C14" s="7"/>
      <c r="D14" s="7"/>
      <c r="E14" s="8" t="s">
        <v>260</v>
      </c>
      <c r="F14" s="7"/>
      <c r="G14" s="8"/>
      <c r="H14" s="8"/>
      <c r="I14" s="427"/>
      <c r="J14" s="427"/>
      <c r="K14" s="427"/>
    </row>
    <row r="15" spans="1:11">
      <c r="A15" s="7" t="s">
        <v>261</v>
      </c>
      <c r="B15" s="7"/>
      <c r="C15" s="7"/>
      <c r="D15" s="7"/>
      <c r="E15" s="8" t="s">
        <v>261</v>
      </c>
      <c r="F15" s="7"/>
      <c r="G15" s="8"/>
      <c r="H15" s="8"/>
      <c r="I15" s="427"/>
      <c r="J15" s="427"/>
      <c r="K15" s="427"/>
    </row>
    <row r="16" spans="1:11">
      <c r="A16" s="7"/>
      <c r="B16" s="7"/>
      <c r="C16" s="7"/>
      <c r="D16" s="7"/>
      <c r="E16" s="8"/>
      <c r="F16" s="7"/>
      <c r="G16" s="8"/>
      <c r="H16" s="8"/>
      <c r="I16" s="427"/>
      <c r="J16" s="427"/>
      <c r="K16" s="427"/>
    </row>
    <row r="17" spans="1:11">
      <c r="A17" s="7"/>
      <c r="B17" s="7"/>
      <c r="C17" s="7"/>
      <c r="D17" s="7"/>
      <c r="E17" s="8"/>
      <c r="F17" s="7"/>
      <c r="G17" s="8"/>
      <c r="H17" s="8"/>
      <c r="I17" s="427"/>
      <c r="J17" s="427"/>
      <c r="K17" s="427"/>
    </row>
    <row r="18" spans="1:11">
      <c r="A18" s="2" t="s">
        <v>262</v>
      </c>
    </row>
    <row r="19" spans="1:11">
      <c r="D19" s="2" t="s">
        <v>263</v>
      </c>
    </row>
    <row r="20" spans="1:11">
      <c r="A20" s="7" t="s">
        <v>264</v>
      </c>
      <c r="B20" s="7" t="s">
        <v>265</v>
      </c>
      <c r="C20" s="7"/>
      <c r="D20" s="7"/>
      <c r="E20" s="8" t="s">
        <v>266</v>
      </c>
    </row>
    <row r="21" spans="1:11">
      <c r="A21" s="7" t="s">
        <v>267</v>
      </c>
      <c r="B21" s="7" t="s">
        <v>268</v>
      </c>
      <c r="E21" s="6" t="s">
        <v>269</v>
      </c>
    </row>
    <row r="22" spans="1:11" ht="12.75" customHeight="1"/>
    <row r="23" spans="1:11">
      <c r="A23" s="7" t="s">
        <v>270</v>
      </c>
      <c r="B23" s="7" t="s">
        <v>265</v>
      </c>
      <c r="C23" s="7"/>
      <c r="E23" s="6" t="s">
        <v>271</v>
      </c>
    </row>
    <row r="24" spans="1:11">
      <c r="B24" s="7"/>
    </row>
    <row r="25" spans="1:11">
      <c r="A25" s="2" t="s">
        <v>272</v>
      </c>
      <c r="B25" s="7" t="s">
        <v>273</v>
      </c>
    </row>
    <row r="26" spans="1:11" ht="12.75" customHeight="1"/>
    <row r="27" spans="1:11">
      <c r="D27" s="2" t="s">
        <v>274</v>
      </c>
    </row>
    <row r="28" spans="1:11">
      <c r="A28" s="7" t="s">
        <v>264</v>
      </c>
      <c r="B28" s="7" t="s">
        <v>265</v>
      </c>
      <c r="C28" s="7"/>
      <c r="D28" s="7"/>
      <c r="E28" s="8" t="s">
        <v>266</v>
      </c>
    </row>
    <row r="29" spans="1:11">
      <c r="A29" s="7" t="s">
        <v>275</v>
      </c>
      <c r="B29" s="7" t="s">
        <v>268</v>
      </c>
      <c r="E29" s="6" t="s">
        <v>257</v>
      </c>
    </row>
    <row r="30" spans="1:11">
      <c r="A30" s="7" t="s">
        <v>276</v>
      </c>
      <c r="B30" s="7" t="s">
        <v>265</v>
      </c>
      <c r="E30" s="6" t="s">
        <v>277</v>
      </c>
    </row>
    <row r="31" spans="1:11">
      <c r="A31" s="7" t="s">
        <v>270</v>
      </c>
      <c r="B31" s="7" t="s">
        <v>265</v>
      </c>
      <c r="C31" s="7"/>
      <c r="E31" s="6" t="s">
        <v>271</v>
      </c>
    </row>
    <row r="32" spans="1:11">
      <c r="B32" s="7"/>
    </row>
    <row r="33" spans="1:5">
      <c r="A33" s="2" t="s">
        <v>272</v>
      </c>
      <c r="B33" s="7" t="s">
        <v>273</v>
      </c>
    </row>
    <row r="34" spans="1:5">
      <c r="B34" s="7"/>
    </row>
    <row r="35" spans="1:5">
      <c r="B35" s="7"/>
      <c r="D35" s="2" t="s">
        <v>278</v>
      </c>
    </row>
    <row r="36" spans="1:5">
      <c r="A36" s="7" t="s">
        <v>264</v>
      </c>
      <c r="B36" s="7" t="s">
        <v>265</v>
      </c>
      <c r="C36" s="7"/>
      <c r="D36" s="7"/>
      <c r="E36" s="8" t="s">
        <v>266</v>
      </c>
    </row>
    <row r="37" spans="1:5">
      <c r="A37" s="7" t="s">
        <v>279</v>
      </c>
      <c r="B37" s="7" t="s">
        <v>268</v>
      </c>
      <c r="C37" s="7" t="s">
        <v>280</v>
      </c>
      <c r="E37" s="8" t="s">
        <v>258</v>
      </c>
    </row>
    <row r="38" spans="1:5">
      <c r="A38" s="7" t="s">
        <v>276</v>
      </c>
      <c r="B38" s="7" t="s">
        <v>265</v>
      </c>
      <c r="E38" s="6" t="s">
        <v>277</v>
      </c>
    </row>
    <row r="39" spans="1:5">
      <c r="A39" s="7" t="s">
        <v>270</v>
      </c>
      <c r="B39" s="7" t="s">
        <v>265</v>
      </c>
      <c r="C39" s="7"/>
      <c r="E39" s="6" t="s">
        <v>271</v>
      </c>
    </row>
    <row r="40" spans="1:5">
      <c r="B40" s="7"/>
    </row>
    <row r="41" spans="1:5">
      <c r="A41" s="2" t="s">
        <v>272</v>
      </c>
      <c r="B41" s="7" t="s">
        <v>273</v>
      </c>
    </row>
    <row r="42" spans="1:5">
      <c r="B42" s="7"/>
    </row>
    <row r="43" spans="1:5">
      <c r="B43" s="7"/>
      <c r="E43" s="6" t="s">
        <v>281</v>
      </c>
    </row>
    <row r="44" spans="1:5">
      <c r="B44" s="7"/>
      <c r="D44" s="2" t="s">
        <v>282</v>
      </c>
    </row>
    <row r="45" spans="1:5">
      <c r="A45" s="7" t="s">
        <v>264</v>
      </c>
      <c r="B45" s="7" t="s">
        <v>265</v>
      </c>
      <c r="C45" s="7"/>
      <c r="D45" s="7"/>
      <c r="E45" s="8" t="s">
        <v>266</v>
      </c>
    </row>
    <row r="46" spans="1:5">
      <c r="A46" s="7" t="s">
        <v>283</v>
      </c>
      <c r="B46" s="7" t="s">
        <v>268</v>
      </c>
      <c r="C46" s="7" t="s">
        <v>280</v>
      </c>
      <c r="E46" s="8" t="s">
        <v>259</v>
      </c>
    </row>
    <row r="47" spans="1:5">
      <c r="A47" s="7" t="s">
        <v>276</v>
      </c>
      <c r="B47" s="7" t="s">
        <v>265</v>
      </c>
      <c r="E47" s="6" t="s">
        <v>277</v>
      </c>
    </row>
    <row r="48" spans="1:5">
      <c r="A48" s="7" t="s">
        <v>270</v>
      </c>
      <c r="B48" s="7" t="s">
        <v>265</v>
      </c>
      <c r="C48" s="7"/>
      <c r="E48" s="6" t="s">
        <v>271</v>
      </c>
    </row>
    <row r="49" spans="1:5">
      <c r="B49" s="7"/>
    </row>
    <row r="50" spans="1:5">
      <c r="A50" s="2" t="s">
        <v>272</v>
      </c>
      <c r="B50" s="7" t="s">
        <v>273</v>
      </c>
    </row>
    <row r="51" spans="1:5">
      <c r="B51" s="7"/>
    </row>
    <row r="52" spans="1:5">
      <c r="B52" s="7"/>
      <c r="E52" s="6" t="s">
        <v>284</v>
      </c>
    </row>
    <row r="53" spans="1:5" ht="12.75" customHeight="1"/>
    <row r="54" spans="1:5">
      <c r="B54" s="7"/>
    </row>
    <row r="55" spans="1:5" ht="12.75" customHeight="1">
      <c r="D55" s="7" t="s">
        <v>285</v>
      </c>
    </row>
    <row r="56" spans="1:5" ht="12.75" customHeight="1">
      <c r="A56" s="7" t="s">
        <v>286</v>
      </c>
      <c r="B56" s="2" t="s">
        <v>287</v>
      </c>
      <c r="C56" s="7"/>
      <c r="D56" s="7"/>
      <c r="E56" s="8" t="s">
        <v>288</v>
      </c>
    </row>
    <row r="57" spans="1:5" ht="12.75" customHeight="1">
      <c r="A57" s="7" t="s">
        <v>267</v>
      </c>
      <c r="B57" s="7" t="s">
        <v>268</v>
      </c>
      <c r="E57" s="6" t="s">
        <v>269</v>
      </c>
    </row>
    <row r="58" spans="1:5" ht="12.75" customHeight="1">
      <c r="A58" s="7"/>
      <c r="B58" s="7"/>
      <c r="C58" s="7">
        <v>0</v>
      </c>
      <c r="E58" s="8" t="s">
        <v>289</v>
      </c>
    </row>
    <row r="59" spans="1:5" ht="12.75" customHeight="1">
      <c r="A59" s="7" t="s">
        <v>290</v>
      </c>
      <c r="B59" s="7" t="s">
        <v>287</v>
      </c>
      <c r="C59" s="7">
        <v>0</v>
      </c>
      <c r="E59" s="8" t="s">
        <v>291</v>
      </c>
    </row>
    <row r="60" spans="1:5" ht="12.75" customHeight="1">
      <c r="A60" s="7" t="s">
        <v>292</v>
      </c>
      <c r="B60" s="7" t="s">
        <v>287</v>
      </c>
      <c r="C60" s="7">
        <v>0</v>
      </c>
      <c r="E60" s="8" t="s">
        <v>293</v>
      </c>
    </row>
    <row r="61" spans="1:5" ht="12.75" customHeight="1">
      <c r="A61" s="7" t="s">
        <v>294</v>
      </c>
      <c r="B61" s="7" t="s">
        <v>287</v>
      </c>
      <c r="E61" s="8" t="s">
        <v>295</v>
      </c>
    </row>
    <row r="62" spans="1:5" ht="12.75" customHeight="1">
      <c r="A62" s="7" t="s">
        <v>296</v>
      </c>
      <c r="B62" s="7" t="s">
        <v>287</v>
      </c>
      <c r="E62" s="8" t="s">
        <v>297</v>
      </c>
    </row>
    <row r="63" spans="1:5" ht="12.75" customHeight="1">
      <c r="B63" s="7"/>
    </row>
    <row r="64" spans="1:5" ht="12.75" customHeight="1">
      <c r="B64" s="7"/>
      <c r="D64" s="7" t="s">
        <v>298</v>
      </c>
    </row>
    <row r="65" spans="1:5" ht="12.75" customHeight="1">
      <c r="A65" s="7" t="s">
        <v>286</v>
      </c>
      <c r="B65" s="7" t="s">
        <v>287</v>
      </c>
      <c r="C65" s="7"/>
      <c r="D65" s="7"/>
      <c r="E65" s="8" t="s">
        <v>288</v>
      </c>
    </row>
    <row r="66" spans="1:5" ht="12.75" customHeight="1">
      <c r="A66" s="7" t="s">
        <v>275</v>
      </c>
      <c r="B66" s="7" t="s">
        <v>268</v>
      </c>
      <c r="E66" s="6" t="s">
        <v>257</v>
      </c>
    </row>
    <row r="67" spans="1:5" ht="12.75" customHeight="1">
      <c r="A67" s="7"/>
      <c r="B67" s="7"/>
      <c r="C67" s="7">
        <v>0</v>
      </c>
      <c r="E67" s="8" t="s">
        <v>289</v>
      </c>
    </row>
    <row r="68" spans="1:5" ht="12.75" customHeight="1">
      <c r="A68" s="7" t="s">
        <v>290</v>
      </c>
      <c r="B68" s="7" t="s">
        <v>287</v>
      </c>
      <c r="C68" s="7">
        <v>0</v>
      </c>
      <c r="E68" s="8" t="s">
        <v>291</v>
      </c>
    </row>
    <row r="69" spans="1:5" ht="12.75" customHeight="1">
      <c r="A69" s="7" t="s">
        <v>292</v>
      </c>
      <c r="B69" s="7" t="s">
        <v>287</v>
      </c>
      <c r="C69" s="7">
        <v>0</v>
      </c>
      <c r="E69" s="8" t="s">
        <v>293</v>
      </c>
    </row>
    <row r="70" spans="1:5" ht="12.75" customHeight="1">
      <c r="A70" s="7" t="s">
        <v>294</v>
      </c>
      <c r="B70" s="7" t="s">
        <v>287</v>
      </c>
      <c r="E70" s="8" t="s">
        <v>295</v>
      </c>
    </row>
    <row r="71" spans="1:5" ht="12.75" customHeight="1">
      <c r="A71" s="7" t="s">
        <v>296</v>
      </c>
      <c r="B71" s="7" t="s">
        <v>287</v>
      </c>
      <c r="E71" s="8" t="s">
        <v>297</v>
      </c>
    </row>
    <row r="72" spans="1:5" ht="12.75" customHeight="1">
      <c r="B72" s="7"/>
    </row>
    <row r="73" spans="1:5" ht="12.75" customHeight="1">
      <c r="B73" s="7"/>
      <c r="D73" s="7" t="s">
        <v>299</v>
      </c>
    </row>
    <row r="74" spans="1:5" ht="12.75" customHeight="1">
      <c r="A74" s="7" t="s">
        <v>286</v>
      </c>
      <c r="B74" s="7" t="s">
        <v>287</v>
      </c>
      <c r="C74" s="7"/>
      <c r="D74" s="7"/>
      <c r="E74" s="8" t="s">
        <v>288</v>
      </c>
    </row>
    <row r="75" spans="1:5" ht="12.75" customHeight="1">
      <c r="A75" s="7" t="s">
        <v>279</v>
      </c>
      <c r="B75" s="7" t="s">
        <v>268</v>
      </c>
      <c r="C75" s="7" t="s">
        <v>280</v>
      </c>
      <c r="E75" s="8" t="s">
        <v>258</v>
      </c>
    </row>
    <row r="76" spans="1:5" ht="12.75" customHeight="1">
      <c r="A76" s="7"/>
      <c r="B76" s="7"/>
      <c r="C76" s="7">
        <v>0</v>
      </c>
      <c r="E76" s="8" t="s">
        <v>289</v>
      </c>
    </row>
    <row r="77" spans="1:5" ht="12.75" customHeight="1">
      <c r="A77" s="7" t="s">
        <v>290</v>
      </c>
      <c r="B77" s="7" t="s">
        <v>287</v>
      </c>
      <c r="C77" s="7">
        <v>0</v>
      </c>
      <c r="E77" s="8" t="s">
        <v>291</v>
      </c>
    </row>
    <row r="78" spans="1:5" ht="12.75" customHeight="1">
      <c r="A78" s="7" t="s">
        <v>292</v>
      </c>
      <c r="B78" s="7" t="s">
        <v>287</v>
      </c>
      <c r="C78" s="7">
        <v>0</v>
      </c>
      <c r="E78" s="8" t="s">
        <v>293</v>
      </c>
    </row>
    <row r="79" spans="1:5" ht="12.75" customHeight="1">
      <c r="A79" s="7" t="s">
        <v>294</v>
      </c>
      <c r="B79" s="7" t="s">
        <v>287</v>
      </c>
      <c r="E79" s="8" t="s">
        <v>295</v>
      </c>
    </row>
    <row r="80" spans="1:5" ht="12.75" customHeight="1">
      <c r="A80" s="7" t="s">
        <v>296</v>
      </c>
      <c r="B80" s="7" t="s">
        <v>287</v>
      </c>
      <c r="E80" s="8" t="s">
        <v>297</v>
      </c>
    </row>
    <row r="81" spans="1:5" ht="12.75" customHeight="1">
      <c r="B81" s="7"/>
    </row>
    <row r="82" spans="1:5" ht="12.75" customHeight="1">
      <c r="B82" s="7"/>
      <c r="D82" s="7" t="s">
        <v>300</v>
      </c>
    </row>
    <row r="83" spans="1:5" ht="12.75" customHeight="1">
      <c r="A83" s="7" t="s">
        <v>286</v>
      </c>
      <c r="B83" s="7" t="s">
        <v>287</v>
      </c>
      <c r="C83" s="7"/>
      <c r="D83" s="7"/>
      <c r="E83" s="8" t="s">
        <v>288</v>
      </c>
    </row>
    <row r="84" spans="1:5" ht="12.75" customHeight="1">
      <c r="A84" s="7" t="s">
        <v>283</v>
      </c>
      <c r="B84" s="7" t="s">
        <v>268</v>
      </c>
      <c r="C84" s="7" t="s">
        <v>280</v>
      </c>
      <c r="E84" s="8" t="s">
        <v>259</v>
      </c>
    </row>
    <row r="85" spans="1:5" ht="12.75" customHeight="1">
      <c r="A85" s="7"/>
      <c r="B85" s="7"/>
      <c r="C85" s="7">
        <v>0</v>
      </c>
      <c r="E85" s="8" t="s">
        <v>289</v>
      </c>
    </row>
    <row r="86" spans="1:5" ht="12.75" customHeight="1">
      <c r="A86" s="7" t="s">
        <v>290</v>
      </c>
      <c r="B86" s="7" t="s">
        <v>287</v>
      </c>
      <c r="C86" s="7">
        <v>0</v>
      </c>
      <c r="E86" s="8" t="s">
        <v>291</v>
      </c>
    </row>
    <row r="87" spans="1:5" ht="12.75" customHeight="1">
      <c r="A87" s="7" t="s">
        <v>292</v>
      </c>
      <c r="B87" s="7" t="s">
        <v>287</v>
      </c>
      <c r="C87" s="7">
        <v>0</v>
      </c>
      <c r="E87" s="8" t="s">
        <v>293</v>
      </c>
    </row>
    <row r="88" spans="1:5" ht="12.75" customHeight="1">
      <c r="A88" s="7" t="s">
        <v>294</v>
      </c>
      <c r="B88" s="7" t="s">
        <v>287</v>
      </c>
      <c r="E88" s="8" t="s">
        <v>295</v>
      </c>
    </row>
    <row r="89" spans="1:5" ht="12.75" customHeight="1">
      <c r="A89" s="7" t="s">
        <v>296</v>
      </c>
      <c r="B89" s="7" t="s">
        <v>287</v>
      </c>
      <c r="E89" s="8" t="s">
        <v>297</v>
      </c>
    </row>
    <row r="90" spans="1:5" ht="12.75" customHeight="1">
      <c r="B90" s="7"/>
    </row>
    <row r="91" spans="1:5" ht="12.75" customHeight="1">
      <c r="A91" s="7"/>
      <c r="B91" s="7"/>
      <c r="C91" s="7"/>
      <c r="E91" s="8"/>
    </row>
    <row r="92" spans="1:5" ht="12.75" customHeight="1"/>
    <row r="93" spans="1:5" ht="12.75" customHeight="1"/>
    <row r="94" spans="1:5">
      <c r="D94" s="2" t="s">
        <v>301</v>
      </c>
    </row>
    <row r="95" spans="1:5">
      <c r="A95" s="7" t="s">
        <v>302</v>
      </c>
      <c r="E95" s="6" t="s">
        <v>302</v>
      </c>
    </row>
    <row r="96" spans="1:5">
      <c r="A96" s="7" t="s">
        <v>303</v>
      </c>
      <c r="E96" s="6" t="s">
        <v>303</v>
      </c>
    </row>
    <row r="97" spans="1:5">
      <c r="A97" s="7" t="s">
        <v>304</v>
      </c>
      <c r="E97" s="6" t="s">
        <v>304</v>
      </c>
    </row>
    <row r="98" spans="1:5">
      <c r="A98" s="7" t="s">
        <v>305</v>
      </c>
      <c r="E98" s="6" t="s">
        <v>305</v>
      </c>
    </row>
    <row r="99" spans="1:5">
      <c r="A99" s="7" t="s">
        <v>306</v>
      </c>
      <c r="E99" s="6" t="s">
        <v>306</v>
      </c>
    </row>
    <row r="100" spans="1:5">
      <c r="A100" s="7" t="s">
        <v>307</v>
      </c>
      <c r="E100" s="6" t="s">
        <v>307</v>
      </c>
    </row>
    <row r="101" spans="1:5">
      <c r="A101" s="7" t="s">
        <v>308</v>
      </c>
      <c r="E101" s="6" t="s">
        <v>308</v>
      </c>
    </row>
    <row r="102" spans="1:5">
      <c r="A102" s="7" t="s">
        <v>309</v>
      </c>
      <c r="E102" s="6" t="s">
        <v>309</v>
      </c>
    </row>
    <row r="103" spans="1:5">
      <c r="A103" s="7" t="s">
        <v>310</v>
      </c>
      <c r="E103" s="6" t="s">
        <v>310</v>
      </c>
    </row>
    <row r="104" spans="1:5">
      <c r="A104" s="7" t="s">
        <v>311</v>
      </c>
      <c r="E104" s="6" t="s">
        <v>311</v>
      </c>
    </row>
    <row r="105" spans="1:5">
      <c r="A105" s="7" t="s">
        <v>312</v>
      </c>
      <c r="E105" s="6" t="s">
        <v>312</v>
      </c>
    </row>
    <row r="106" spans="1:5">
      <c r="A106" s="7" t="s">
        <v>313</v>
      </c>
      <c r="E106" s="6" t="s">
        <v>313</v>
      </c>
    </row>
    <row r="107" spans="1:5">
      <c r="A107" s="7" t="s">
        <v>314</v>
      </c>
      <c r="E107" s="6" t="s">
        <v>314</v>
      </c>
    </row>
    <row r="108" spans="1:5">
      <c r="A108" s="7" t="s">
        <v>314</v>
      </c>
      <c r="E108" s="6" t="s">
        <v>314</v>
      </c>
    </row>
    <row r="109" spans="1:5">
      <c r="A109" s="7" t="s">
        <v>315</v>
      </c>
      <c r="E109" s="6" t="s">
        <v>315</v>
      </c>
    </row>
    <row r="110" spans="1:5">
      <c r="A110" s="7" t="s">
        <v>316</v>
      </c>
      <c r="E110" s="6" t="s">
        <v>316</v>
      </c>
    </row>
    <row r="111" spans="1:5">
      <c r="A111" s="7" t="s">
        <v>317</v>
      </c>
      <c r="E111" s="6" t="s">
        <v>317</v>
      </c>
    </row>
    <row r="112" spans="1:5">
      <c r="A112" s="7" t="s">
        <v>318</v>
      </c>
      <c r="E112" s="6" t="s">
        <v>318</v>
      </c>
    </row>
    <row r="113" spans="1:5">
      <c r="A113" s="7" t="s">
        <v>319</v>
      </c>
      <c r="E113" s="6" t="s">
        <v>319</v>
      </c>
    </row>
    <row r="114" spans="1:5">
      <c r="A114" s="7" t="s">
        <v>320</v>
      </c>
      <c r="E114" s="6" t="s">
        <v>320</v>
      </c>
    </row>
    <row r="115" spans="1:5">
      <c r="A115" s="7" t="s">
        <v>321</v>
      </c>
      <c r="E115" s="6" t="s">
        <v>321</v>
      </c>
    </row>
    <row r="116" spans="1:5">
      <c r="A116" s="7" t="s">
        <v>242</v>
      </c>
      <c r="E116" s="6" t="s">
        <v>242</v>
      </c>
    </row>
    <row r="117" spans="1:5">
      <c r="A117" s="7" t="s">
        <v>322</v>
      </c>
      <c r="E117" s="6" t="s">
        <v>322</v>
      </c>
    </row>
    <row r="118" spans="1:5">
      <c r="A118" s="7" t="s">
        <v>323</v>
      </c>
      <c r="E118" s="6" t="s">
        <v>323</v>
      </c>
    </row>
    <row r="119" spans="1:5">
      <c r="A119" s="7" t="s">
        <v>324</v>
      </c>
      <c r="E119" s="6" t="s">
        <v>324</v>
      </c>
    </row>
    <row r="120" spans="1:5">
      <c r="A120" s="7" t="s">
        <v>325</v>
      </c>
      <c r="E120" s="6" t="s">
        <v>325</v>
      </c>
    </row>
    <row r="121" spans="1:5">
      <c r="A121" s="7"/>
    </row>
    <row r="122" spans="1:5">
      <c r="A122" s="7" t="s">
        <v>326</v>
      </c>
      <c r="E122" s="6" t="s">
        <v>326</v>
      </c>
    </row>
    <row r="123" spans="1:5">
      <c r="A123" s="7" t="s">
        <v>327</v>
      </c>
      <c r="E123" s="6" t="s">
        <v>327</v>
      </c>
    </row>
    <row r="124" spans="1:5">
      <c r="A124" s="7" t="s">
        <v>328</v>
      </c>
      <c r="E124" s="6" t="s">
        <v>328</v>
      </c>
    </row>
    <row r="125" spans="1:5">
      <c r="A125" s="7" t="s">
        <v>329</v>
      </c>
      <c r="E125" s="6" t="s">
        <v>329</v>
      </c>
    </row>
    <row r="126" spans="1:5">
      <c r="A126" s="7" t="s">
        <v>330</v>
      </c>
      <c r="E126" s="6" t="s">
        <v>330</v>
      </c>
    </row>
    <row r="127" spans="1:5">
      <c r="A127" s="7" t="s">
        <v>331</v>
      </c>
      <c r="E127" s="6" t="s">
        <v>331</v>
      </c>
    </row>
    <row r="128" spans="1:5">
      <c r="A128" s="7" t="s">
        <v>332</v>
      </c>
      <c r="E128" s="6" t="s">
        <v>332</v>
      </c>
    </row>
    <row r="129" spans="1:5">
      <c r="A129" s="7" t="s">
        <v>333</v>
      </c>
      <c r="E129" s="6" t="s">
        <v>333</v>
      </c>
    </row>
    <row r="130" spans="1:5">
      <c r="A130" s="7" t="s">
        <v>334</v>
      </c>
      <c r="E130" s="6" t="s">
        <v>334</v>
      </c>
    </row>
    <row r="131" spans="1:5">
      <c r="A131" s="7"/>
    </row>
    <row r="132" spans="1:5">
      <c r="A132" s="7"/>
      <c r="D132" s="2" t="s">
        <v>335</v>
      </c>
    </row>
    <row r="133" spans="1:5">
      <c r="A133" s="7" t="s">
        <v>336</v>
      </c>
      <c r="E133" s="8" t="s">
        <v>336</v>
      </c>
    </row>
    <row r="134" spans="1:5">
      <c r="A134" s="7" t="s">
        <v>313</v>
      </c>
      <c r="E134" s="9" t="s">
        <v>313</v>
      </c>
    </row>
    <row r="135" spans="1:5">
      <c r="A135" s="7" t="s">
        <v>337</v>
      </c>
      <c r="E135" s="9" t="s">
        <v>337</v>
      </c>
    </row>
    <row r="136" spans="1:5">
      <c r="A136" s="7" t="s">
        <v>338</v>
      </c>
      <c r="E136" s="9"/>
    </row>
    <row r="137" spans="1:5">
      <c r="A137" s="7" t="s">
        <v>338</v>
      </c>
    </row>
    <row r="138" spans="1:5">
      <c r="A138" s="7" t="s">
        <v>338</v>
      </c>
    </row>
    <row r="139" spans="1:5">
      <c r="A139" s="7" t="s">
        <v>339</v>
      </c>
      <c r="E139" s="6" t="s">
        <v>339</v>
      </c>
    </row>
    <row r="140" spans="1:5">
      <c r="A140" s="7" t="s">
        <v>338</v>
      </c>
    </row>
    <row r="141" spans="1:5">
      <c r="A141" s="7" t="s">
        <v>338</v>
      </c>
    </row>
    <row r="142" spans="1:5">
      <c r="A142" s="7" t="s">
        <v>338</v>
      </c>
    </row>
    <row r="143" spans="1:5">
      <c r="A143" s="7" t="s">
        <v>340</v>
      </c>
      <c r="E143" s="6" t="s">
        <v>340</v>
      </c>
    </row>
    <row r="144" spans="1:5">
      <c r="A144" s="7" t="s">
        <v>338</v>
      </c>
    </row>
    <row r="145" spans="1:5">
      <c r="A145" s="7" t="s">
        <v>338</v>
      </c>
    </row>
    <row r="146" spans="1:5">
      <c r="A146" s="7" t="s">
        <v>338</v>
      </c>
    </row>
    <row r="147" spans="1:5">
      <c r="A147" s="7" t="s">
        <v>341</v>
      </c>
      <c r="E147" s="6" t="s">
        <v>341</v>
      </c>
    </row>
    <row r="148" spans="1:5">
      <c r="A148" s="7" t="s">
        <v>338</v>
      </c>
    </row>
    <row r="149" spans="1:5">
      <c r="A149" s="7" t="s">
        <v>338</v>
      </c>
    </row>
    <row r="150" spans="1:5">
      <c r="A150" s="7" t="s">
        <v>342</v>
      </c>
      <c r="E150" s="6" t="s">
        <v>342</v>
      </c>
    </row>
    <row r="151" spans="1:5">
      <c r="A151" s="7" t="s">
        <v>343</v>
      </c>
      <c r="E151" s="6" t="s">
        <v>343</v>
      </c>
    </row>
    <row r="152" spans="1:5">
      <c r="A152" s="7" t="s">
        <v>338</v>
      </c>
    </row>
    <row r="153" spans="1:5">
      <c r="A153" s="7" t="s">
        <v>338</v>
      </c>
    </row>
    <row r="154" spans="1:5">
      <c r="A154" s="7" t="s">
        <v>344</v>
      </c>
      <c r="E154" s="6" t="s">
        <v>344</v>
      </c>
    </row>
    <row r="155" spans="1:5">
      <c r="A155" s="7" t="s">
        <v>345</v>
      </c>
      <c r="E155" s="6" t="s">
        <v>345</v>
      </c>
    </row>
    <row r="156" spans="1:5">
      <c r="A156" s="7" t="s">
        <v>338</v>
      </c>
    </row>
    <row r="157" spans="1:5">
      <c r="A157" s="7" t="s">
        <v>338</v>
      </c>
    </row>
    <row r="158" spans="1:5">
      <c r="A158" s="7" t="s">
        <v>346</v>
      </c>
      <c r="E158" s="6" t="s">
        <v>346</v>
      </c>
    </row>
    <row r="159" spans="1:5">
      <c r="A159" s="7" t="s">
        <v>345</v>
      </c>
      <c r="E159" s="6" t="s">
        <v>345</v>
      </c>
    </row>
    <row r="160" spans="1:5">
      <c r="A160" s="7" t="s">
        <v>347</v>
      </c>
      <c r="E160" s="6" t="s">
        <v>347</v>
      </c>
    </row>
    <row r="161" spans="1:5">
      <c r="A161" s="7" t="s">
        <v>348</v>
      </c>
      <c r="E161" s="6" t="s">
        <v>348</v>
      </c>
    </row>
    <row r="162" spans="1:5">
      <c r="A162" s="7" t="s">
        <v>349</v>
      </c>
      <c r="E162" s="6" t="s">
        <v>349</v>
      </c>
    </row>
    <row r="163" spans="1:5">
      <c r="A163" s="7" t="s">
        <v>350</v>
      </c>
      <c r="E163" s="6" t="s">
        <v>350</v>
      </c>
    </row>
    <row r="164" spans="1:5">
      <c r="A164" s="7" t="s">
        <v>351</v>
      </c>
      <c r="E164" s="6" t="s">
        <v>351</v>
      </c>
    </row>
    <row r="165" spans="1:5">
      <c r="A165" s="7" t="s">
        <v>352</v>
      </c>
      <c r="E165" s="6" t="s">
        <v>352</v>
      </c>
    </row>
    <row r="166" spans="1:5">
      <c r="A166" s="7" t="s">
        <v>353</v>
      </c>
      <c r="E166" s="6" t="s">
        <v>353</v>
      </c>
    </row>
    <row r="167" spans="1:5">
      <c r="A167" s="7" t="s">
        <v>354</v>
      </c>
      <c r="E167" s="6" t="s">
        <v>354</v>
      </c>
    </row>
    <row r="168" spans="1:5">
      <c r="A168" s="7" t="s">
        <v>355</v>
      </c>
      <c r="E168" s="6" t="s">
        <v>355</v>
      </c>
    </row>
    <row r="169" spans="1:5">
      <c r="A169" s="7" t="s">
        <v>356</v>
      </c>
      <c r="E169" s="6" t="s">
        <v>356</v>
      </c>
    </row>
    <row r="170" spans="1:5">
      <c r="A170" s="7" t="s">
        <v>357</v>
      </c>
      <c r="E170" s="6" t="s">
        <v>357</v>
      </c>
    </row>
    <row r="171" spans="1:5">
      <c r="A171" s="7" t="s">
        <v>358</v>
      </c>
      <c r="E171" s="6" t="s">
        <v>358</v>
      </c>
    </row>
    <row r="172" spans="1:5">
      <c r="A172" s="7" t="s">
        <v>338</v>
      </c>
    </row>
    <row r="173" spans="1:5">
      <c r="A173" s="7" t="s">
        <v>359</v>
      </c>
      <c r="E173" s="6" t="s">
        <v>359</v>
      </c>
    </row>
    <row r="174" spans="1:5">
      <c r="A174" s="7" t="s">
        <v>360</v>
      </c>
      <c r="E174" s="6" t="s">
        <v>360</v>
      </c>
    </row>
    <row r="175" spans="1:5">
      <c r="A175" s="7" t="s">
        <v>349</v>
      </c>
      <c r="E175" s="6" t="s">
        <v>349</v>
      </c>
    </row>
    <row r="176" spans="1:5">
      <c r="A176" s="7" t="s">
        <v>338</v>
      </c>
    </row>
    <row r="177" spans="1:5">
      <c r="A177" s="7" t="s">
        <v>359</v>
      </c>
      <c r="E177" s="6" t="s">
        <v>359</v>
      </c>
    </row>
    <row r="178" spans="1:5">
      <c r="A178" s="7" t="s">
        <v>361</v>
      </c>
      <c r="E178" s="6" t="s">
        <v>361</v>
      </c>
    </row>
    <row r="179" spans="1:5">
      <c r="A179" s="7" t="s">
        <v>349</v>
      </c>
      <c r="E179" s="6" t="s">
        <v>349</v>
      </c>
    </row>
    <row r="180" spans="1:5">
      <c r="A180" s="7" t="s">
        <v>362</v>
      </c>
      <c r="E180" s="6" t="s">
        <v>362</v>
      </c>
    </row>
    <row r="181" spans="1:5">
      <c r="A181" s="7" t="s">
        <v>363</v>
      </c>
      <c r="E181" s="6" t="s">
        <v>363</v>
      </c>
    </row>
    <row r="182" spans="1:5">
      <c r="A182" s="7" t="s">
        <v>346</v>
      </c>
      <c r="E182" s="6" t="s">
        <v>346</v>
      </c>
    </row>
    <row r="183" spans="1:5">
      <c r="A183" s="7" t="s">
        <v>364</v>
      </c>
      <c r="E183" s="6" t="s">
        <v>364</v>
      </c>
    </row>
    <row r="184" spans="1:5">
      <c r="A184" s="7" t="s">
        <v>365</v>
      </c>
      <c r="E184" s="6" t="s">
        <v>365</v>
      </c>
    </row>
    <row r="185" spans="1:5">
      <c r="A185" s="7"/>
    </row>
    <row r="186" spans="1:5">
      <c r="A186" s="7"/>
    </row>
    <row r="187" spans="1:5">
      <c r="A187" s="7"/>
      <c r="D187" s="2" t="s">
        <v>366</v>
      </c>
    </row>
    <row r="188" spans="1:5">
      <c r="A188" s="7" t="s">
        <v>336</v>
      </c>
      <c r="E188" s="8" t="s">
        <v>336</v>
      </c>
    </row>
    <row r="189" spans="1:5">
      <c r="A189" s="7" t="s">
        <v>367</v>
      </c>
      <c r="E189" s="8" t="s">
        <v>367</v>
      </c>
    </row>
    <row r="190" spans="1:5">
      <c r="A190" s="7" t="s">
        <v>368</v>
      </c>
      <c r="E190" s="6" t="s">
        <v>368</v>
      </c>
    </row>
    <row r="191" spans="1:5">
      <c r="A191" s="7" t="s">
        <v>338</v>
      </c>
    </row>
    <row r="192" spans="1:5">
      <c r="A192" s="7" t="s">
        <v>338</v>
      </c>
    </row>
    <row r="193" spans="1:5">
      <c r="A193" s="7" t="s">
        <v>136</v>
      </c>
      <c r="E193" s="6" t="s">
        <v>136</v>
      </c>
    </row>
    <row r="194" spans="1:5">
      <c r="A194" s="7" t="s">
        <v>369</v>
      </c>
      <c r="E194" s="6" t="s">
        <v>369</v>
      </c>
    </row>
    <row r="195" spans="1:5">
      <c r="A195" s="7" t="s">
        <v>370</v>
      </c>
      <c r="E195" s="6" t="s">
        <v>370</v>
      </c>
    </row>
    <row r="196" spans="1:5">
      <c r="A196" s="7" t="s">
        <v>358</v>
      </c>
      <c r="E196" s="6" t="s">
        <v>358</v>
      </c>
    </row>
    <row r="197" spans="1:5">
      <c r="A197" s="7" t="s">
        <v>371</v>
      </c>
      <c r="E197" s="6" t="s">
        <v>371</v>
      </c>
    </row>
    <row r="198" spans="1:5">
      <c r="A198" s="7" t="s">
        <v>372</v>
      </c>
      <c r="E198" s="6" t="s">
        <v>372</v>
      </c>
    </row>
    <row r="199" spans="1:5">
      <c r="A199" s="7" t="s">
        <v>373</v>
      </c>
      <c r="E199" s="6" t="s">
        <v>373</v>
      </c>
    </row>
    <row r="200" spans="1:5">
      <c r="A200" s="7" t="s">
        <v>374</v>
      </c>
      <c r="E200" s="6" t="s">
        <v>374</v>
      </c>
    </row>
    <row r="201" spans="1:5">
      <c r="A201" s="7" t="s">
        <v>338</v>
      </c>
    </row>
    <row r="202" spans="1:5">
      <c r="A202" s="7" t="s">
        <v>338</v>
      </c>
    </row>
    <row r="203" spans="1:5">
      <c r="A203" s="7" t="s">
        <v>375</v>
      </c>
      <c r="E203" s="6" t="s">
        <v>375</v>
      </c>
    </row>
    <row r="204" spans="1:5">
      <c r="A204" s="7" t="s">
        <v>376</v>
      </c>
      <c r="E204" s="6" t="s">
        <v>376</v>
      </c>
    </row>
    <row r="205" spans="1:5">
      <c r="A205" s="7" t="s">
        <v>377</v>
      </c>
      <c r="E205" s="6" t="s">
        <v>377</v>
      </c>
    </row>
    <row r="206" spans="1:5">
      <c r="A206" s="7" t="s">
        <v>378</v>
      </c>
      <c r="E206" s="6" t="s">
        <v>378</v>
      </c>
    </row>
    <row r="207" spans="1:5">
      <c r="A207" s="7" t="s">
        <v>338</v>
      </c>
    </row>
    <row r="208" spans="1:5">
      <c r="A208" s="7" t="s">
        <v>338</v>
      </c>
    </row>
    <row r="209" spans="1:5">
      <c r="A209" s="7" t="s">
        <v>379</v>
      </c>
      <c r="E209" s="6" t="s">
        <v>379</v>
      </c>
    </row>
    <row r="210" spans="1:5">
      <c r="A210" s="7" t="s">
        <v>338</v>
      </c>
    </row>
    <row r="211" spans="1:5">
      <c r="A211" s="7" t="s">
        <v>338</v>
      </c>
    </row>
    <row r="212" spans="1:5">
      <c r="A212" s="7" t="s">
        <v>136</v>
      </c>
      <c r="E212" s="6" t="s">
        <v>136</v>
      </c>
    </row>
    <row r="213" spans="1:5">
      <c r="A213" s="7" t="s">
        <v>369</v>
      </c>
      <c r="E213" s="6" t="s">
        <v>369</v>
      </c>
    </row>
    <row r="214" spans="1:5">
      <c r="A214" s="7" t="s">
        <v>370</v>
      </c>
      <c r="E214" s="6" t="s">
        <v>370</v>
      </c>
    </row>
    <row r="215" spans="1:5">
      <c r="A215" s="7" t="s">
        <v>358</v>
      </c>
      <c r="E215" s="6" t="s">
        <v>358</v>
      </c>
    </row>
    <row r="216" spans="1:5">
      <c r="A216" s="7" t="s">
        <v>371</v>
      </c>
      <c r="E216" s="6" t="s">
        <v>371</v>
      </c>
    </row>
    <row r="217" spans="1:5">
      <c r="A217" s="7" t="s">
        <v>372</v>
      </c>
      <c r="E217" s="6" t="s">
        <v>372</v>
      </c>
    </row>
    <row r="218" spans="1:5">
      <c r="A218" s="7" t="s">
        <v>373</v>
      </c>
      <c r="E218" s="6" t="s">
        <v>373</v>
      </c>
    </row>
    <row r="219" spans="1:5">
      <c r="A219" s="7" t="s">
        <v>374</v>
      </c>
      <c r="E219" s="6" t="s">
        <v>374</v>
      </c>
    </row>
    <row r="220" spans="1:5">
      <c r="A220" s="7" t="s">
        <v>338</v>
      </c>
    </row>
    <row r="221" spans="1:5">
      <c r="A221" s="7" t="s">
        <v>338</v>
      </c>
    </row>
    <row r="222" spans="1:5">
      <c r="A222" s="7" t="s">
        <v>375</v>
      </c>
      <c r="E222" s="6" t="s">
        <v>375</v>
      </c>
    </row>
    <row r="223" spans="1:5">
      <c r="A223" s="7" t="s">
        <v>376</v>
      </c>
      <c r="E223" s="6" t="s">
        <v>376</v>
      </c>
    </row>
    <row r="224" spans="1:5">
      <c r="A224" s="7" t="s">
        <v>377</v>
      </c>
      <c r="E224" s="6" t="s">
        <v>377</v>
      </c>
    </row>
    <row r="225" spans="1:5">
      <c r="A225" s="7" t="s">
        <v>378</v>
      </c>
      <c r="E225" s="6" t="s">
        <v>378</v>
      </c>
    </row>
    <row r="226" spans="1:5">
      <c r="A226" s="7" t="s">
        <v>338</v>
      </c>
    </row>
    <row r="227" spans="1:5">
      <c r="A227" s="7" t="s">
        <v>338</v>
      </c>
    </row>
    <row r="228" spans="1:5">
      <c r="A228" s="7" t="s">
        <v>380</v>
      </c>
      <c r="E228" s="6" t="s">
        <v>380</v>
      </c>
    </row>
    <row r="229" spans="1:5">
      <c r="A229" s="7" t="s">
        <v>381</v>
      </c>
      <c r="E229" s="6" t="s">
        <v>381</v>
      </c>
    </row>
    <row r="230" spans="1:5">
      <c r="A230" s="7" t="s">
        <v>381</v>
      </c>
      <c r="E230" s="6" t="s">
        <v>381</v>
      </c>
    </row>
    <row r="231" spans="1:5">
      <c r="A231" s="7" t="s">
        <v>382</v>
      </c>
      <c r="E231" s="6" t="s">
        <v>382</v>
      </c>
    </row>
    <row r="232" spans="1:5">
      <c r="A232" s="7" t="s">
        <v>382</v>
      </c>
      <c r="E232" s="6" t="s">
        <v>382</v>
      </c>
    </row>
    <row r="233" spans="1:5">
      <c r="A233" s="7" t="s">
        <v>383</v>
      </c>
      <c r="E233" s="6" t="s">
        <v>383</v>
      </c>
    </row>
    <row r="234" spans="1:5">
      <c r="A234" s="7"/>
    </row>
    <row r="235" spans="1:5">
      <c r="A235" s="7"/>
    </row>
    <row r="236" spans="1:5">
      <c r="A236" s="7"/>
      <c r="D236" s="2" t="s">
        <v>384</v>
      </c>
    </row>
    <row r="237" spans="1:5">
      <c r="A237" s="7" t="s">
        <v>336</v>
      </c>
      <c r="E237" s="8" t="s">
        <v>336</v>
      </c>
    </row>
    <row r="238" spans="1:5">
      <c r="A238" s="7" t="s">
        <v>313</v>
      </c>
      <c r="E238" s="9" t="s">
        <v>313</v>
      </c>
    </row>
    <row r="239" spans="1:5">
      <c r="A239" s="7" t="s">
        <v>337</v>
      </c>
      <c r="E239" s="9" t="s">
        <v>337</v>
      </c>
    </row>
    <row r="240" spans="1:5">
      <c r="A240" s="7" t="s">
        <v>338</v>
      </c>
    </row>
    <row r="241" spans="1:5">
      <c r="A241" s="7" t="s">
        <v>338</v>
      </c>
    </row>
    <row r="242" spans="1:5">
      <c r="A242" s="7" t="s">
        <v>136</v>
      </c>
      <c r="E242" s="6" t="s">
        <v>136</v>
      </c>
    </row>
    <row r="243" spans="1:5">
      <c r="A243" s="7" t="s">
        <v>385</v>
      </c>
      <c r="E243" s="6" t="s">
        <v>385</v>
      </c>
    </row>
    <row r="244" spans="1:5">
      <c r="A244" s="7" t="s">
        <v>386</v>
      </c>
      <c r="E244" s="6" t="s">
        <v>386</v>
      </c>
    </row>
    <row r="245" spans="1:5">
      <c r="A245" s="7" t="s">
        <v>364</v>
      </c>
      <c r="E245" s="6" t="s">
        <v>364</v>
      </c>
    </row>
    <row r="246" spans="1:5">
      <c r="A246" s="7" t="s">
        <v>387</v>
      </c>
      <c r="E246" s="6" t="s">
        <v>387</v>
      </c>
    </row>
    <row r="247" spans="1:5">
      <c r="A247" s="7" t="s">
        <v>358</v>
      </c>
      <c r="E247" s="6" t="s">
        <v>358</v>
      </c>
    </row>
    <row r="248" spans="1:5">
      <c r="A248" s="7" t="s">
        <v>388</v>
      </c>
      <c r="E248" s="6" t="s">
        <v>388</v>
      </c>
    </row>
    <row r="249" spans="1:5">
      <c r="A249" s="7" t="s">
        <v>389</v>
      </c>
      <c r="E249" s="6" t="s">
        <v>389</v>
      </c>
    </row>
    <row r="250" spans="1:5">
      <c r="A250" s="7" t="s">
        <v>390</v>
      </c>
      <c r="E250" s="6" t="s">
        <v>390</v>
      </c>
    </row>
    <row r="251" spans="1:5">
      <c r="A251" s="7" t="s">
        <v>373</v>
      </c>
      <c r="E251" s="6" t="s">
        <v>373</v>
      </c>
    </row>
    <row r="252" spans="1:5">
      <c r="A252" s="7" t="s">
        <v>338</v>
      </c>
    </row>
    <row r="253" spans="1:5">
      <c r="A253" s="7" t="s">
        <v>338</v>
      </c>
    </row>
    <row r="254" spans="1:5">
      <c r="A254" s="7" t="s">
        <v>374</v>
      </c>
      <c r="E254" s="6" t="s">
        <v>374</v>
      </c>
    </row>
    <row r="255" spans="1:5">
      <c r="A255" s="7" t="s">
        <v>375</v>
      </c>
      <c r="E255" s="6" t="s">
        <v>375</v>
      </c>
    </row>
    <row r="256" spans="1:5">
      <c r="A256" s="7" t="s">
        <v>376</v>
      </c>
      <c r="E256" s="6" t="s">
        <v>376</v>
      </c>
    </row>
    <row r="257" spans="1:5">
      <c r="A257" s="7" t="s">
        <v>377</v>
      </c>
      <c r="E257" s="6" t="s">
        <v>377</v>
      </c>
    </row>
    <row r="258" spans="1:5">
      <c r="A258" s="7" t="s">
        <v>338</v>
      </c>
    </row>
    <row r="259" spans="1:5">
      <c r="A259" s="7" t="s">
        <v>391</v>
      </c>
      <c r="E259" s="6" t="s">
        <v>391</v>
      </c>
    </row>
    <row r="260" spans="1:5">
      <c r="A260" s="7" t="s">
        <v>392</v>
      </c>
      <c r="E260" s="6" t="s">
        <v>392</v>
      </c>
    </row>
    <row r="261" spans="1:5">
      <c r="A261" s="7" t="s">
        <v>393</v>
      </c>
      <c r="E261" s="6" t="s">
        <v>393</v>
      </c>
    </row>
    <row r="262" spans="1:5">
      <c r="A262" s="7" t="s">
        <v>338</v>
      </c>
    </row>
    <row r="263" spans="1:5">
      <c r="A263" s="7" t="s">
        <v>394</v>
      </c>
      <c r="E263" s="6" t="s">
        <v>394</v>
      </c>
    </row>
    <row r="264" spans="1:5">
      <c r="A264" s="7" t="s">
        <v>338</v>
      </c>
    </row>
    <row r="265" spans="1:5">
      <c r="A265" s="7" t="s">
        <v>338</v>
      </c>
    </row>
    <row r="266" spans="1:5">
      <c r="A266" s="7" t="s">
        <v>395</v>
      </c>
      <c r="E266" s="6" t="s">
        <v>395</v>
      </c>
    </row>
    <row r="267" spans="1:5">
      <c r="A267" s="7" t="s">
        <v>396</v>
      </c>
      <c r="E267" s="6" t="s">
        <v>396</v>
      </c>
    </row>
    <row r="268" spans="1:5">
      <c r="A268" s="7" t="s">
        <v>397</v>
      </c>
      <c r="E268" s="6" t="s">
        <v>397</v>
      </c>
    </row>
    <row r="269" spans="1:5">
      <c r="A269" s="7" t="s">
        <v>398</v>
      </c>
      <c r="E269" s="6" t="s">
        <v>398</v>
      </c>
    </row>
    <row r="270" spans="1:5">
      <c r="A270" s="7" t="s">
        <v>399</v>
      </c>
      <c r="E270" s="6" t="s">
        <v>399</v>
      </c>
    </row>
    <row r="271" spans="1:5">
      <c r="A271" s="7" t="s">
        <v>400</v>
      </c>
      <c r="E271" s="6" t="s">
        <v>400</v>
      </c>
    </row>
    <row r="272" spans="1:5">
      <c r="A272" s="7" t="s">
        <v>401</v>
      </c>
      <c r="E272" s="6" t="s">
        <v>401</v>
      </c>
    </row>
    <row r="273" spans="1:5">
      <c r="A273" s="7" t="s">
        <v>402</v>
      </c>
      <c r="E273" s="6" t="s">
        <v>402</v>
      </c>
    </row>
    <row r="274" spans="1:5">
      <c r="A274" s="7" t="s">
        <v>396</v>
      </c>
      <c r="E274" s="6" t="s">
        <v>396</v>
      </c>
    </row>
    <row r="275" spans="1:5">
      <c r="A275" s="7" t="s">
        <v>397</v>
      </c>
      <c r="E275" s="6" t="s">
        <v>397</v>
      </c>
    </row>
    <row r="276" spans="1:5">
      <c r="A276" s="7" t="s">
        <v>362</v>
      </c>
      <c r="E276" s="6" t="s">
        <v>362</v>
      </c>
    </row>
    <row r="277" spans="1:5">
      <c r="A277" s="7" t="s">
        <v>403</v>
      </c>
      <c r="E277" s="6" t="s">
        <v>403</v>
      </c>
    </row>
    <row r="278" spans="1:5">
      <c r="A278" s="7" t="s">
        <v>404</v>
      </c>
      <c r="E278" s="6" t="s">
        <v>404</v>
      </c>
    </row>
    <row r="279" spans="1:5">
      <c r="A279" s="7" t="s">
        <v>405</v>
      </c>
      <c r="E279" s="6" t="s">
        <v>405</v>
      </c>
    </row>
    <row r="280" spans="1:5">
      <c r="A280" s="7" t="s">
        <v>406</v>
      </c>
      <c r="E280" s="6" t="s">
        <v>406</v>
      </c>
    </row>
    <row r="281" spans="1:5">
      <c r="A281" s="7" t="s">
        <v>407</v>
      </c>
      <c r="E281" s="10" t="s">
        <v>407</v>
      </c>
    </row>
    <row r="282" spans="1:5">
      <c r="A282" s="7" t="s">
        <v>405</v>
      </c>
      <c r="E282" s="6" t="s">
        <v>405</v>
      </c>
    </row>
    <row r="283" spans="1:5">
      <c r="A283" s="7" t="s">
        <v>406</v>
      </c>
      <c r="E283" s="6" t="s">
        <v>406</v>
      </c>
    </row>
    <row r="284" spans="1:5">
      <c r="A284" s="7" t="s">
        <v>408</v>
      </c>
      <c r="E284" s="10" t="s">
        <v>408</v>
      </c>
    </row>
    <row r="285" spans="1:5">
      <c r="A285" s="7" t="s">
        <v>364</v>
      </c>
      <c r="E285" s="6" t="s">
        <v>364</v>
      </c>
    </row>
    <row r="286" spans="1:5">
      <c r="A286" s="7" t="s">
        <v>409</v>
      </c>
      <c r="E286" s="6" t="s">
        <v>409</v>
      </c>
    </row>
    <row r="287" spans="1:5">
      <c r="A287" s="7" t="s">
        <v>410</v>
      </c>
      <c r="E287" s="6" t="s">
        <v>410</v>
      </c>
    </row>
    <row r="288" spans="1:5">
      <c r="A288" s="7" t="s">
        <v>411</v>
      </c>
      <c r="E288" s="6" t="s">
        <v>411</v>
      </c>
    </row>
    <row r="289" spans="1:5">
      <c r="A289" s="7" t="s">
        <v>242</v>
      </c>
      <c r="E289" s="6" t="s">
        <v>242</v>
      </c>
    </row>
    <row r="290" spans="1:5">
      <c r="A290" s="7" t="s">
        <v>408</v>
      </c>
      <c r="E290" s="10" t="s">
        <v>408</v>
      </c>
    </row>
    <row r="291" spans="1:5">
      <c r="A291" s="7" t="s">
        <v>338</v>
      </c>
    </row>
    <row r="292" spans="1:5">
      <c r="A292" s="7" t="s">
        <v>412</v>
      </c>
      <c r="E292" s="6" t="s">
        <v>412</v>
      </c>
    </row>
    <row r="293" spans="1:5">
      <c r="A293" s="7" t="s">
        <v>413</v>
      </c>
      <c r="E293" s="6" t="s">
        <v>413</v>
      </c>
    </row>
    <row r="294" spans="1:5">
      <c r="A294" s="7" t="s">
        <v>380</v>
      </c>
      <c r="E294" s="6" t="s">
        <v>380</v>
      </c>
    </row>
    <row r="295" spans="1:5">
      <c r="A295" s="7" t="s">
        <v>414</v>
      </c>
      <c r="E295" s="6" t="s">
        <v>414</v>
      </c>
    </row>
    <row r="296" spans="1:5">
      <c r="A296" s="7" t="s">
        <v>415</v>
      </c>
      <c r="E296" s="6" t="s">
        <v>415</v>
      </c>
    </row>
    <row r="297" spans="1:5">
      <c r="A297" s="7" t="s">
        <v>416</v>
      </c>
      <c r="E297" s="6" t="s">
        <v>416</v>
      </c>
    </row>
    <row r="298" spans="1:5">
      <c r="A298" s="7" t="s">
        <v>338</v>
      </c>
    </row>
    <row r="299" spans="1:5">
      <c r="A299" s="7" t="s">
        <v>417</v>
      </c>
      <c r="E299" s="6" t="s">
        <v>417</v>
      </c>
    </row>
    <row r="300" spans="1:5">
      <c r="A300" s="7" t="s">
        <v>418</v>
      </c>
      <c r="E300" s="6" t="s">
        <v>418</v>
      </c>
    </row>
    <row r="301" spans="1:5">
      <c r="A301" s="7" t="s">
        <v>419</v>
      </c>
      <c r="E301" s="6" t="s">
        <v>419</v>
      </c>
    </row>
    <row r="302" spans="1:5">
      <c r="A302" s="7" t="s">
        <v>419</v>
      </c>
      <c r="E302" s="6" t="s">
        <v>419</v>
      </c>
    </row>
    <row r="303" spans="1:5">
      <c r="A303" s="7" t="s">
        <v>420</v>
      </c>
      <c r="E303" s="6" t="s">
        <v>420</v>
      </c>
    </row>
    <row r="304" spans="1:5">
      <c r="A304" s="7" t="s">
        <v>421</v>
      </c>
      <c r="E304" s="6" t="s">
        <v>421</v>
      </c>
    </row>
    <row r="305" spans="1:5">
      <c r="A305" s="7" t="s">
        <v>422</v>
      </c>
      <c r="E305" s="6" t="s">
        <v>422</v>
      </c>
    </row>
    <row r="306" spans="1:5">
      <c r="A306" s="7" t="s">
        <v>423</v>
      </c>
      <c r="E306" s="6" t="s">
        <v>423</v>
      </c>
    </row>
    <row r="307" spans="1:5">
      <c r="A307" s="7" t="s">
        <v>424</v>
      </c>
      <c r="E307" s="10" t="s">
        <v>424</v>
      </c>
    </row>
    <row r="308" spans="1:5">
      <c r="A308" s="7" t="s">
        <v>425</v>
      </c>
      <c r="E308" s="6" t="s">
        <v>425</v>
      </c>
    </row>
    <row r="309" spans="1:5">
      <c r="A309" s="7" t="s">
        <v>338</v>
      </c>
    </row>
    <row r="310" spans="1:5">
      <c r="A310" s="7" t="s">
        <v>426</v>
      </c>
      <c r="E310" s="6" t="s">
        <v>426</v>
      </c>
    </row>
    <row r="311" spans="1:5">
      <c r="A311" s="7" t="s">
        <v>427</v>
      </c>
      <c r="E311" s="6" t="s">
        <v>427</v>
      </c>
    </row>
    <row r="312" spans="1:5">
      <c r="A312" s="7" t="s">
        <v>428</v>
      </c>
      <c r="E312" s="6" t="s">
        <v>428</v>
      </c>
    </row>
    <row r="313" spans="1:5" ht="12.75" customHeight="1"/>
    <row r="314" spans="1:5" ht="12.75" customHeight="1"/>
    <row r="315" spans="1:5">
      <c r="D315" s="2" t="s">
        <v>429</v>
      </c>
    </row>
    <row r="316" spans="1:5">
      <c r="A316" s="7" t="s">
        <v>430</v>
      </c>
      <c r="E316" s="6" t="s">
        <v>430</v>
      </c>
    </row>
    <row r="317" spans="1:5">
      <c r="A317" s="7" t="s">
        <v>431</v>
      </c>
      <c r="E317" s="6" t="s">
        <v>431</v>
      </c>
    </row>
    <row r="318" spans="1:5">
      <c r="A318" s="7"/>
    </row>
    <row r="319" spans="1:5">
      <c r="A319" s="7" t="s">
        <v>432</v>
      </c>
      <c r="E319" s="6" t="s">
        <v>432</v>
      </c>
    </row>
    <row r="320" spans="1:5">
      <c r="A320" s="7" t="s">
        <v>433</v>
      </c>
      <c r="E320" s="6" t="s">
        <v>433</v>
      </c>
    </row>
    <row r="321" spans="1:5">
      <c r="A321" s="7"/>
    </row>
    <row r="322" spans="1:5">
      <c r="A322" s="7" t="s">
        <v>434</v>
      </c>
      <c r="E322" s="6" t="s">
        <v>434</v>
      </c>
    </row>
    <row r="323" spans="1:5">
      <c r="A323" s="7" t="s">
        <v>364</v>
      </c>
      <c r="E323" s="6" t="s">
        <v>364</v>
      </c>
    </row>
    <row r="324" spans="1:5">
      <c r="A324" s="7"/>
    </row>
    <row r="325" spans="1:5">
      <c r="A325" s="7" t="s">
        <v>435</v>
      </c>
      <c r="E325" s="6" t="s">
        <v>435</v>
      </c>
    </row>
    <row r="326" spans="1:5">
      <c r="A326" s="7"/>
    </row>
    <row r="327" spans="1:5">
      <c r="A327" s="7" t="s">
        <v>359</v>
      </c>
      <c r="E327" s="6" t="s">
        <v>359</v>
      </c>
    </row>
    <row r="328" spans="1:5">
      <c r="A328" s="7" t="s">
        <v>436</v>
      </c>
      <c r="E328" s="6" t="s">
        <v>436</v>
      </c>
    </row>
    <row r="329" spans="1:5">
      <c r="A329" s="7" t="s">
        <v>437</v>
      </c>
      <c r="E329" s="6" t="s">
        <v>437</v>
      </c>
    </row>
    <row r="330" spans="1:5">
      <c r="A330" s="7" t="s">
        <v>438</v>
      </c>
      <c r="E330" s="6" t="s">
        <v>438</v>
      </c>
    </row>
    <row r="331" spans="1:5">
      <c r="A331" s="7" t="s">
        <v>439</v>
      </c>
      <c r="E331" s="6" t="s">
        <v>439</v>
      </c>
    </row>
    <row r="332" spans="1:5">
      <c r="A332" s="7" t="s">
        <v>440</v>
      </c>
      <c r="E332" s="6" t="s">
        <v>440</v>
      </c>
    </row>
    <row r="333" spans="1:5">
      <c r="A333" s="7" t="s">
        <v>441</v>
      </c>
      <c r="E333" s="6" t="s">
        <v>441</v>
      </c>
    </row>
    <row r="334" spans="1:5">
      <c r="A334" s="7" t="s">
        <v>442</v>
      </c>
      <c r="E334" s="6" t="s">
        <v>442</v>
      </c>
    </row>
    <row r="335" spans="1:5">
      <c r="A335" s="7" t="s">
        <v>443</v>
      </c>
      <c r="E335" s="6" t="s">
        <v>443</v>
      </c>
    </row>
    <row r="336" spans="1:5">
      <c r="A336" s="7" t="s">
        <v>444</v>
      </c>
      <c r="E336" s="6" t="s">
        <v>444</v>
      </c>
    </row>
    <row r="337" spans="1:5">
      <c r="A337" s="7" t="s">
        <v>445</v>
      </c>
      <c r="E337" s="6" t="s">
        <v>445</v>
      </c>
    </row>
    <row r="338" spans="1:5">
      <c r="A338" s="7" t="s">
        <v>446</v>
      </c>
      <c r="E338" s="6" t="s">
        <v>446</v>
      </c>
    </row>
    <row r="339" spans="1:5">
      <c r="A339" s="7" t="s">
        <v>447</v>
      </c>
      <c r="E339" s="6" t="s">
        <v>447</v>
      </c>
    </row>
    <row r="340" spans="1:5">
      <c r="A340" s="7" t="s">
        <v>448</v>
      </c>
      <c r="E340" s="6" t="s">
        <v>448</v>
      </c>
    </row>
    <row r="341" spans="1:5">
      <c r="A341" s="7" t="s">
        <v>449</v>
      </c>
      <c r="E341" s="6" t="s">
        <v>449</v>
      </c>
    </row>
    <row r="342" spans="1:5">
      <c r="A342" s="7" t="s">
        <v>450</v>
      </c>
      <c r="E342" s="6" t="s">
        <v>450</v>
      </c>
    </row>
    <row r="343" spans="1:5">
      <c r="A343" s="7" t="s">
        <v>451</v>
      </c>
      <c r="E343" s="6" t="s">
        <v>451</v>
      </c>
    </row>
    <row r="344" spans="1:5">
      <c r="A344" s="7" t="s">
        <v>452</v>
      </c>
      <c r="E344" s="6" t="s">
        <v>452</v>
      </c>
    </row>
    <row r="345" spans="1:5">
      <c r="A345" s="7" t="s">
        <v>453</v>
      </c>
      <c r="E345" s="6" t="s">
        <v>453</v>
      </c>
    </row>
    <row r="346" spans="1:5">
      <c r="A346" s="7" t="s">
        <v>454</v>
      </c>
      <c r="E346" s="6" t="s">
        <v>454</v>
      </c>
    </row>
    <row r="347" spans="1:5">
      <c r="A347" s="7" t="s">
        <v>455</v>
      </c>
      <c r="E347" s="6" t="s">
        <v>455</v>
      </c>
    </row>
    <row r="348" spans="1:5">
      <c r="A348" s="7" t="s">
        <v>456</v>
      </c>
      <c r="E348" s="6" t="s">
        <v>456</v>
      </c>
    </row>
    <row r="349" spans="1:5">
      <c r="A349" s="7" t="s">
        <v>457</v>
      </c>
      <c r="E349" s="6" t="s">
        <v>457</v>
      </c>
    </row>
    <row r="350" spans="1:5">
      <c r="A350" s="7" t="s">
        <v>458</v>
      </c>
      <c r="E350" s="6" t="s">
        <v>458</v>
      </c>
    </row>
    <row r="351" spans="1:5">
      <c r="A351" s="7" t="s">
        <v>459</v>
      </c>
      <c r="E351" s="6" t="s">
        <v>459</v>
      </c>
    </row>
    <row r="352" spans="1:5">
      <c r="A352" s="7"/>
    </row>
    <row r="353" spans="1:5">
      <c r="A353" s="7"/>
    </row>
    <row r="354" spans="1:5">
      <c r="A354" s="7" t="s">
        <v>460</v>
      </c>
      <c r="E354" s="6" t="s">
        <v>460</v>
      </c>
    </row>
    <row r="355" spans="1:5">
      <c r="A355" s="7" t="s">
        <v>461</v>
      </c>
      <c r="E355" s="6" t="s">
        <v>461</v>
      </c>
    </row>
    <row r="356" spans="1:5">
      <c r="A356" s="7"/>
    </row>
    <row r="357" spans="1:5">
      <c r="A357" s="7" t="s">
        <v>462</v>
      </c>
      <c r="E357" s="6" t="s">
        <v>462</v>
      </c>
    </row>
    <row r="358" spans="1:5">
      <c r="A358" s="7"/>
    </row>
    <row r="359" spans="1:5">
      <c r="A359" s="7" t="s">
        <v>430</v>
      </c>
      <c r="E359" s="6" t="s">
        <v>430</v>
      </c>
    </row>
    <row r="360" spans="1:5">
      <c r="A360" s="7"/>
    </row>
    <row r="361" spans="1:5">
      <c r="A361" s="7" t="s">
        <v>463</v>
      </c>
      <c r="E361" s="6" t="s">
        <v>463</v>
      </c>
    </row>
    <row r="362" spans="1:5">
      <c r="A362" s="7" t="s">
        <v>464</v>
      </c>
      <c r="E362" s="6" t="s">
        <v>464</v>
      </c>
    </row>
    <row r="363" spans="1:5">
      <c r="A363" s="7" t="s">
        <v>465</v>
      </c>
      <c r="E363" s="6" t="s">
        <v>465</v>
      </c>
    </row>
    <row r="364" spans="1:5">
      <c r="A364" s="7" t="s">
        <v>466</v>
      </c>
      <c r="E364" s="6" t="s">
        <v>466</v>
      </c>
    </row>
    <row r="365" spans="1:5">
      <c r="A365" s="7" t="s">
        <v>467</v>
      </c>
      <c r="E365" s="6" t="s">
        <v>467</v>
      </c>
    </row>
    <row r="366" spans="1:5">
      <c r="A366" s="7" t="s">
        <v>468</v>
      </c>
      <c r="E366" s="8" t="s">
        <v>468</v>
      </c>
    </row>
    <row r="367" spans="1:5">
      <c r="A367" s="7" t="s">
        <v>469</v>
      </c>
      <c r="E367" s="8" t="s">
        <v>469</v>
      </c>
    </row>
    <row r="368" spans="1:5">
      <c r="A368" s="7" t="s">
        <v>470</v>
      </c>
      <c r="E368" s="8" t="s">
        <v>470</v>
      </c>
    </row>
    <row r="369" spans="1:5">
      <c r="A369" s="7"/>
    </row>
    <row r="370" spans="1:5">
      <c r="A370" s="7"/>
    </row>
    <row r="371" spans="1:5">
      <c r="A371" s="7" t="s">
        <v>242</v>
      </c>
      <c r="E371" s="6" t="s">
        <v>242</v>
      </c>
    </row>
    <row r="372" spans="1:5" ht="12.75" customHeight="1"/>
    <row r="373" spans="1:5" ht="12.75" customHeight="1"/>
    <row r="374" spans="1:5">
      <c r="D374" s="2" t="s">
        <v>471</v>
      </c>
    </row>
    <row r="375" spans="1:5">
      <c r="A375" s="7" t="s">
        <v>472</v>
      </c>
      <c r="E375" s="6" t="s">
        <v>472</v>
      </c>
    </row>
    <row r="376" spans="1:5">
      <c r="A376" s="7" t="s">
        <v>473</v>
      </c>
      <c r="E376" s="6" t="s">
        <v>473</v>
      </c>
    </row>
    <row r="377" spans="1:5">
      <c r="A377" s="7" t="s">
        <v>474</v>
      </c>
      <c r="E377" s="6" t="s">
        <v>474</v>
      </c>
    </row>
    <row r="378" spans="1:5">
      <c r="A378" s="7" t="s">
        <v>475</v>
      </c>
      <c r="E378" s="6" t="s">
        <v>475</v>
      </c>
    </row>
    <row r="379" spans="1:5">
      <c r="A379" s="7" t="s">
        <v>476</v>
      </c>
      <c r="E379" s="6" t="s">
        <v>476</v>
      </c>
    </row>
    <row r="380" spans="1:5" ht="12.75" customHeight="1"/>
    <row r="381" spans="1:5">
      <c r="A381" s="7" t="s">
        <v>477</v>
      </c>
      <c r="E381" s="6" t="s">
        <v>477</v>
      </c>
    </row>
    <row r="382" spans="1:5">
      <c r="A382" s="7" t="s">
        <v>478</v>
      </c>
      <c r="E382" s="6" t="s">
        <v>478</v>
      </c>
    </row>
    <row r="383" spans="1:5" ht="12.75" customHeight="1"/>
    <row r="384" spans="1:5">
      <c r="A384" s="7" t="s">
        <v>479</v>
      </c>
      <c r="E384" s="6" t="s">
        <v>479</v>
      </c>
    </row>
    <row r="385" spans="1:5">
      <c r="A385" s="7" t="s">
        <v>480</v>
      </c>
      <c r="E385" s="6" t="s">
        <v>480</v>
      </c>
    </row>
    <row r="386" spans="1:5" ht="12.75" customHeight="1"/>
    <row r="387" spans="1:5">
      <c r="A387" s="7" t="s">
        <v>481</v>
      </c>
      <c r="E387" s="6" t="s">
        <v>481</v>
      </c>
    </row>
    <row r="388" spans="1:5">
      <c r="A388" s="7" t="s">
        <v>482</v>
      </c>
      <c r="E388" s="6" t="s">
        <v>482</v>
      </c>
    </row>
    <row r="389" spans="1:5" ht="12.75" customHeight="1"/>
    <row r="390" spans="1:5">
      <c r="A390" s="7" t="s">
        <v>483</v>
      </c>
      <c r="E390" s="6" t="s">
        <v>483</v>
      </c>
    </row>
    <row r="391" spans="1:5">
      <c r="A391" s="7" t="s">
        <v>484</v>
      </c>
      <c r="E391" s="6" t="s">
        <v>484</v>
      </c>
    </row>
    <row r="392" spans="1:5" ht="12.75" customHeight="1"/>
    <row r="393" spans="1:5">
      <c r="A393" s="7" t="s">
        <v>485</v>
      </c>
      <c r="E393" s="6" t="s">
        <v>485</v>
      </c>
    </row>
    <row r="394" spans="1:5">
      <c r="A394" s="7" t="s">
        <v>486</v>
      </c>
      <c r="E394" s="6" t="s">
        <v>486</v>
      </c>
    </row>
    <row r="395" spans="1:5" ht="12.75" customHeight="1"/>
    <row r="396" spans="1:5">
      <c r="A396" s="7" t="s">
        <v>487</v>
      </c>
      <c r="E396" s="6" t="s">
        <v>487</v>
      </c>
    </row>
    <row r="397" spans="1:5">
      <c r="A397" s="7" t="s">
        <v>488</v>
      </c>
      <c r="B397" s="2" t="s">
        <v>489</v>
      </c>
      <c r="E397" s="6" t="s">
        <v>489</v>
      </c>
    </row>
    <row r="398" spans="1:5">
      <c r="B398" s="2" t="s">
        <v>490</v>
      </c>
      <c r="E398" s="6" t="s">
        <v>490</v>
      </c>
    </row>
    <row r="399" spans="1:5">
      <c r="B399" s="2" t="s">
        <v>491</v>
      </c>
      <c r="E399" s="6" t="s">
        <v>491</v>
      </c>
    </row>
    <row r="400" spans="1:5">
      <c r="B400" s="2" t="s">
        <v>492</v>
      </c>
      <c r="E400" s="6" t="s">
        <v>492</v>
      </c>
    </row>
    <row r="401" spans="1:5" ht="12.75" customHeight="1"/>
    <row r="402" spans="1:5">
      <c r="A402" s="7" t="s">
        <v>475</v>
      </c>
      <c r="E402" s="6" t="s">
        <v>475</v>
      </c>
    </row>
    <row r="403" spans="1:5">
      <c r="A403" s="7" t="s">
        <v>476</v>
      </c>
      <c r="E403" s="6" t="s">
        <v>476</v>
      </c>
    </row>
    <row r="404" spans="1:5" ht="12.75" customHeight="1"/>
    <row r="405" spans="1:5" ht="12.75" customHeight="1">
      <c r="A405" s="7" t="s">
        <v>477</v>
      </c>
      <c r="E405" s="6" t="s">
        <v>477</v>
      </c>
    </row>
    <row r="406" spans="1:5" ht="12.75" customHeight="1">
      <c r="A406" s="7" t="s">
        <v>478</v>
      </c>
      <c r="E406" s="6" t="s">
        <v>478</v>
      </c>
    </row>
    <row r="407" spans="1:5" ht="12.75" customHeight="1"/>
    <row r="408" spans="1:5" ht="12.75" customHeight="1">
      <c r="A408" s="7" t="s">
        <v>479</v>
      </c>
      <c r="E408" s="6" t="s">
        <v>479</v>
      </c>
    </row>
    <row r="409" spans="1:5" ht="12.75" customHeight="1">
      <c r="A409" s="7" t="s">
        <v>493</v>
      </c>
      <c r="E409" s="6" t="s">
        <v>493</v>
      </c>
    </row>
    <row r="410" spans="1:5" ht="12.75" customHeight="1"/>
    <row r="411" spans="1:5" ht="12.75" customHeight="1">
      <c r="A411" s="7" t="s">
        <v>481</v>
      </c>
      <c r="E411" s="6" t="s">
        <v>481</v>
      </c>
    </row>
    <row r="412" spans="1:5" ht="12.75" customHeight="1">
      <c r="A412" s="7" t="s">
        <v>482</v>
      </c>
      <c r="E412" s="6" t="s">
        <v>482</v>
      </c>
    </row>
    <row r="413" spans="1:5" ht="12.75" customHeight="1"/>
    <row r="414" spans="1:5" ht="12.75" customHeight="1">
      <c r="A414" s="7" t="s">
        <v>483</v>
      </c>
      <c r="E414" s="6" t="s">
        <v>483</v>
      </c>
    </row>
    <row r="415" spans="1:5" ht="12.75" customHeight="1">
      <c r="A415" s="7" t="s">
        <v>484</v>
      </c>
      <c r="E415" s="6" t="s">
        <v>484</v>
      </c>
    </row>
    <row r="416" spans="1:5" ht="12.75" customHeight="1"/>
    <row r="417" spans="1:5" ht="12.75" customHeight="1">
      <c r="A417" s="7" t="s">
        <v>485</v>
      </c>
      <c r="E417" s="6" t="s">
        <v>485</v>
      </c>
    </row>
    <row r="418" spans="1:5" ht="12.75" customHeight="1">
      <c r="A418" s="7" t="s">
        <v>486</v>
      </c>
      <c r="E418" s="6" t="s">
        <v>486</v>
      </c>
    </row>
    <row r="419" spans="1:5" ht="12.75" customHeight="1"/>
    <row r="420" spans="1:5" ht="12.75" customHeight="1"/>
    <row r="421" spans="1:5" ht="12.75" customHeight="1"/>
    <row r="422" spans="1:5">
      <c r="D422" s="2" t="s">
        <v>494</v>
      </c>
    </row>
    <row r="423" spans="1:5">
      <c r="A423" s="7" t="s">
        <v>495</v>
      </c>
      <c r="E423" s="6" t="s">
        <v>495</v>
      </c>
    </row>
    <row r="424" spans="1:5">
      <c r="A424" s="7" t="s">
        <v>473</v>
      </c>
      <c r="E424" s="6" t="s">
        <v>473</v>
      </c>
    </row>
    <row r="425" spans="1:5">
      <c r="A425" s="7" t="s">
        <v>474</v>
      </c>
      <c r="E425" s="6" t="s">
        <v>474</v>
      </c>
    </row>
    <row r="426" spans="1:5">
      <c r="A426" s="7" t="s">
        <v>496</v>
      </c>
      <c r="E426" s="6" t="s">
        <v>496</v>
      </c>
    </row>
    <row r="427" spans="1:5">
      <c r="A427" s="7" t="s">
        <v>489</v>
      </c>
      <c r="E427" s="6" t="s">
        <v>489</v>
      </c>
    </row>
    <row r="428" spans="1:5">
      <c r="A428" s="7" t="s">
        <v>475</v>
      </c>
      <c r="E428" s="6" t="s">
        <v>475</v>
      </c>
    </row>
    <row r="429" spans="1:5">
      <c r="A429" s="7" t="s">
        <v>497</v>
      </c>
      <c r="E429" s="6" t="s">
        <v>497</v>
      </c>
    </row>
    <row r="430" spans="1:5">
      <c r="A430" s="7"/>
    </row>
    <row r="431" spans="1:5">
      <c r="A431" s="7" t="s">
        <v>498</v>
      </c>
      <c r="E431" s="6" t="s">
        <v>498</v>
      </c>
    </row>
    <row r="432" spans="1:5">
      <c r="A432" s="7" t="s">
        <v>499</v>
      </c>
      <c r="B432" s="2" t="s">
        <v>500</v>
      </c>
      <c r="D432" s="2" t="s">
        <v>501</v>
      </c>
      <c r="E432" s="6" t="s">
        <v>500</v>
      </c>
    </row>
    <row r="433" spans="1:5">
      <c r="B433" s="2" t="s">
        <v>502</v>
      </c>
      <c r="E433" s="6" t="s">
        <v>502</v>
      </c>
    </row>
    <row r="434" spans="1:5">
      <c r="B434" s="2" t="s">
        <v>503</v>
      </c>
      <c r="E434" s="6" t="s">
        <v>503</v>
      </c>
    </row>
    <row r="435" spans="1:5" ht="12.75" customHeight="1"/>
    <row r="436" spans="1:5">
      <c r="A436" s="7" t="s">
        <v>504</v>
      </c>
      <c r="E436" s="6" t="s">
        <v>504</v>
      </c>
    </row>
    <row r="437" spans="1:5">
      <c r="A437" s="7" t="s">
        <v>505</v>
      </c>
      <c r="E437" s="6" t="s">
        <v>505</v>
      </c>
    </row>
    <row r="439" spans="1:5">
      <c r="A439" s="7" t="s">
        <v>506</v>
      </c>
      <c r="E439" s="6" t="s">
        <v>506</v>
      </c>
    </row>
    <row r="440" spans="1:5">
      <c r="A440" s="7" t="s">
        <v>507</v>
      </c>
      <c r="E440" s="6" t="s">
        <v>507</v>
      </c>
    </row>
    <row r="441" spans="1:5" ht="12.75" customHeight="1"/>
    <row r="442" spans="1:5">
      <c r="A442" s="7" t="s">
        <v>508</v>
      </c>
      <c r="E442" s="6" t="s">
        <v>508</v>
      </c>
    </row>
    <row r="443" spans="1:5">
      <c r="A443" s="7" t="s">
        <v>509</v>
      </c>
      <c r="E443" s="6" t="s">
        <v>509</v>
      </c>
    </row>
    <row r="444" spans="1:5" ht="12.75" customHeight="1"/>
    <row r="445" spans="1:5">
      <c r="A445" s="7" t="s">
        <v>510</v>
      </c>
      <c r="E445" s="6" t="s">
        <v>510</v>
      </c>
    </row>
    <row r="446" spans="1:5">
      <c r="A446" s="7" t="s">
        <v>511</v>
      </c>
      <c r="E446" s="6" t="s">
        <v>511</v>
      </c>
    </row>
    <row r="447" spans="1:5" ht="12.75" customHeight="1"/>
    <row r="448" spans="1:5">
      <c r="A448" s="7" t="s">
        <v>512</v>
      </c>
      <c r="E448" s="6" t="s">
        <v>512</v>
      </c>
    </row>
    <row r="449" spans="1:5">
      <c r="A449" s="7" t="s">
        <v>513</v>
      </c>
      <c r="E449" s="6" t="s">
        <v>513</v>
      </c>
    </row>
    <row r="450" spans="1:5" ht="12.75" customHeight="1"/>
    <row r="451" spans="1:5">
      <c r="A451" s="7" t="s">
        <v>514</v>
      </c>
      <c r="E451" s="6" t="s">
        <v>514</v>
      </c>
    </row>
    <row r="452" spans="1:5">
      <c r="A452" s="7" t="s">
        <v>513</v>
      </c>
      <c r="E452" s="6" t="s">
        <v>513</v>
      </c>
    </row>
    <row r="453" spans="1:5" ht="12.75" customHeight="1"/>
    <row r="454" spans="1:5">
      <c r="A454" s="7" t="s">
        <v>515</v>
      </c>
      <c r="E454" s="6" t="s">
        <v>515</v>
      </c>
    </row>
    <row r="455" spans="1:5">
      <c r="A455" s="7" t="s">
        <v>516</v>
      </c>
      <c r="E455" s="6" t="s">
        <v>516</v>
      </c>
    </row>
    <row r="456" spans="1:5" ht="12.75" customHeight="1"/>
    <row r="457" spans="1:5">
      <c r="A457" s="7" t="s">
        <v>517</v>
      </c>
      <c r="E457" s="6" t="s">
        <v>517</v>
      </c>
    </row>
    <row r="458" spans="1:5">
      <c r="A458" s="7" t="s">
        <v>518</v>
      </c>
      <c r="E458" s="6" t="s">
        <v>518</v>
      </c>
    </row>
    <row r="460" spans="1:5">
      <c r="A460" s="7" t="s">
        <v>519</v>
      </c>
      <c r="E460" s="6" t="s">
        <v>519</v>
      </c>
    </row>
    <row r="461" spans="1:5">
      <c r="A461" s="7" t="s">
        <v>520</v>
      </c>
      <c r="E461" s="6" t="s">
        <v>520</v>
      </c>
    </row>
    <row r="462" spans="1:5" ht="12.75" customHeight="1"/>
    <row r="463" spans="1:5">
      <c r="A463" s="7" t="s">
        <v>521</v>
      </c>
      <c r="E463" s="6" t="s">
        <v>521</v>
      </c>
    </row>
    <row r="464" spans="1:5">
      <c r="A464" s="7" t="s">
        <v>522</v>
      </c>
      <c r="B464" s="2" t="s">
        <v>523</v>
      </c>
      <c r="E464" s="6" t="s">
        <v>523</v>
      </c>
    </row>
    <row r="465" spans="1:5">
      <c r="A465" s="7"/>
      <c r="B465" s="2" t="s">
        <v>524</v>
      </c>
      <c r="E465" s="6" t="s">
        <v>524</v>
      </c>
    </row>
    <row r="466" spans="1:5">
      <c r="B466" s="2" t="s">
        <v>338</v>
      </c>
    </row>
    <row r="467" spans="1:5">
      <c r="A467" s="7" t="s">
        <v>525</v>
      </c>
      <c r="E467" s="6" t="s">
        <v>525</v>
      </c>
    </row>
    <row r="468" spans="1:5">
      <c r="A468" s="7" t="s">
        <v>526</v>
      </c>
      <c r="B468" s="2" t="s">
        <v>527</v>
      </c>
      <c r="E468" s="6" t="s">
        <v>527</v>
      </c>
    </row>
    <row r="469" spans="1:5">
      <c r="A469" s="7"/>
      <c r="B469" s="2" t="s">
        <v>528</v>
      </c>
      <c r="E469" s="6" t="s">
        <v>528</v>
      </c>
    </row>
    <row r="470" spans="1:5">
      <c r="A470" s="7"/>
      <c r="B470" s="2" t="s">
        <v>529</v>
      </c>
      <c r="E470" s="6" t="s">
        <v>529</v>
      </c>
    </row>
    <row r="471" spans="1:5">
      <c r="A471" s="7"/>
    </row>
    <row r="472" spans="1:5">
      <c r="A472" s="7" t="s">
        <v>530</v>
      </c>
      <c r="E472" s="6" t="s">
        <v>530</v>
      </c>
    </row>
    <row r="473" spans="1:5">
      <c r="A473" s="7" t="s">
        <v>531</v>
      </c>
      <c r="E473" s="6" t="s">
        <v>531</v>
      </c>
    </row>
    <row r="474" spans="1:5">
      <c r="A474" s="7"/>
    </row>
    <row r="475" spans="1:5">
      <c r="A475" s="7" t="s">
        <v>532</v>
      </c>
      <c r="E475" s="6" t="s">
        <v>532</v>
      </c>
    </row>
    <row r="476" spans="1:5">
      <c r="A476" s="7" t="s">
        <v>533</v>
      </c>
      <c r="E476" s="6" t="s">
        <v>533</v>
      </c>
    </row>
    <row r="477" spans="1:5" ht="12.75" customHeight="1"/>
    <row r="478" spans="1:5">
      <c r="A478" s="7" t="s">
        <v>534</v>
      </c>
      <c r="E478" s="6" t="s">
        <v>534</v>
      </c>
    </row>
    <row r="479" spans="1:5">
      <c r="A479" s="7" t="s">
        <v>535</v>
      </c>
      <c r="B479" s="2" t="s">
        <v>536</v>
      </c>
      <c r="E479" s="6" t="s">
        <v>536</v>
      </c>
    </row>
    <row r="480" spans="1:5">
      <c r="B480" s="2" t="s">
        <v>537</v>
      </c>
      <c r="E480" s="6" t="s">
        <v>537</v>
      </c>
    </row>
    <row r="481" spans="1:5">
      <c r="B481" s="2" t="s">
        <v>538</v>
      </c>
      <c r="E481" s="6" t="s">
        <v>538</v>
      </c>
    </row>
    <row r="482" spans="1:5">
      <c r="B482" s="2" t="s">
        <v>539</v>
      </c>
      <c r="E482" s="11" t="s">
        <v>539</v>
      </c>
    </row>
    <row r="483" spans="1:5">
      <c r="B483" s="2" t="s">
        <v>540</v>
      </c>
      <c r="E483" s="11" t="s">
        <v>540</v>
      </c>
    </row>
    <row r="484" spans="1:5">
      <c r="B484" s="2" t="s">
        <v>541</v>
      </c>
      <c r="E484" s="11" t="s">
        <v>541</v>
      </c>
    </row>
    <row r="485" spans="1:5" ht="12.75" customHeight="1"/>
    <row r="486" spans="1:5">
      <c r="A486" s="7" t="s">
        <v>542</v>
      </c>
      <c r="E486" s="6" t="s">
        <v>542</v>
      </c>
    </row>
    <row r="487" spans="1:5" ht="12.75" customHeight="1">
      <c r="A487" s="7" t="s">
        <v>543</v>
      </c>
      <c r="E487" s="6" t="s">
        <v>543</v>
      </c>
    </row>
    <row r="488" spans="1:5" ht="12.75" customHeight="1"/>
    <row r="489" spans="1:5">
      <c r="A489" s="7" t="s">
        <v>544</v>
      </c>
      <c r="E489" s="6" t="s">
        <v>544</v>
      </c>
    </row>
    <row r="490" spans="1:5">
      <c r="A490" s="7" t="s">
        <v>545</v>
      </c>
      <c r="E490" s="6" t="s">
        <v>545</v>
      </c>
    </row>
    <row r="491" spans="1:5" ht="12.75" customHeight="1"/>
    <row r="492" spans="1:5">
      <c r="A492" s="7"/>
    </row>
    <row r="493" spans="1:5">
      <c r="A493" s="7"/>
    </row>
    <row r="494" spans="1:5" ht="12.75" customHeight="1"/>
    <row r="495" spans="1:5">
      <c r="A495" s="7"/>
    </row>
    <row r="496" spans="1:5">
      <c r="A496" s="7"/>
    </row>
    <row r="497" spans="1:1" ht="12.75" customHeight="1"/>
    <row r="498" spans="1:1">
      <c r="A498" s="7"/>
    </row>
    <row r="499" spans="1:1">
      <c r="A499" s="7"/>
    </row>
    <row r="500" spans="1:1" ht="12.75" customHeight="1"/>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ermes-Project_x0020_sponsor xmlns="8fc26d16-31a9-4b07-b482-aec436312016">Schärli Oliver</Hermes-Project_x0020_sponsor>
    <_Version xmlns="http://schemas.microsoft.com/sharepoint/v3/fields" xsi:nil="true"/>
    <Hermes-Classification xmlns="8fc26d16-31a9-4b07-b482-aec436312016">Intern</Hermes-Classification>
    <Hermes-Result xmlns="8fc26d16-31a9-4b07-b482-aec436312016" xsi:nil="true"/>
    <Hermes-Status xmlns="8fc26d16-31a9-4b07-b482-aec436312016">In Arbeit</Hermes-Status>
    <IconOverlay xmlns="http://schemas.microsoft.com/sharepoint/v4" xsi:nil="true"/>
    <Hermes-Phase xmlns="8fc26d16-31a9-4b07-b482-aec436312016">
      <Value>3</Value>
    </Hermes-Phase>
    <Hermes-Module xmlns="8fc26d16-31a9-4b07-b482-aec436312016">
      <Value>8</Value>
    </Hermes-Module>
    <A_PoC xmlns="d6637c99-d69e-4b94-8442-97cbc6332c3f" xsi:nil="true"/>
    <Hermes-Project_x0020_name xmlns="8fc26d16-31a9-4b07-b482-aec436312016">ASALfutur</Hermes-Project_x0020_name>
    <Hermes-Project_x0020_manager xmlns="8fc26d16-31a9-4b07-b482-aec436312016">Volz Rainer</Hermes-Project_x0020_manager>
    <_dlc_ExpireDateSaved xmlns="http://schemas.microsoft.com/sharepoint/v3" xsi:nil="true"/>
    <_dlc_ExpireDate xmlns="http://schemas.microsoft.com/sharepoint/v3">2026-02-06T10:00:53+00:00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ASALfutur_Word_Template" ma:contentTypeID="0x0101002A64EC32AAF3FC45AAF4AFE0788CD14D012A00E74E43AE080EF6489EE4A143D8168F15" ma:contentTypeVersion="24" ma:contentTypeDescription="Neues Word Dokument erstellen" ma:contentTypeScope="" ma:versionID="5fdda4cbfc56b9d69704929499a83f0c">
  <xsd:schema xmlns:xsd="http://www.w3.org/2001/XMLSchema" xmlns:xs="http://www.w3.org/2001/XMLSchema" xmlns:p="http://schemas.microsoft.com/office/2006/metadata/properties" xmlns:ns1="http://schemas.microsoft.com/sharepoint/v3" xmlns:ns2="8fc26d16-31a9-4b07-b482-aec436312016" xmlns:ns3="d6637c99-d69e-4b94-8442-97cbc6332c3f" xmlns:ns4="http://schemas.microsoft.com/sharepoint/v3/fields" xmlns:ns5="http://schemas.microsoft.com/sharepoint/v4" targetNamespace="http://schemas.microsoft.com/office/2006/metadata/properties" ma:root="true" ma:fieldsID="c11daa912847518d45bd56196a3e8cb3" ns1:_="" ns2:_="" ns3:_="" ns4:_="" ns5:_="">
    <xsd:import namespace="http://schemas.microsoft.com/sharepoint/v3"/>
    <xsd:import namespace="8fc26d16-31a9-4b07-b482-aec436312016"/>
    <xsd:import namespace="d6637c99-d69e-4b94-8442-97cbc6332c3f"/>
    <xsd:import namespace="http://schemas.microsoft.com/sharepoint/v3/fields"/>
    <xsd:import namespace="http://schemas.microsoft.com/sharepoint/v4"/>
    <xsd:element name="properties">
      <xsd:complexType>
        <xsd:sequence>
          <xsd:element name="documentManagement">
            <xsd:complexType>
              <xsd:all>
                <xsd:element ref="ns2:Hermes-Phase" minOccurs="0"/>
                <xsd:element ref="ns2:Hermes-Module" minOccurs="0"/>
                <xsd:element ref="ns2:Hermes-Result" minOccurs="0"/>
                <xsd:element ref="ns2:Hermes-Status"/>
                <xsd:element ref="ns2:Hermes-Classification"/>
                <xsd:element ref="ns2:Hermes-Project_x0020_name"/>
                <xsd:element ref="ns2:Hermes-Project_x0020_sponsor"/>
                <xsd:element ref="ns2:Hermes-Project_x0020_manager"/>
                <xsd:element ref="ns3:A_PoC" minOccurs="0"/>
                <xsd:element ref="ns4:_Version" minOccurs="0"/>
                <xsd:element ref="ns1:_dlc_ExpireDateSaved" minOccurs="0"/>
                <xsd:element ref="ns1:_dlc_ExpireDate" minOccurs="0"/>
                <xsd:element ref="ns1:_dlc_Exempt" minOccurs="0"/>
                <xsd:element ref="ns5:IconOverlay"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9" nillable="true" ma:displayName="Ursprüngliches Ablaufdatum" ma:hidden="true" ma:internalName="_dlc_ExpireDateSaved" ma:readOnly="true">
      <xsd:simpleType>
        <xsd:restriction base="dms:DateTime"/>
      </xsd:simpleType>
    </xsd:element>
    <xsd:element name="_dlc_ExpireDate" ma:index="20" nillable="true" ma:displayName="Ablaufdatum" ma:description="" ma:hidden="true" ma:indexed="true" ma:internalName="_dlc_ExpireDate" ma:readOnly="true">
      <xsd:simpleType>
        <xsd:restriction base="dms:DateTime"/>
      </xsd:simpleType>
    </xsd:element>
    <xsd:element name="_dlc_Exempt" ma:index="21" nillable="true" ma:displayName="Von der Richtlinie ausgenomm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c26d16-31a9-4b07-b482-aec436312016" elementFormDefault="qualified">
    <xsd:import namespace="http://schemas.microsoft.com/office/2006/documentManagement/types"/>
    <xsd:import namespace="http://schemas.microsoft.com/office/infopath/2007/PartnerControls"/>
    <xsd:element name="Hermes-Phase" ma:index="8" nillable="true" ma:displayName="Phase" ma:list="{593da28a-33b6-46bb-b153-ec14d58aa460}" ma:internalName="Hermes_x002d_Phase" ma:showField="Title" ma:requiredMultiChoice="true">
      <xsd:complexType>
        <xsd:complexContent>
          <xsd:extension base="dms:MultiChoiceLookup">
            <xsd:sequence>
              <xsd:element name="Value" type="dms:Lookup" maxOccurs="unbounded" minOccurs="0" nillable="true"/>
            </xsd:sequence>
          </xsd:extension>
        </xsd:complexContent>
      </xsd:complexType>
    </xsd:element>
    <xsd:element name="Hermes-Module" ma:index="9" nillable="true" ma:displayName="Modul" ma:list="{bf1c9fe1-0077-4d0c-9143-7a7b676550ef}" ma:internalName="Hermes_x002d_Module" ma:showField="Title" ma:requiredMultiChoice="true">
      <xsd:complexType>
        <xsd:complexContent>
          <xsd:extension base="dms:MultiChoiceLookup">
            <xsd:sequence>
              <xsd:element name="Value" type="dms:Lookup" maxOccurs="unbounded" minOccurs="0" nillable="true"/>
            </xsd:sequence>
          </xsd:extension>
        </xsd:complexContent>
      </xsd:complexType>
    </xsd:element>
    <xsd:element name="Hermes-Result" ma:index="10" nillable="true" ma:displayName="Ergebnis" ma:list="{174c3b75-2346-41d7-8bd2-5d087d4793bc}" ma:internalName="Hermes_x002d_Result" ma:readOnly="false" ma:showField="Title">
      <xsd:simpleType>
        <xsd:restriction base="dms:Lookup"/>
      </xsd:simpleType>
    </xsd:element>
    <xsd:element name="Hermes-Status" ma:index="11" ma:displayName="Status" ma:default="In Arbeit" ma:format="Dropdown" ma:internalName="Hermes_x002d_Status">
      <xsd:simpleType>
        <xsd:restriction base="dms:Choice">
          <xsd:enumeration value="In Arbeit"/>
          <xsd:enumeration value="QS NOVO"/>
          <xsd:enumeration value="Review SECO/ALK"/>
          <xsd:enumeration value="In Abnahme"/>
          <xsd:enumeration value="Abgenommen"/>
          <xsd:enumeration value="Obsolet"/>
        </xsd:restriction>
      </xsd:simpleType>
    </xsd:element>
    <xsd:element name="Hermes-Classification" ma:index="12" ma:displayName="Klassifizierung" ma:default="Intern" ma:format="Dropdown" ma:internalName="Hermes_x002d_Classification">
      <xsd:simpleType>
        <xsd:restriction base="dms:Choice">
          <xsd:enumeration value="Nicht klassifiziert"/>
          <xsd:enumeration value="Intern"/>
          <xsd:enumeration value="Vertraulich"/>
          <xsd:enumeration value="GEHEIM"/>
        </xsd:restriction>
      </xsd:simpleType>
    </xsd:element>
    <xsd:element name="Hermes-Project_x0020_name" ma:index="13" ma:displayName="Projektname" ma:default="ASALfutur" ma:internalName="Hermes_x002d_Project_x0020_name">
      <xsd:simpleType>
        <xsd:restriction base="dms:Text"/>
      </xsd:simpleType>
    </xsd:element>
    <xsd:element name="Hermes-Project_x0020_sponsor" ma:index="14" ma:displayName="Auftraggeber" ma:default="Schärli Oliver" ma:internalName="Hermes_x002d_Project_x0020_sponsor" ma:readOnly="false">
      <xsd:simpleType>
        <xsd:restriction base="dms:Text">
          <xsd:maxLength value="255"/>
        </xsd:restriction>
      </xsd:simpleType>
    </xsd:element>
    <xsd:element name="Hermes-Project_x0020_manager" ma:index="15" ma:displayName="Projektleiter" ma:default="Volz Rainer" ma:internalName="Hermes_x002d_Project_x0020_manager">
      <xsd:simpleType>
        <xsd:restriction base="dms:Text"/>
      </xsd:simple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637c99-d69e-4b94-8442-97cbc6332c3f" elementFormDefault="qualified">
    <xsd:import namespace="http://schemas.microsoft.com/office/2006/documentManagement/types"/>
    <xsd:import namespace="http://schemas.microsoft.com/office/infopath/2007/PartnerControls"/>
    <xsd:element name="A_PoC" ma:index="16" nillable="true" ma:displayName="A_PoC" ma:internalName="A_PoC">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17" ma:displayName="Kommentare"/>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FC0A5-826D-4B74-B369-CF891E5931ED}">
  <ds:schemaRefs>
    <ds:schemaRef ds:uri="http://schemas.microsoft.com/sharepoint/v3/contenttype/forms"/>
  </ds:schemaRefs>
</ds:datastoreItem>
</file>

<file path=customXml/itemProps2.xml><?xml version="1.0" encoding="utf-8"?>
<ds:datastoreItem xmlns:ds="http://schemas.openxmlformats.org/officeDocument/2006/customXml" ds:itemID="{7B426807-C117-4D5F-84DA-604C3E57DF85}">
  <ds:schemaRefs>
    <ds:schemaRef ds:uri="http://schemas.microsoft.com/office/infopath/2007/PartnerControls"/>
    <ds:schemaRef ds:uri="http://schemas.microsoft.com/office/2006/documentManagement/types"/>
    <ds:schemaRef ds:uri="d6637c99-d69e-4b94-8442-97cbc6332c3f"/>
    <ds:schemaRef ds:uri="http://purl.org/dc/dcmitype/"/>
    <ds:schemaRef ds:uri="http://purl.org/dc/elements/1.1/"/>
    <ds:schemaRef ds:uri="http://purl.org/dc/terms/"/>
    <ds:schemaRef ds:uri="http://schemas.openxmlformats.org/package/2006/metadata/core-properties"/>
    <ds:schemaRef ds:uri="http://schemas.microsoft.com/sharepoint/v4"/>
    <ds:schemaRef ds:uri="http://schemas.microsoft.com/sharepoint/v3/fields"/>
    <ds:schemaRef ds:uri="http://www.w3.org/XML/1998/namespace"/>
    <ds:schemaRef ds:uri="8fc26d16-31a9-4b07-b482-aec436312016"/>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F63FEB9E-1089-498B-A219-0D6AB6A98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c26d16-31a9-4b07-b482-aec436312016"/>
    <ds:schemaRef ds:uri="d6637c99-d69e-4b94-8442-97cbc6332c3f"/>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1042Xi Istruzioni</vt:lpstr>
      <vt:lpstr>1042Ai Domanda</vt:lpstr>
      <vt:lpstr>1042Bi Dati di base lav.</vt:lpstr>
      <vt:lpstr>1042Ci Ore perse fattori stag.</vt:lpstr>
      <vt:lpstr>1042Di Rapporto</vt:lpstr>
      <vt:lpstr>1042Fi Formatori</vt:lpstr>
      <vt:lpstr>1042Ei Conteggio</vt:lpstr>
      <vt:lpstr>Hilfsdaten</vt:lpstr>
      <vt:lpstr>Übersetzungstexte</vt:lpstr>
      <vt:lpstr>'1042Bi Dati di base lav.'!Druckbereich</vt:lpstr>
      <vt:lpstr>'1042Ci Ore perse fattori stag.'!Druckbereich</vt:lpstr>
      <vt:lpstr>'1042Di Rapporto'!Druckbereich</vt:lpstr>
      <vt:lpstr>'1042Ei Conteggio'!Druckbereich</vt:lpstr>
      <vt:lpstr>'1042Fi Formatori'!Druckbereich</vt:lpstr>
      <vt:lpstr>'1042Xi Istruzioni'!Druckbereich</vt:lpstr>
      <vt:lpstr>'1042Bi Dati di base lav.'!Drucktitel</vt:lpstr>
      <vt:lpstr>'1042Ci Ore perse fattori stag.'!Drucktitel</vt:lpstr>
      <vt:lpstr>'1042Di Rapporto'!Drucktitel</vt:lpstr>
      <vt:lpstr>'1042Ei Conteggio'!Drucktitel</vt:lpstr>
      <vt:lpstr>'1042Fi Formatori'!Drucktitel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Leibacher</dc:creator>
  <cp:keywords/>
  <dc:description/>
  <cp:lastModifiedBy>Elmiger Doris SECO</cp:lastModifiedBy>
  <cp:revision/>
  <cp:lastPrinted>2024-06-04T06:30:34Z</cp:lastPrinted>
  <dcterms:created xsi:type="dcterms:W3CDTF">2015-06-05T18:19:34Z</dcterms:created>
  <dcterms:modified xsi:type="dcterms:W3CDTF">2024-06-04T06:32:33Z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0x0101002A64EC32AAF3FC45AAF4AFE0788CD14D012A00E74E43AE080EF6489EE4A143D8168F15</vt:lpwstr>
  </property>
  <property fmtid="{D5CDD505-2E9C-101B-9397-08002B2CF9AE}" pid="3" name="_dlc_policyId">
    <vt:lpwstr>/sites/704-ASALfutur/Freigegebene Dokumente</vt:lpwstr>
  </property>
  <property fmtid="{D5CDD505-2E9C-101B-9397-08002B2CF9AE}" pid="4" name="ItemRetentionFormula">
    <vt:lpwstr>&lt;formula id="Microsoft.Office.RecordsManagement.PolicyFeatures.Expiration.Formula.BuiltIn"&gt;&lt;number&gt;730&lt;/number&gt;&lt;property&gt;Modified&lt;/property&gt;&lt;propertyId&gt;28cf69c5-fa48-462a-b5cd-27b6f9d2bd5f&lt;/propertyId&gt;&lt;period&gt;days&lt;/period&gt;&lt;/formula&gt;</vt:lpwstr>
  </property>
  <property fmtid="{D5CDD505-2E9C-101B-9397-08002B2CF9AE}" pid="5" name="MediaServiceImageTags">
    <vt:lpwstr/>
  </property>
</Properties>
</file>