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C:\Users\U80862315\AppData\Local\rubicon\Acta Nova Client\Data\259105334\"/>
    </mc:Choice>
  </mc:AlternateContent>
  <xr:revisionPtr revIDLastSave="0" documentId="13_ncr:1_{6C338CC5-CB47-4587-80AC-79481A4998F6}" xr6:coauthVersionLast="47" xr6:coauthVersionMax="47" xr10:uidLastSave="{00000000-0000-0000-0000-000000000000}"/>
  <workbookProtection workbookAlgorithmName="SHA-512" workbookHashValue="8NJ3PdOkxQRLGRGFBtH4oWySTdfQ0V7LdKcfZ1sZ0C9MZK4dHAApa2PTNKIBjAk9vHFnn48ggvzxm3EnSKU/9Q==" workbookSaltValue="zhBz8fvX5qMGLXDXcRU+vQ==" workbookSpinCount="100000" lockStructure="1"/>
  <bookViews>
    <workbookView xWindow="-108" yWindow="-108" windowWidth="23256" windowHeight="12456" tabRatio="768" xr2:uid="{00000000-000D-0000-FFFF-FFFF00000000}"/>
  </bookViews>
  <sheets>
    <sheet name="1043Xi Instruzioni" sheetId="21" r:id="rId1"/>
    <sheet name="1043Ai Domanda" sheetId="1" r:id="rId2"/>
    <sheet name="1043Bi Dati di base lav." sheetId="2" r:id="rId3"/>
    <sheet name="1043Ci Cif. d’affari stagionali" sheetId="14" r:id="rId4"/>
    <sheet name="1043Ei Conteggio" sheetId="6" r:id="rId5"/>
    <sheet name="Hilfsdaten" sheetId="4" state="hidden" r:id="rId6"/>
    <sheet name="Übersetzungstexte" sheetId="3" state="hidden" r:id="rId7"/>
  </sheets>
  <externalReferences>
    <externalReference r:id="rId8"/>
    <externalReference r:id="rId9"/>
    <externalReference r:id="rId10"/>
  </externalReferences>
  <definedNames>
    <definedName name="_xlnm.Print_Area" localSheetId="2">'1043Bi Dati di base lav.'!$A$1:$AT$208</definedName>
    <definedName name="_xlnm.Print_Area" localSheetId="3">'1043Ci Cif. d’affari stagionali'!$A$1:$E$28</definedName>
    <definedName name="_xlnm.Print_Area" localSheetId="4">'1043Ei Conteggio'!$A$1:$AB$212</definedName>
    <definedName name="_xlnm.Print_Titles" localSheetId="2">'1043Bi Dati di base lav.'!$4:$6</definedName>
    <definedName name="_xlnm.Print_Titles" localSheetId="3">'1043Ci Cif. d’affari stagionali'!$6:$7</definedName>
    <definedName name="_xlnm.Print_Titles" localSheetId="4">'1043Ei Conteggio'!$8:$10</definedName>
    <definedName name="MAnzahl">[1]Hilfsdaten!$F$3:$F$25</definedName>
    <definedName name="Stand">'[2]Parameter &amp; Prozesse'!$A$3:$A$14</definedName>
    <definedName name="Status_LO">'[2]Parameter &amp; Prozesse'!$A$18:$A$30</definedName>
    <definedName name="t_art">[3]Parameter!$B$7:$B$9</definedName>
    <definedName name="t_JN">[3]Parameter!$B$13</definedName>
    <definedName name="t_komplexität">[3]Parameter!$B$18:$B$20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3" i="6" l="1"/>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12" i="6"/>
  <c r="N5" i="6"/>
  <c r="M5" i="6"/>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D187" i="2"/>
  <c r="AD188" i="2"/>
  <c r="AD189" i="2"/>
  <c r="AD190" i="2"/>
  <c r="AD191" i="2"/>
  <c r="AD192" i="2"/>
  <c r="AD193" i="2"/>
  <c r="AD194" i="2"/>
  <c r="AD195" i="2"/>
  <c r="AD196" i="2"/>
  <c r="AD197" i="2"/>
  <c r="AD198" i="2"/>
  <c r="AD199" i="2"/>
  <c r="AD200" i="2"/>
  <c r="AD201" i="2"/>
  <c r="AD202" i="2"/>
  <c r="AD203" i="2"/>
  <c r="AD204" i="2"/>
  <c r="AD205" i="2"/>
  <c r="AD206" i="2"/>
  <c r="AD207"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8" i="2"/>
  <c r="AD8" i="2"/>
  <c r="M8" i="2"/>
  <c r="A12" i="6" l="1"/>
  <c r="B12" i="6"/>
  <c r="C12" i="6"/>
  <c r="E12" i="6"/>
  <c r="AP12" i="6" s="1"/>
  <c r="F12" i="6"/>
  <c r="G12" i="6"/>
  <c r="H12" i="6"/>
  <c r="I12" i="6"/>
  <c r="K12" i="6"/>
  <c r="AH12" i="6"/>
  <c r="AQ12" i="6"/>
  <c r="A13" i="6"/>
  <c r="W13" i="6" s="1"/>
  <c r="J13" i="6" s="1"/>
  <c r="B13" i="6"/>
  <c r="C13" i="6"/>
  <c r="E13" i="6"/>
  <c r="AP13" i="6" s="1"/>
  <c r="F13" i="6"/>
  <c r="G13" i="6"/>
  <c r="H13" i="6"/>
  <c r="I13" i="6"/>
  <c r="K13" i="6"/>
  <c r="AH13" i="6"/>
  <c r="AQ13" i="6"/>
  <c r="A209" i="6"/>
  <c r="U209" i="6" s="1"/>
  <c r="B209" i="6"/>
  <c r="C209" i="6"/>
  <c r="E209" i="6"/>
  <c r="AP209" i="6" s="1"/>
  <c r="F209" i="6"/>
  <c r="G209" i="6"/>
  <c r="H209" i="6"/>
  <c r="I209" i="6"/>
  <c r="K209" i="6"/>
  <c r="AH209" i="6"/>
  <c r="AM209" i="6"/>
  <c r="AQ209" i="6"/>
  <c r="A210" i="6"/>
  <c r="W210" i="6" s="1"/>
  <c r="J210" i="6" s="1"/>
  <c r="B210" i="6"/>
  <c r="C210" i="6"/>
  <c r="E210" i="6"/>
  <c r="AM210" i="6" s="1"/>
  <c r="F210" i="6"/>
  <c r="G210" i="6"/>
  <c r="H210" i="6"/>
  <c r="I210" i="6"/>
  <c r="K210" i="6"/>
  <c r="AH210" i="6"/>
  <c r="AJ210" i="6"/>
  <c r="AQ210" i="6"/>
  <c r="A211" i="6"/>
  <c r="U211" i="6" s="1"/>
  <c r="B211" i="6"/>
  <c r="C211" i="6"/>
  <c r="E211" i="6"/>
  <c r="AJ211" i="6" s="1"/>
  <c r="F211" i="6"/>
  <c r="G211" i="6"/>
  <c r="H211" i="6"/>
  <c r="I211" i="6"/>
  <c r="K211" i="6"/>
  <c r="AH211" i="6"/>
  <c r="AL211" i="6"/>
  <c r="AP211" i="6"/>
  <c r="AQ211" i="6"/>
  <c r="A112" i="6"/>
  <c r="U112" i="6" s="1"/>
  <c r="B112" i="6"/>
  <c r="C112" i="6"/>
  <c r="E112" i="6"/>
  <c r="AJ112" i="6" s="1"/>
  <c r="F112" i="6"/>
  <c r="G112" i="6"/>
  <c r="H112" i="6"/>
  <c r="I112" i="6"/>
  <c r="K112" i="6"/>
  <c r="W112" i="6"/>
  <c r="J112" i="6" s="1"/>
  <c r="AH112" i="6"/>
  <c r="AL112" i="6"/>
  <c r="AQ112" i="6"/>
  <c r="A113" i="6"/>
  <c r="W113" i="6" s="1"/>
  <c r="J113" i="6" s="1"/>
  <c r="B113" i="6"/>
  <c r="C113" i="6"/>
  <c r="E113" i="6"/>
  <c r="AJ113" i="6" s="1"/>
  <c r="F113" i="6"/>
  <c r="G113" i="6"/>
  <c r="H113" i="6"/>
  <c r="I113" i="6"/>
  <c r="K113" i="6"/>
  <c r="AH113" i="6"/>
  <c r="AL113" i="6"/>
  <c r="AQ113" i="6"/>
  <c r="A114" i="6"/>
  <c r="U114" i="6" s="1"/>
  <c r="B114" i="6"/>
  <c r="C114" i="6"/>
  <c r="E114" i="6"/>
  <c r="AP114" i="6" s="1"/>
  <c r="F114" i="6"/>
  <c r="G114" i="6"/>
  <c r="H114" i="6"/>
  <c r="I114" i="6"/>
  <c r="K114" i="6"/>
  <c r="AH114" i="6"/>
  <c r="AQ114" i="6"/>
  <c r="A115" i="6"/>
  <c r="U115" i="6" s="1"/>
  <c r="B115" i="6"/>
  <c r="C115" i="6"/>
  <c r="E115" i="6"/>
  <c r="F115" i="6"/>
  <c r="G115" i="6"/>
  <c r="H115" i="6"/>
  <c r="I115" i="6"/>
  <c r="K115" i="6"/>
  <c r="AH115" i="6"/>
  <c r="AQ115" i="6"/>
  <c r="A116" i="6"/>
  <c r="B116" i="6"/>
  <c r="C116" i="6"/>
  <c r="E116" i="6"/>
  <c r="AM116" i="6" s="1"/>
  <c r="F116" i="6"/>
  <c r="G116" i="6"/>
  <c r="H116" i="6"/>
  <c r="I116" i="6"/>
  <c r="K116" i="6"/>
  <c r="AH116" i="6"/>
  <c r="AQ116" i="6"/>
  <c r="A117" i="6"/>
  <c r="W117" i="6" s="1"/>
  <c r="J117" i="6" s="1"/>
  <c r="B117" i="6"/>
  <c r="C117" i="6"/>
  <c r="E117" i="6"/>
  <c r="AL117" i="6" s="1"/>
  <c r="F117" i="6"/>
  <c r="G117" i="6"/>
  <c r="H117" i="6"/>
  <c r="I117" i="6"/>
  <c r="K117" i="6"/>
  <c r="AH117" i="6"/>
  <c r="AQ117" i="6"/>
  <c r="A118" i="6"/>
  <c r="U118" i="6" s="1"/>
  <c r="B118" i="6"/>
  <c r="C118" i="6"/>
  <c r="E118" i="6"/>
  <c r="AP118" i="6" s="1"/>
  <c r="F118" i="6"/>
  <c r="G118" i="6"/>
  <c r="H118" i="6"/>
  <c r="I118" i="6"/>
  <c r="K118" i="6"/>
  <c r="AH118" i="6"/>
  <c r="AL118" i="6"/>
  <c r="AQ118" i="6"/>
  <c r="A119" i="6"/>
  <c r="B119" i="6"/>
  <c r="C119" i="6"/>
  <c r="E119" i="6"/>
  <c r="AL119" i="6" s="1"/>
  <c r="F119" i="6"/>
  <c r="G119" i="6"/>
  <c r="H119" i="6"/>
  <c r="I119" i="6"/>
  <c r="K119" i="6"/>
  <c r="AH119" i="6"/>
  <c r="AQ119" i="6"/>
  <c r="A120" i="6"/>
  <c r="W120" i="6" s="1"/>
  <c r="J120" i="6" s="1"/>
  <c r="B120" i="6"/>
  <c r="C120" i="6"/>
  <c r="E120" i="6"/>
  <c r="AM120" i="6" s="1"/>
  <c r="F120" i="6"/>
  <c r="G120" i="6"/>
  <c r="H120" i="6"/>
  <c r="I120" i="6"/>
  <c r="K120" i="6"/>
  <c r="AH120" i="6"/>
  <c r="AQ120" i="6"/>
  <c r="A121" i="6"/>
  <c r="W121" i="6" s="1"/>
  <c r="J121" i="6" s="1"/>
  <c r="B121" i="6"/>
  <c r="C121" i="6"/>
  <c r="E121" i="6"/>
  <c r="AJ121" i="6" s="1"/>
  <c r="F121" i="6"/>
  <c r="G121" i="6"/>
  <c r="H121" i="6"/>
  <c r="I121" i="6"/>
  <c r="K121" i="6"/>
  <c r="AH121" i="6"/>
  <c r="AQ121" i="6"/>
  <c r="A122" i="6"/>
  <c r="U122" i="6" s="1"/>
  <c r="B122" i="6"/>
  <c r="C122" i="6"/>
  <c r="E122" i="6"/>
  <c r="AP122" i="6" s="1"/>
  <c r="F122" i="6"/>
  <c r="G122" i="6"/>
  <c r="H122" i="6"/>
  <c r="I122" i="6"/>
  <c r="K122" i="6"/>
  <c r="AH122" i="6"/>
  <c r="AM122" i="6"/>
  <c r="AQ122" i="6"/>
  <c r="A123" i="6"/>
  <c r="U123" i="6" s="1"/>
  <c r="B123" i="6"/>
  <c r="C123" i="6"/>
  <c r="E123" i="6"/>
  <c r="AL123" i="6" s="1"/>
  <c r="F123" i="6"/>
  <c r="G123" i="6"/>
  <c r="H123" i="6"/>
  <c r="I123" i="6"/>
  <c r="K123" i="6"/>
  <c r="AH123" i="6"/>
  <c r="AQ123" i="6"/>
  <c r="A124" i="6"/>
  <c r="U124" i="6" s="1"/>
  <c r="B124" i="6"/>
  <c r="C124" i="6"/>
  <c r="E124" i="6"/>
  <c r="AM124" i="6" s="1"/>
  <c r="F124" i="6"/>
  <c r="G124" i="6"/>
  <c r="H124" i="6"/>
  <c r="I124" i="6"/>
  <c r="K124" i="6"/>
  <c r="AH124" i="6"/>
  <c r="AQ124" i="6"/>
  <c r="A125" i="6"/>
  <c r="W125" i="6" s="1"/>
  <c r="J125" i="6" s="1"/>
  <c r="B125" i="6"/>
  <c r="C125" i="6"/>
  <c r="E125" i="6"/>
  <c r="AJ125" i="6" s="1"/>
  <c r="F125" i="6"/>
  <c r="G125" i="6"/>
  <c r="H125" i="6"/>
  <c r="I125" i="6"/>
  <c r="K125" i="6"/>
  <c r="AH125" i="6"/>
  <c r="AQ125" i="6"/>
  <c r="A126" i="6"/>
  <c r="U126" i="6" s="1"/>
  <c r="B126" i="6"/>
  <c r="C126" i="6"/>
  <c r="E126" i="6"/>
  <c r="AP126" i="6" s="1"/>
  <c r="F126" i="6"/>
  <c r="G126" i="6"/>
  <c r="H126" i="6"/>
  <c r="I126" i="6"/>
  <c r="K126" i="6"/>
  <c r="AH126" i="6"/>
  <c r="AQ126" i="6"/>
  <c r="A127" i="6"/>
  <c r="B127" i="6"/>
  <c r="C127" i="6"/>
  <c r="E127" i="6"/>
  <c r="AM127" i="6" s="1"/>
  <c r="F127" i="6"/>
  <c r="G127" i="6"/>
  <c r="H127" i="6"/>
  <c r="I127" i="6"/>
  <c r="K127" i="6"/>
  <c r="AH127" i="6"/>
  <c r="AQ127" i="6"/>
  <c r="A128" i="6"/>
  <c r="W128" i="6" s="1"/>
  <c r="J128" i="6" s="1"/>
  <c r="B128" i="6"/>
  <c r="C128" i="6"/>
  <c r="E128" i="6"/>
  <c r="AL128" i="6" s="1"/>
  <c r="F128" i="6"/>
  <c r="G128" i="6"/>
  <c r="H128" i="6"/>
  <c r="I128" i="6"/>
  <c r="K128" i="6"/>
  <c r="AH128" i="6"/>
  <c r="AQ128" i="6"/>
  <c r="A129" i="6"/>
  <c r="U129" i="6" s="1"/>
  <c r="B129" i="6"/>
  <c r="C129" i="6"/>
  <c r="E129" i="6"/>
  <c r="AJ129" i="6" s="1"/>
  <c r="F129" i="6"/>
  <c r="G129" i="6"/>
  <c r="H129" i="6"/>
  <c r="I129" i="6"/>
  <c r="K129" i="6"/>
  <c r="AH129" i="6"/>
  <c r="AQ129" i="6"/>
  <c r="A130" i="6"/>
  <c r="U130" i="6" s="1"/>
  <c r="B130" i="6"/>
  <c r="C130" i="6"/>
  <c r="E130" i="6"/>
  <c r="AM130" i="6" s="1"/>
  <c r="F130" i="6"/>
  <c r="G130" i="6"/>
  <c r="H130" i="6"/>
  <c r="I130" i="6"/>
  <c r="K130" i="6"/>
  <c r="AH130" i="6"/>
  <c r="AQ130" i="6"/>
  <c r="A131" i="6"/>
  <c r="U131" i="6" s="1"/>
  <c r="B131" i="6"/>
  <c r="C131" i="6"/>
  <c r="E131" i="6"/>
  <c r="AL131" i="6" s="1"/>
  <c r="F131" i="6"/>
  <c r="G131" i="6"/>
  <c r="H131" i="6"/>
  <c r="I131" i="6"/>
  <c r="K131" i="6"/>
  <c r="W131" i="6"/>
  <c r="J131" i="6" s="1"/>
  <c r="AH131" i="6"/>
  <c r="AQ131" i="6"/>
  <c r="A132" i="6"/>
  <c r="W132" i="6" s="1"/>
  <c r="B132" i="6"/>
  <c r="C132" i="6"/>
  <c r="E132" i="6"/>
  <c r="AJ132" i="6" s="1"/>
  <c r="F132" i="6"/>
  <c r="G132" i="6"/>
  <c r="H132" i="6"/>
  <c r="I132" i="6"/>
  <c r="J132" i="6"/>
  <c r="K132" i="6"/>
  <c r="AH132" i="6"/>
  <c r="AM132" i="6"/>
  <c r="AQ132" i="6"/>
  <c r="A133" i="6"/>
  <c r="W133" i="6" s="1"/>
  <c r="J133" i="6" s="1"/>
  <c r="B133" i="6"/>
  <c r="C133" i="6"/>
  <c r="E133" i="6"/>
  <c r="AL133" i="6" s="1"/>
  <c r="F133" i="6"/>
  <c r="G133" i="6"/>
  <c r="H133" i="6"/>
  <c r="I133" i="6"/>
  <c r="K133" i="6"/>
  <c r="AH133" i="6"/>
  <c r="AQ133" i="6"/>
  <c r="A134" i="6"/>
  <c r="U134" i="6" s="1"/>
  <c r="B134" i="6"/>
  <c r="C134" i="6"/>
  <c r="E134" i="6"/>
  <c r="AP134" i="6" s="1"/>
  <c r="F134" i="6"/>
  <c r="G134" i="6"/>
  <c r="H134" i="6"/>
  <c r="I134" i="6"/>
  <c r="K134" i="6"/>
  <c r="AH134" i="6"/>
  <c r="AQ134" i="6"/>
  <c r="A135" i="6"/>
  <c r="W135" i="6" s="1"/>
  <c r="J135" i="6" s="1"/>
  <c r="B135" i="6"/>
  <c r="C135" i="6"/>
  <c r="E135" i="6"/>
  <c r="AL135" i="6" s="1"/>
  <c r="F135" i="6"/>
  <c r="G135" i="6"/>
  <c r="H135" i="6"/>
  <c r="I135" i="6"/>
  <c r="K135" i="6"/>
  <c r="AH135" i="6"/>
  <c r="AQ135" i="6"/>
  <c r="A136" i="6"/>
  <c r="U136" i="6" s="1"/>
  <c r="B136" i="6"/>
  <c r="C136" i="6"/>
  <c r="E136" i="6"/>
  <c r="AP136" i="6" s="1"/>
  <c r="F136" i="6"/>
  <c r="G136" i="6"/>
  <c r="H136" i="6"/>
  <c r="I136" i="6"/>
  <c r="K136" i="6"/>
  <c r="AH136" i="6"/>
  <c r="AQ136" i="6"/>
  <c r="A137" i="6"/>
  <c r="B137" i="6"/>
  <c r="C137" i="6"/>
  <c r="E137" i="6"/>
  <c r="F137" i="6"/>
  <c r="G137" i="6"/>
  <c r="H137" i="6"/>
  <c r="I137" i="6"/>
  <c r="K137" i="6"/>
  <c r="U137" i="6"/>
  <c r="W137" i="6"/>
  <c r="J137" i="6" s="1"/>
  <c r="AH137" i="6"/>
  <c r="AQ137" i="6"/>
  <c r="A138" i="6"/>
  <c r="U138" i="6" s="1"/>
  <c r="B138" i="6"/>
  <c r="C138" i="6"/>
  <c r="E138" i="6"/>
  <c r="AJ138" i="6" s="1"/>
  <c r="F138" i="6"/>
  <c r="G138" i="6"/>
  <c r="H138" i="6"/>
  <c r="I138" i="6"/>
  <c r="K138" i="6"/>
  <c r="AH138" i="6"/>
  <c r="AM138" i="6"/>
  <c r="AP138" i="6"/>
  <c r="AQ138" i="6"/>
  <c r="A139" i="6"/>
  <c r="U139" i="6" s="1"/>
  <c r="B139" i="6"/>
  <c r="C139" i="6"/>
  <c r="E139" i="6"/>
  <c r="AL139" i="6" s="1"/>
  <c r="F139" i="6"/>
  <c r="G139" i="6"/>
  <c r="H139" i="6"/>
  <c r="I139" i="6"/>
  <c r="K139" i="6"/>
  <c r="AH139" i="6"/>
  <c r="AQ139" i="6"/>
  <c r="A140" i="6"/>
  <c r="W140" i="6" s="1"/>
  <c r="J140" i="6" s="1"/>
  <c r="B140" i="6"/>
  <c r="C140" i="6"/>
  <c r="E140" i="6"/>
  <c r="AJ140" i="6" s="1"/>
  <c r="F140" i="6"/>
  <c r="G140" i="6"/>
  <c r="H140" i="6"/>
  <c r="I140" i="6"/>
  <c r="K140" i="6"/>
  <c r="AH140" i="6"/>
  <c r="AQ140" i="6"/>
  <c r="A141" i="6"/>
  <c r="U141" i="6" s="1"/>
  <c r="B141" i="6"/>
  <c r="C141" i="6"/>
  <c r="E141" i="6"/>
  <c r="AP141" i="6" s="1"/>
  <c r="F141" i="6"/>
  <c r="G141" i="6"/>
  <c r="H141" i="6"/>
  <c r="I141" i="6"/>
  <c r="K141" i="6"/>
  <c r="AH141" i="6"/>
  <c r="AQ141" i="6"/>
  <c r="A142" i="6"/>
  <c r="W142" i="6" s="1"/>
  <c r="J142" i="6" s="1"/>
  <c r="B142" i="6"/>
  <c r="C142" i="6"/>
  <c r="E142" i="6"/>
  <c r="AP142" i="6" s="1"/>
  <c r="F142" i="6"/>
  <c r="G142" i="6"/>
  <c r="H142" i="6"/>
  <c r="I142" i="6"/>
  <c r="K142" i="6"/>
  <c r="AH142" i="6"/>
  <c r="AQ142" i="6"/>
  <c r="A143" i="6"/>
  <c r="B143" i="6"/>
  <c r="C143" i="6"/>
  <c r="E143" i="6"/>
  <c r="AM143" i="6" s="1"/>
  <c r="F143" i="6"/>
  <c r="G143" i="6"/>
  <c r="H143" i="6"/>
  <c r="I143" i="6"/>
  <c r="K143" i="6"/>
  <c r="AH143" i="6"/>
  <c r="AQ143" i="6"/>
  <c r="A144" i="6"/>
  <c r="W144" i="6" s="1"/>
  <c r="J144" i="6" s="1"/>
  <c r="B144" i="6"/>
  <c r="C144" i="6"/>
  <c r="E144" i="6"/>
  <c r="AJ144" i="6" s="1"/>
  <c r="F144" i="6"/>
  <c r="G144" i="6"/>
  <c r="H144" i="6"/>
  <c r="I144" i="6"/>
  <c r="K144" i="6"/>
  <c r="AH144" i="6"/>
  <c r="AQ144" i="6"/>
  <c r="A145" i="6"/>
  <c r="U145" i="6" s="1"/>
  <c r="B145" i="6"/>
  <c r="C145" i="6"/>
  <c r="E145" i="6"/>
  <c r="AL145" i="6" s="1"/>
  <c r="F145" i="6"/>
  <c r="G145" i="6"/>
  <c r="H145" i="6"/>
  <c r="I145" i="6"/>
  <c r="K145" i="6"/>
  <c r="AH145" i="6"/>
  <c r="AQ145" i="6"/>
  <c r="A146" i="6"/>
  <c r="U146" i="6" s="1"/>
  <c r="B146" i="6"/>
  <c r="C146" i="6"/>
  <c r="E146" i="6"/>
  <c r="AM146" i="6" s="1"/>
  <c r="F146" i="6"/>
  <c r="G146" i="6"/>
  <c r="H146" i="6"/>
  <c r="I146" i="6"/>
  <c r="K146" i="6"/>
  <c r="AH146" i="6"/>
  <c r="AQ146" i="6"/>
  <c r="A147" i="6"/>
  <c r="U147" i="6" s="1"/>
  <c r="B147" i="6"/>
  <c r="C147" i="6"/>
  <c r="E147" i="6"/>
  <c r="AL147" i="6" s="1"/>
  <c r="F147" i="6"/>
  <c r="G147" i="6"/>
  <c r="H147" i="6"/>
  <c r="I147" i="6"/>
  <c r="K147" i="6"/>
  <c r="AH147" i="6"/>
  <c r="AQ147" i="6"/>
  <c r="A148" i="6"/>
  <c r="U148" i="6" s="1"/>
  <c r="B148" i="6"/>
  <c r="C148" i="6"/>
  <c r="E148" i="6"/>
  <c r="AL148" i="6" s="1"/>
  <c r="F148" i="6"/>
  <c r="G148" i="6"/>
  <c r="H148" i="6"/>
  <c r="I148" i="6"/>
  <c r="K148" i="6"/>
  <c r="AH148" i="6"/>
  <c r="AQ148" i="6"/>
  <c r="A149" i="6"/>
  <c r="U149" i="6" s="1"/>
  <c r="B149" i="6"/>
  <c r="C149" i="6"/>
  <c r="E149" i="6"/>
  <c r="AP149" i="6" s="1"/>
  <c r="F149" i="6"/>
  <c r="G149" i="6"/>
  <c r="H149" i="6"/>
  <c r="I149" i="6"/>
  <c r="K149" i="6"/>
  <c r="AH149" i="6"/>
  <c r="AQ149" i="6"/>
  <c r="A150" i="6"/>
  <c r="U150" i="6" s="1"/>
  <c r="B150" i="6"/>
  <c r="C150" i="6"/>
  <c r="E150" i="6"/>
  <c r="AP150" i="6" s="1"/>
  <c r="F150" i="6"/>
  <c r="G150" i="6"/>
  <c r="H150" i="6"/>
  <c r="I150" i="6"/>
  <c r="K150" i="6"/>
  <c r="AH150" i="6"/>
  <c r="AQ150" i="6"/>
  <c r="A151" i="6"/>
  <c r="B151" i="6"/>
  <c r="C151" i="6"/>
  <c r="E151" i="6"/>
  <c r="AJ151" i="6" s="1"/>
  <c r="F151" i="6"/>
  <c r="G151" i="6"/>
  <c r="H151" i="6"/>
  <c r="I151" i="6"/>
  <c r="K151" i="6"/>
  <c r="AH151" i="6"/>
  <c r="AQ151" i="6"/>
  <c r="A152" i="6"/>
  <c r="W152" i="6" s="1"/>
  <c r="J152" i="6" s="1"/>
  <c r="B152" i="6"/>
  <c r="C152" i="6"/>
  <c r="E152" i="6"/>
  <c r="AP152" i="6" s="1"/>
  <c r="F152" i="6"/>
  <c r="G152" i="6"/>
  <c r="H152" i="6"/>
  <c r="I152" i="6"/>
  <c r="K152" i="6"/>
  <c r="AH152" i="6"/>
  <c r="AQ152" i="6"/>
  <c r="A153" i="6"/>
  <c r="W153" i="6" s="1"/>
  <c r="J153" i="6" s="1"/>
  <c r="B153" i="6"/>
  <c r="C153" i="6"/>
  <c r="E153" i="6"/>
  <c r="AL153" i="6" s="1"/>
  <c r="F153" i="6"/>
  <c r="G153" i="6"/>
  <c r="H153" i="6"/>
  <c r="I153" i="6"/>
  <c r="K153" i="6"/>
  <c r="AH153" i="6"/>
  <c r="AJ153" i="6"/>
  <c r="AM153" i="6"/>
  <c r="AQ153" i="6"/>
  <c r="A154" i="6"/>
  <c r="W154" i="6" s="1"/>
  <c r="J154" i="6" s="1"/>
  <c r="B154" i="6"/>
  <c r="C154" i="6"/>
  <c r="E154" i="6"/>
  <c r="AJ154" i="6" s="1"/>
  <c r="F154" i="6"/>
  <c r="G154" i="6"/>
  <c r="H154" i="6"/>
  <c r="I154" i="6"/>
  <c r="K154" i="6"/>
  <c r="AH154" i="6"/>
  <c r="AQ154" i="6"/>
  <c r="A155" i="6"/>
  <c r="W155" i="6" s="1"/>
  <c r="J155" i="6" s="1"/>
  <c r="B155" i="6"/>
  <c r="C155" i="6"/>
  <c r="E155" i="6"/>
  <c r="AP155" i="6" s="1"/>
  <c r="F155" i="6"/>
  <c r="G155" i="6"/>
  <c r="H155" i="6"/>
  <c r="I155" i="6"/>
  <c r="K155" i="6"/>
  <c r="AH155" i="6"/>
  <c r="AQ155" i="6"/>
  <c r="A156" i="6"/>
  <c r="U156" i="6" s="1"/>
  <c r="B156" i="6"/>
  <c r="C156" i="6"/>
  <c r="E156" i="6"/>
  <c r="AJ156" i="6" s="1"/>
  <c r="F156" i="6"/>
  <c r="G156" i="6"/>
  <c r="H156" i="6"/>
  <c r="I156" i="6"/>
  <c r="K156" i="6"/>
  <c r="AH156" i="6"/>
  <c r="AQ156" i="6"/>
  <c r="A157" i="6"/>
  <c r="B157" i="6"/>
  <c r="C157" i="6"/>
  <c r="E157" i="6"/>
  <c r="AM157" i="6" s="1"/>
  <c r="F157" i="6"/>
  <c r="G157" i="6"/>
  <c r="H157" i="6"/>
  <c r="I157" i="6"/>
  <c r="K157" i="6"/>
  <c r="AH157" i="6"/>
  <c r="AQ157" i="6"/>
  <c r="A158" i="6"/>
  <c r="U158" i="6" s="1"/>
  <c r="B158" i="6"/>
  <c r="C158" i="6"/>
  <c r="E158" i="6"/>
  <c r="AJ158" i="6" s="1"/>
  <c r="F158" i="6"/>
  <c r="G158" i="6"/>
  <c r="H158" i="6"/>
  <c r="I158" i="6"/>
  <c r="K158" i="6"/>
  <c r="AH158" i="6"/>
  <c r="AQ158" i="6"/>
  <c r="A159" i="6"/>
  <c r="U159" i="6" s="1"/>
  <c r="B159" i="6"/>
  <c r="C159" i="6"/>
  <c r="E159" i="6"/>
  <c r="AM159" i="6" s="1"/>
  <c r="F159" i="6"/>
  <c r="G159" i="6"/>
  <c r="H159" i="6"/>
  <c r="I159" i="6"/>
  <c r="K159" i="6"/>
  <c r="AH159" i="6"/>
  <c r="AQ159" i="6"/>
  <c r="A160" i="6"/>
  <c r="U160" i="6" s="1"/>
  <c r="B160" i="6"/>
  <c r="C160" i="6"/>
  <c r="E160" i="6"/>
  <c r="AP160" i="6" s="1"/>
  <c r="F160" i="6"/>
  <c r="G160" i="6"/>
  <c r="H160" i="6"/>
  <c r="I160" i="6"/>
  <c r="K160" i="6"/>
  <c r="AH160" i="6"/>
  <c r="AQ160" i="6"/>
  <c r="A161" i="6"/>
  <c r="W161" i="6" s="1"/>
  <c r="J161" i="6" s="1"/>
  <c r="B161" i="6"/>
  <c r="C161" i="6"/>
  <c r="E161" i="6"/>
  <c r="AL161" i="6" s="1"/>
  <c r="F161" i="6"/>
  <c r="G161" i="6"/>
  <c r="H161" i="6"/>
  <c r="I161" i="6"/>
  <c r="K161" i="6"/>
  <c r="AH161" i="6"/>
  <c r="AQ161" i="6"/>
  <c r="A162" i="6"/>
  <c r="U162" i="6" s="1"/>
  <c r="B162" i="6"/>
  <c r="C162" i="6"/>
  <c r="E162" i="6"/>
  <c r="AJ162" i="6" s="1"/>
  <c r="F162" i="6"/>
  <c r="G162" i="6"/>
  <c r="H162" i="6"/>
  <c r="I162" i="6"/>
  <c r="K162" i="6"/>
  <c r="W162" i="6"/>
  <c r="J162" i="6" s="1"/>
  <c r="AH162" i="6"/>
  <c r="AQ162" i="6"/>
  <c r="A163" i="6"/>
  <c r="B163" i="6"/>
  <c r="C163" i="6"/>
  <c r="E163" i="6"/>
  <c r="AM163" i="6" s="1"/>
  <c r="F163" i="6"/>
  <c r="G163" i="6"/>
  <c r="H163" i="6"/>
  <c r="I163" i="6"/>
  <c r="K163" i="6"/>
  <c r="AH163" i="6"/>
  <c r="AL163" i="6"/>
  <c r="AQ163" i="6"/>
  <c r="A164" i="6"/>
  <c r="U164" i="6" s="1"/>
  <c r="B164" i="6"/>
  <c r="C164" i="6"/>
  <c r="E164" i="6"/>
  <c r="AP164" i="6" s="1"/>
  <c r="F164" i="6"/>
  <c r="G164" i="6"/>
  <c r="H164" i="6"/>
  <c r="I164" i="6"/>
  <c r="K164" i="6"/>
  <c r="AH164" i="6"/>
  <c r="AQ164" i="6"/>
  <c r="A165" i="6"/>
  <c r="B165" i="6"/>
  <c r="C165" i="6"/>
  <c r="E165" i="6"/>
  <c r="AM165" i="6" s="1"/>
  <c r="F165" i="6"/>
  <c r="G165" i="6"/>
  <c r="H165" i="6"/>
  <c r="I165" i="6"/>
  <c r="K165" i="6"/>
  <c r="AH165" i="6"/>
  <c r="AJ165" i="6"/>
  <c r="AL165" i="6"/>
  <c r="AQ165" i="6"/>
  <c r="A166" i="6"/>
  <c r="U166" i="6" s="1"/>
  <c r="B166" i="6"/>
  <c r="C166" i="6"/>
  <c r="E166" i="6"/>
  <c r="AJ166" i="6" s="1"/>
  <c r="F166" i="6"/>
  <c r="G166" i="6"/>
  <c r="H166" i="6"/>
  <c r="I166" i="6"/>
  <c r="K166" i="6"/>
  <c r="AH166" i="6"/>
  <c r="AP166" i="6"/>
  <c r="AQ166" i="6"/>
  <c r="A167" i="6"/>
  <c r="U167" i="6" s="1"/>
  <c r="B167" i="6"/>
  <c r="C167" i="6"/>
  <c r="E167" i="6"/>
  <c r="AL167" i="6" s="1"/>
  <c r="F167" i="6"/>
  <c r="G167" i="6"/>
  <c r="H167" i="6"/>
  <c r="I167" i="6"/>
  <c r="K167" i="6"/>
  <c r="AH167" i="6"/>
  <c r="AQ167" i="6"/>
  <c r="A168" i="6"/>
  <c r="U168" i="6" s="1"/>
  <c r="B168" i="6"/>
  <c r="C168" i="6"/>
  <c r="E168" i="6"/>
  <c r="AP168" i="6" s="1"/>
  <c r="F168" i="6"/>
  <c r="G168" i="6"/>
  <c r="H168" i="6"/>
  <c r="I168" i="6"/>
  <c r="K168" i="6"/>
  <c r="AH168" i="6"/>
  <c r="AQ168" i="6"/>
  <c r="A169" i="6"/>
  <c r="B169" i="6"/>
  <c r="C169" i="6"/>
  <c r="E169" i="6"/>
  <c r="AM169" i="6" s="1"/>
  <c r="F169" i="6"/>
  <c r="G169" i="6"/>
  <c r="H169" i="6"/>
  <c r="I169" i="6"/>
  <c r="K169" i="6"/>
  <c r="AH169" i="6"/>
  <c r="AQ169" i="6"/>
  <c r="A170" i="6"/>
  <c r="U170" i="6" s="1"/>
  <c r="B170" i="6"/>
  <c r="C170" i="6"/>
  <c r="E170" i="6"/>
  <c r="AJ170" i="6" s="1"/>
  <c r="F170" i="6"/>
  <c r="G170" i="6"/>
  <c r="H170" i="6"/>
  <c r="I170" i="6"/>
  <c r="K170" i="6"/>
  <c r="AH170" i="6"/>
  <c r="AQ170" i="6"/>
  <c r="A171" i="6"/>
  <c r="B171" i="6"/>
  <c r="C171" i="6"/>
  <c r="E171" i="6"/>
  <c r="AM171" i="6" s="1"/>
  <c r="F171" i="6"/>
  <c r="G171" i="6"/>
  <c r="H171" i="6"/>
  <c r="I171" i="6"/>
  <c r="K171" i="6"/>
  <c r="AH171" i="6"/>
  <c r="AJ171" i="6"/>
  <c r="AL171" i="6"/>
  <c r="AQ171" i="6"/>
  <c r="A172" i="6"/>
  <c r="B172" i="6"/>
  <c r="C172" i="6"/>
  <c r="E172" i="6"/>
  <c r="AM172" i="6" s="1"/>
  <c r="F172" i="6"/>
  <c r="G172" i="6"/>
  <c r="H172" i="6"/>
  <c r="I172" i="6"/>
  <c r="K172" i="6"/>
  <c r="AH172" i="6"/>
  <c r="AQ172" i="6"/>
  <c r="A173" i="6"/>
  <c r="B173" i="6"/>
  <c r="C173" i="6"/>
  <c r="E173" i="6"/>
  <c r="AL173" i="6" s="1"/>
  <c r="F173" i="6"/>
  <c r="G173" i="6"/>
  <c r="H173" i="6"/>
  <c r="I173" i="6"/>
  <c r="K173" i="6"/>
  <c r="AH173" i="6"/>
  <c r="AQ173" i="6"/>
  <c r="A174" i="6"/>
  <c r="U174" i="6" s="1"/>
  <c r="B174" i="6"/>
  <c r="C174" i="6"/>
  <c r="E174" i="6"/>
  <c r="AJ174" i="6" s="1"/>
  <c r="F174" i="6"/>
  <c r="G174" i="6"/>
  <c r="H174" i="6"/>
  <c r="I174" i="6"/>
  <c r="K174" i="6"/>
  <c r="AH174" i="6"/>
  <c r="AQ174" i="6"/>
  <c r="A175" i="6"/>
  <c r="B175" i="6"/>
  <c r="C175" i="6"/>
  <c r="E175" i="6"/>
  <c r="AL175" i="6" s="1"/>
  <c r="F175" i="6"/>
  <c r="G175" i="6"/>
  <c r="H175" i="6"/>
  <c r="I175" i="6"/>
  <c r="K175" i="6"/>
  <c r="AH175" i="6"/>
  <c r="AQ175" i="6"/>
  <c r="A176" i="6"/>
  <c r="B176" i="6"/>
  <c r="C176" i="6"/>
  <c r="E176" i="6"/>
  <c r="AL176" i="6" s="1"/>
  <c r="F176" i="6"/>
  <c r="G176" i="6"/>
  <c r="H176" i="6"/>
  <c r="I176" i="6"/>
  <c r="K176" i="6"/>
  <c r="AH176" i="6"/>
  <c r="AQ176" i="6"/>
  <c r="A177" i="6"/>
  <c r="B177" i="6"/>
  <c r="C177" i="6"/>
  <c r="E177" i="6"/>
  <c r="AL177" i="6" s="1"/>
  <c r="F177" i="6"/>
  <c r="G177" i="6"/>
  <c r="H177" i="6"/>
  <c r="I177" i="6"/>
  <c r="K177" i="6"/>
  <c r="AH177" i="6"/>
  <c r="AM177" i="6"/>
  <c r="AQ177" i="6"/>
  <c r="A178" i="6"/>
  <c r="U178" i="6" s="1"/>
  <c r="B178" i="6"/>
  <c r="C178" i="6"/>
  <c r="E178" i="6"/>
  <c r="AM178" i="6" s="1"/>
  <c r="F178" i="6"/>
  <c r="G178" i="6"/>
  <c r="H178" i="6"/>
  <c r="I178" i="6"/>
  <c r="K178" i="6"/>
  <c r="AH178" i="6"/>
  <c r="AQ178" i="6"/>
  <c r="A179" i="6"/>
  <c r="W179" i="6" s="1"/>
  <c r="J179" i="6" s="1"/>
  <c r="B179" i="6"/>
  <c r="C179" i="6"/>
  <c r="E179" i="6"/>
  <c r="AJ179" i="6" s="1"/>
  <c r="F179" i="6"/>
  <c r="G179" i="6"/>
  <c r="H179" i="6"/>
  <c r="I179" i="6"/>
  <c r="K179" i="6"/>
  <c r="AH179" i="6"/>
  <c r="AQ179" i="6"/>
  <c r="A180" i="6"/>
  <c r="W180" i="6" s="1"/>
  <c r="J180" i="6" s="1"/>
  <c r="B180" i="6"/>
  <c r="C180" i="6"/>
  <c r="E180" i="6"/>
  <c r="AL180" i="6" s="1"/>
  <c r="F180" i="6"/>
  <c r="G180" i="6"/>
  <c r="H180" i="6"/>
  <c r="I180" i="6"/>
  <c r="K180" i="6"/>
  <c r="AH180" i="6"/>
  <c r="AQ180" i="6"/>
  <c r="A181" i="6"/>
  <c r="U181" i="6" s="1"/>
  <c r="B181" i="6"/>
  <c r="C181" i="6"/>
  <c r="E181" i="6"/>
  <c r="F181" i="6"/>
  <c r="G181" i="6"/>
  <c r="H181" i="6"/>
  <c r="I181" i="6"/>
  <c r="K181" i="6"/>
  <c r="AH181" i="6"/>
  <c r="AQ181" i="6"/>
  <c r="A182" i="6"/>
  <c r="U182" i="6" s="1"/>
  <c r="B182" i="6"/>
  <c r="C182" i="6"/>
  <c r="E182" i="6"/>
  <c r="AL182" i="6" s="1"/>
  <c r="F182" i="6"/>
  <c r="G182" i="6"/>
  <c r="H182" i="6"/>
  <c r="I182" i="6"/>
  <c r="K182" i="6"/>
  <c r="AH182" i="6"/>
  <c r="AQ182" i="6"/>
  <c r="A183" i="6"/>
  <c r="U183" i="6" s="1"/>
  <c r="B183" i="6"/>
  <c r="C183" i="6"/>
  <c r="E183" i="6"/>
  <c r="AM183" i="6" s="1"/>
  <c r="F183" i="6"/>
  <c r="G183" i="6"/>
  <c r="H183" i="6"/>
  <c r="I183" i="6"/>
  <c r="K183" i="6"/>
  <c r="AH183" i="6"/>
  <c r="AQ183" i="6"/>
  <c r="A184" i="6"/>
  <c r="W184" i="6" s="1"/>
  <c r="J184" i="6" s="1"/>
  <c r="B184" i="6"/>
  <c r="C184" i="6"/>
  <c r="E184" i="6"/>
  <c r="AJ184" i="6" s="1"/>
  <c r="F184" i="6"/>
  <c r="G184" i="6"/>
  <c r="H184" i="6"/>
  <c r="I184" i="6"/>
  <c r="K184" i="6"/>
  <c r="AH184" i="6"/>
  <c r="AL184" i="6"/>
  <c r="AP184" i="6"/>
  <c r="AQ184" i="6"/>
  <c r="A185" i="6"/>
  <c r="U185" i="6" s="1"/>
  <c r="B185" i="6"/>
  <c r="C185" i="6"/>
  <c r="E185" i="6"/>
  <c r="AP185" i="6" s="1"/>
  <c r="F185" i="6"/>
  <c r="G185" i="6"/>
  <c r="H185" i="6"/>
  <c r="I185" i="6"/>
  <c r="K185" i="6"/>
  <c r="AH185" i="6"/>
  <c r="AL185" i="6"/>
  <c r="AQ185" i="6"/>
  <c r="A186" i="6"/>
  <c r="U186" i="6" s="1"/>
  <c r="B186" i="6"/>
  <c r="C186" i="6"/>
  <c r="E186" i="6"/>
  <c r="AJ186" i="6" s="1"/>
  <c r="F186" i="6"/>
  <c r="G186" i="6"/>
  <c r="H186" i="6"/>
  <c r="I186" i="6"/>
  <c r="K186" i="6"/>
  <c r="AH186" i="6"/>
  <c r="AQ186" i="6"/>
  <c r="A187" i="6"/>
  <c r="W187" i="6" s="1"/>
  <c r="J187" i="6" s="1"/>
  <c r="B187" i="6"/>
  <c r="C187" i="6"/>
  <c r="E187" i="6"/>
  <c r="AM187" i="6" s="1"/>
  <c r="F187" i="6"/>
  <c r="G187" i="6"/>
  <c r="H187" i="6"/>
  <c r="I187" i="6"/>
  <c r="K187" i="6"/>
  <c r="AH187" i="6"/>
  <c r="AQ187" i="6"/>
  <c r="A188" i="6"/>
  <c r="U188" i="6" s="1"/>
  <c r="B188" i="6"/>
  <c r="C188" i="6"/>
  <c r="E188" i="6"/>
  <c r="AP188" i="6" s="1"/>
  <c r="F188" i="6"/>
  <c r="G188" i="6"/>
  <c r="H188" i="6"/>
  <c r="I188" i="6"/>
  <c r="K188" i="6"/>
  <c r="AH188" i="6"/>
  <c r="AQ188" i="6"/>
  <c r="A189" i="6"/>
  <c r="U189" i="6" s="1"/>
  <c r="B189" i="6"/>
  <c r="C189" i="6"/>
  <c r="E189" i="6"/>
  <c r="AL189" i="6" s="1"/>
  <c r="F189" i="6"/>
  <c r="G189" i="6"/>
  <c r="H189" i="6"/>
  <c r="I189" i="6"/>
  <c r="K189" i="6"/>
  <c r="AH189" i="6"/>
  <c r="AJ189" i="6"/>
  <c r="AQ189" i="6"/>
  <c r="A190" i="6"/>
  <c r="B190" i="6"/>
  <c r="C190" i="6"/>
  <c r="E190" i="6"/>
  <c r="AL190" i="6" s="1"/>
  <c r="F190" i="6"/>
  <c r="G190" i="6"/>
  <c r="H190" i="6"/>
  <c r="I190" i="6"/>
  <c r="K190" i="6"/>
  <c r="AH190" i="6"/>
  <c r="AQ190" i="6"/>
  <c r="A191" i="6"/>
  <c r="W191" i="6" s="1"/>
  <c r="J191" i="6" s="1"/>
  <c r="B191" i="6"/>
  <c r="C191" i="6"/>
  <c r="E191" i="6"/>
  <c r="AM191" i="6" s="1"/>
  <c r="F191" i="6"/>
  <c r="G191" i="6"/>
  <c r="H191" i="6"/>
  <c r="I191" i="6"/>
  <c r="K191" i="6"/>
  <c r="AH191" i="6"/>
  <c r="AQ191" i="6"/>
  <c r="A192" i="6"/>
  <c r="W192" i="6" s="1"/>
  <c r="J192" i="6" s="1"/>
  <c r="B192" i="6"/>
  <c r="C192" i="6"/>
  <c r="E192" i="6"/>
  <c r="AL192" i="6" s="1"/>
  <c r="F192" i="6"/>
  <c r="G192" i="6"/>
  <c r="H192" i="6"/>
  <c r="I192" i="6"/>
  <c r="K192" i="6"/>
  <c r="AH192" i="6"/>
  <c r="AQ192" i="6"/>
  <c r="A193" i="6"/>
  <c r="W193" i="6" s="1"/>
  <c r="J193" i="6" s="1"/>
  <c r="B193" i="6"/>
  <c r="C193" i="6"/>
  <c r="E193" i="6"/>
  <c r="AL193" i="6" s="1"/>
  <c r="F193" i="6"/>
  <c r="G193" i="6"/>
  <c r="H193" i="6"/>
  <c r="I193" i="6"/>
  <c r="K193" i="6"/>
  <c r="AH193" i="6"/>
  <c r="AJ193" i="6"/>
  <c r="AM193" i="6"/>
  <c r="AQ193" i="6"/>
  <c r="A194" i="6"/>
  <c r="W194" i="6" s="1"/>
  <c r="J194" i="6" s="1"/>
  <c r="B194" i="6"/>
  <c r="C194" i="6"/>
  <c r="E194" i="6"/>
  <c r="AP194" i="6" s="1"/>
  <c r="F194" i="6"/>
  <c r="G194" i="6"/>
  <c r="H194" i="6"/>
  <c r="I194" i="6"/>
  <c r="K194" i="6"/>
  <c r="AH194" i="6"/>
  <c r="AQ194" i="6"/>
  <c r="A195" i="6"/>
  <c r="W195" i="6" s="1"/>
  <c r="J195" i="6" s="1"/>
  <c r="B195" i="6"/>
  <c r="C195" i="6"/>
  <c r="E195" i="6"/>
  <c r="AP195" i="6" s="1"/>
  <c r="F195" i="6"/>
  <c r="G195" i="6"/>
  <c r="H195" i="6"/>
  <c r="I195" i="6"/>
  <c r="K195" i="6"/>
  <c r="AH195" i="6"/>
  <c r="AQ195" i="6"/>
  <c r="A196" i="6"/>
  <c r="W196" i="6" s="1"/>
  <c r="J196" i="6" s="1"/>
  <c r="B196" i="6"/>
  <c r="C196" i="6"/>
  <c r="E196" i="6"/>
  <c r="AP196" i="6" s="1"/>
  <c r="F196" i="6"/>
  <c r="G196" i="6"/>
  <c r="H196" i="6"/>
  <c r="I196" i="6"/>
  <c r="K196" i="6"/>
  <c r="AH196" i="6"/>
  <c r="AQ196" i="6"/>
  <c r="A197" i="6"/>
  <c r="U197" i="6" s="1"/>
  <c r="B197" i="6"/>
  <c r="C197" i="6"/>
  <c r="E197" i="6"/>
  <c r="AM197" i="6" s="1"/>
  <c r="F197" i="6"/>
  <c r="G197" i="6"/>
  <c r="H197" i="6"/>
  <c r="I197" i="6"/>
  <c r="K197" i="6"/>
  <c r="AH197" i="6"/>
  <c r="AQ197" i="6"/>
  <c r="A198" i="6"/>
  <c r="U198" i="6" s="1"/>
  <c r="B198" i="6"/>
  <c r="C198" i="6"/>
  <c r="E198" i="6"/>
  <c r="AJ198" i="6" s="1"/>
  <c r="F198" i="6"/>
  <c r="G198" i="6"/>
  <c r="H198" i="6"/>
  <c r="I198" i="6"/>
  <c r="K198" i="6"/>
  <c r="AH198" i="6"/>
  <c r="AQ198" i="6"/>
  <c r="A199" i="6"/>
  <c r="W199" i="6" s="1"/>
  <c r="J199" i="6" s="1"/>
  <c r="B199" i="6"/>
  <c r="C199" i="6"/>
  <c r="E199" i="6"/>
  <c r="AL199" i="6" s="1"/>
  <c r="F199" i="6"/>
  <c r="G199" i="6"/>
  <c r="H199" i="6"/>
  <c r="I199" i="6"/>
  <c r="K199" i="6"/>
  <c r="AH199" i="6"/>
  <c r="AQ199" i="6"/>
  <c r="A200" i="6"/>
  <c r="W200" i="6" s="1"/>
  <c r="J200" i="6" s="1"/>
  <c r="B200" i="6"/>
  <c r="C200" i="6"/>
  <c r="E200" i="6"/>
  <c r="AP200" i="6" s="1"/>
  <c r="F200" i="6"/>
  <c r="G200" i="6"/>
  <c r="H200" i="6"/>
  <c r="I200" i="6"/>
  <c r="K200" i="6"/>
  <c r="AH200" i="6"/>
  <c r="AQ200" i="6"/>
  <c r="A201" i="6"/>
  <c r="U201" i="6" s="1"/>
  <c r="B201" i="6"/>
  <c r="C201" i="6"/>
  <c r="E201" i="6"/>
  <c r="AM201" i="6" s="1"/>
  <c r="F201" i="6"/>
  <c r="G201" i="6"/>
  <c r="H201" i="6"/>
  <c r="I201" i="6"/>
  <c r="K201" i="6"/>
  <c r="AH201" i="6"/>
  <c r="AQ201" i="6"/>
  <c r="A202" i="6"/>
  <c r="B202" i="6"/>
  <c r="C202" i="6"/>
  <c r="E202" i="6"/>
  <c r="AJ202" i="6" s="1"/>
  <c r="F202" i="6"/>
  <c r="G202" i="6"/>
  <c r="H202" i="6"/>
  <c r="I202" i="6"/>
  <c r="K202" i="6"/>
  <c r="AH202" i="6"/>
  <c r="AQ202" i="6"/>
  <c r="A203" i="6"/>
  <c r="U203" i="6" s="1"/>
  <c r="B203" i="6"/>
  <c r="C203" i="6"/>
  <c r="E203" i="6"/>
  <c r="AP203" i="6" s="1"/>
  <c r="F203" i="6"/>
  <c r="G203" i="6"/>
  <c r="H203" i="6"/>
  <c r="I203" i="6"/>
  <c r="K203" i="6"/>
  <c r="AH203" i="6"/>
  <c r="AJ203" i="6"/>
  <c r="AQ203" i="6"/>
  <c r="A204" i="6"/>
  <c r="W204" i="6" s="1"/>
  <c r="J204" i="6" s="1"/>
  <c r="B204" i="6"/>
  <c r="C204" i="6"/>
  <c r="E204" i="6"/>
  <c r="AM204" i="6" s="1"/>
  <c r="F204" i="6"/>
  <c r="G204" i="6"/>
  <c r="H204" i="6"/>
  <c r="I204" i="6"/>
  <c r="K204" i="6"/>
  <c r="AH204" i="6"/>
  <c r="AQ204" i="6"/>
  <c r="A205" i="6"/>
  <c r="B205" i="6"/>
  <c r="C205" i="6"/>
  <c r="E205" i="6"/>
  <c r="AL205" i="6" s="1"/>
  <c r="F205" i="6"/>
  <c r="G205" i="6"/>
  <c r="H205" i="6"/>
  <c r="I205" i="6"/>
  <c r="K205" i="6"/>
  <c r="AH205" i="6"/>
  <c r="AQ205" i="6"/>
  <c r="A206" i="6"/>
  <c r="W206" i="6" s="1"/>
  <c r="J206" i="6" s="1"/>
  <c r="B206" i="6"/>
  <c r="C206" i="6"/>
  <c r="E206" i="6"/>
  <c r="AM206" i="6" s="1"/>
  <c r="F206" i="6"/>
  <c r="G206" i="6"/>
  <c r="H206" i="6"/>
  <c r="I206" i="6"/>
  <c r="K206" i="6"/>
  <c r="AH206" i="6"/>
  <c r="AQ206" i="6"/>
  <c r="A207" i="6"/>
  <c r="U207" i="6" s="1"/>
  <c r="B207" i="6"/>
  <c r="C207" i="6"/>
  <c r="E207" i="6"/>
  <c r="AM207" i="6" s="1"/>
  <c r="F207" i="6"/>
  <c r="G207" i="6"/>
  <c r="H207" i="6"/>
  <c r="I207" i="6"/>
  <c r="K207" i="6"/>
  <c r="AH207" i="6"/>
  <c r="AQ207" i="6"/>
  <c r="A208" i="6"/>
  <c r="W208" i="6" s="1"/>
  <c r="J208" i="6" s="1"/>
  <c r="B208" i="6"/>
  <c r="C208" i="6"/>
  <c r="E208" i="6"/>
  <c r="AP208" i="6" s="1"/>
  <c r="F208" i="6"/>
  <c r="G208" i="6"/>
  <c r="H208" i="6"/>
  <c r="I208" i="6"/>
  <c r="K208" i="6"/>
  <c r="AH208" i="6"/>
  <c r="AQ208" i="6"/>
  <c r="AL207" i="2"/>
  <c r="AC207" i="2"/>
  <c r="AG207" i="2" s="1"/>
  <c r="AB207" i="2"/>
  <c r="M207" i="2"/>
  <c r="V211" i="6" s="1"/>
  <c r="AL206" i="2"/>
  <c r="AC206" i="2"/>
  <c r="AG206" i="2" s="1"/>
  <c r="AB206" i="2"/>
  <c r="M206" i="2"/>
  <c r="V210" i="6" s="1"/>
  <c r="AL205" i="2"/>
  <c r="AC205" i="2"/>
  <c r="AG205" i="2" s="1"/>
  <c r="AB205" i="2"/>
  <c r="M205" i="2"/>
  <c r="V209" i="6" s="1"/>
  <c r="AL204" i="2"/>
  <c r="AC204" i="2"/>
  <c r="AG204" i="2" s="1"/>
  <c r="AB204" i="2"/>
  <c r="M204" i="2"/>
  <c r="V208" i="6" s="1"/>
  <c r="AL203" i="2"/>
  <c r="AC203" i="2"/>
  <c r="AF203" i="2" s="1"/>
  <c r="AB203" i="2"/>
  <c r="M203" i="2"/>
  <c r="V207" i="6" s="1"/>
  <c r="AL202" i="2"/>
  <c r="AC202" i="2"/>
  <c r="AH202" i="2" s="1"/>
  <c r="AB202" i="2"/>
  <c r="M202" i="2"/>
  <c r="V206" i="6" s="1"/>
  <c r="AL201" i="2"/>
  <c r="AC201" i="2"/>
  <c r="AH201" i="2" s="1"/>
  <c r="AB201" i="2"/>
  <c r="M201" i="2"/>
  <c r="V205" i="6" s="1"/>
  <c r="AL200" i="2"/>
  <c r="AC200" i="2"/>
  <c r="AG200" i="2" s="1"/>
  <c r="AB200" i="2"/>
  <c r="M200" i="2"/>
  <c r="V204" i="6" s="1"/>
  <c r="AL199" i="2"/>
  <c r="AC199" i="2"/>
  <c r="AF199" i="2" s="1"/>
  <c r="AB199" i="2"/>
  <c r="M199" i="2"/>
  <c r="V203" i="6" s="1"/>
  <c r="AL198" i="2"/>
  <c r="AC198" i="2"/>
  <c r="AH198" i="2" s="1"/>
  <c r="AB198" i="2"/>
  <c r="M198" i="2"/>
  <c r="V202" i="6" s="1"/>
  <c r="AL197" i="2"/>
  <c r="AC197" i="2"/>
  <c r="AH197" i="2" s="1"/>
  <c r="AB197" i="2"/>
  <c r="M197" i="2"/>
  <c r="V201" i="6" s="1"/>
  <c r="AL196" i="2"/>
  <c r="AC196" i="2"/>
  <c r="AH196" i="2" s="1"/>
  <c r="AB196" i="2"/>
  <c r="M196" i="2"/>
  <c r="V200" i="6" s="1"/>
  <c r="AL195" i="2"/>
  <c r="AC195" i="2"/>
  <c r="AG195" i="2" s="1"/>
  <c r="AB195" i="2"/>
  <c r="M195" i="2"/>
  <c r="V199" i="6" s="1"/>
  <c r="AL194" i="2"/>
  <c r="AC194" i="2"/>
  <c r="AG194" i="2" s="1"/>
  <c r="AB194" i="2"/>
  <c r="M194" i="2"/>
  <c r="V198" i="6" s="1"/>
  <c r="AL193" i="2"/>
  <c r="AC193" i="2"/>
  <c r="AH193" i="2" s="1"/>
  <c r="AB193" i="2"/>
  <c r="M193" i="2"/>
  <c r="V197" i="6" s="1"/>
  <c r="AL192" i="2"/>
  <c r="AC192" i="2"/>
  <c r="AH192" i="2" s="1"/>
  <c r="AB192" i="2"/>
  <c r="M192" i="2"/>
  <c r="V196" i="6" s="1"/>
  <c r="AL191" i="2"/>
  <c r="AC191" i="2"/>
  <c r="AG191" i="2" s="1"/>
  <c r="AB191" i="2"/>
  <c r="M191" i="2"/>
  <c r="V195" i="6" s="1"/>
  <c r="AL190" i="2"/>
  <c r="AC190" i="2"/>
  <c r="AG190" i="2" s="1"/>
  <c r="AB190" i="2"/>
  <c r="M190" i="2"/>
  <c r="V194" i="6" s="1"/>
  <c r="AL189" i="2"/>
  <c r="AC189" i="2"/>
  <c r="AH189" i="2" s="1"/>
  <c r="AB189" i="2"/>
  <c r="M189" i="2"/>
  <c r="V193" i="6" s="1"/>
  <c r="AL188" i="2"/>
  <c r="AC188" i="2"/>
  <c r="AH188" i="2" s="1"/>
  <c r="AB188" i="2"/>
  <c r="M188" i="2"/>
  <c r="V192" i="6" s="1"/>
  <c r="AL187" i="2"/>
  <c r="AC187" i="2"/>
  <c r="AG187" i="2" s="1"/>
  <c r="AB187" i="2"/>
  <c r="M187" i="2"/>
  <c r="V191" i="6" s="1"/>
  <c r="AL186" i="2"/>
  <c r="AC186" i="2"/>
  <c r="AB186" i="2"/>
  <c r="M186" i="2"/>
  <c r="V190" i="6" s="1"/>
  <c r="AL185" i="2"/>
  <c r="AC185" i="2"/>
  <c r="AB185" i="2"/>
  <c r="M185" i="2"/>
  <c r="V189" i="6" s="1"/>
  <c r="AL184" i="2"/>
  <c r="AC184" i="2"/>
  <c r="AH184" i="2" s="1"/>
  <c r="AB184" i="2"/>
  <c r="M184" i="2"/>
  <c r="V188" i="6" s="1"/>
  <c r="AL183" i="2"/>
  <c r="AC183" i="2"/>
  <c r="AG183" i="2" s="1"/>
  <c r="AB183" i="2"/>
  <c r="M183" i="2"/>
  <c r="V187" i="6" s="1"/>
  <c r="AL182" i="2"/>
  <c r="AC182" i="2"/>
  <c r="AG182" i="2" s="1"/>
  <c r="AB182" i="2"/>
  <c r="M182" i="2"/>
  <c r="V186" i="6" s="1"/>
  <c r="AL181" i="2"/>
  <c r="AC181" i="2"/>
  <c r="AG181" i="2" s="1"/>
  <c r="AB181" i="2"/>
  <c r="M181" i="2"/>
  <c r="V185" i="6" s="1"/>
  <c r="AL180" i="2"/>
  <c r="AC180" i="2"/>
  <c r="AH180" i="2" s="1"/>
  <c r="AB180" i="2"/>
  <c r="M180" i="2"/>
  <c r="V184" i="6" s="1"/>
  <c r="AL179" i="2"/>
  <c r="AC179" i="2"/>
  <c r="AG179" i="2" s="1"/>
  <c r="AB179" i="2"/>
  <c r="M179" i="2"/>
  <c r="V183" i="6" s="1"/>
  <c r="AL178" i="2"/>
  <c r="AC178" i="2"/>
  <c r="AG178" i="2" s="1"/>
  <c r="AB178" i="2"/>
  <c r="M178" i="2"/>
  <c r="V182" i="6" s="1"/>
  <c r="AL177" i="2"/>
  <c r="AC177" i="2"/>
  <c r="AB177" i="2"/>
  <c r="M177" i="2"/>
  <c r="V181" i="6" s="1"/>
  <c r="AL176" i="2"/>
  <c r="AC176" i="2"/>
  <c r="AH176" i="2" s="1"/>
  <c r="AB176" i="2"/>
  <c r="M176" i="2"/>
  <c r="V180" i="6" s="1"/>
  <c r="AL175" i="2"/>
  <c r="AC175" i="2"/>
  <c r="AB175" i="2"/>
  <c r="M175" i="2"/>
  <c r="V179" i="6" s="1"/>
  <c r="AL174" i="2"/>
  <c r="AC174" i="2"/>
  <c r="AG174" i="2" s="1"/>
  <c r="AB174" i="2"/>
  <c r="M174" i="2"/>
  <c r="V178" i="6" s="1"/>
  <c r="AL173" i="2"/>
  <c r="AC173" i="2"/>
  <c r="AG173" i="2" s="1"/>
  <c r="AB173" i="2"/>
  <c r="M173" i="2"/>
  <c r="V177" i="6" s="1"/>
  <c r="AL172" i="2"/>
  <c r="AC172" i="2"/>
  <c r="AH172" i="2" s="1"/>
  <c r="AB172" i="2"/>
  <c r="M172" i="2"/>
  <c r="V176" i="6" s="1"/>
  <c r="AL171" i="2"/>
  <c r="AC171" i="2"/>
  <c r="AG171" i="2" s="1"/>
  <c r="AB171" i="2"/>
  <c r="M171" i="2"/>
  <c r="V175" i="6" s="1"/>
  <c r="AL170" i="2"/>
  <c r="AC170" i="2"/>
  <c r="AB170" i="2"/>
  <c r="M170" i="2"/>
  <c r="V174" i="6" s="1"/>
  <c r="AL169" i="2"/>
  <c r="AC169" i="2"/>
  <c r="AG169" i="2" s="1"/>
  <c r="AB169" i="2"/>
  <c r="M169" i="2"/>
  <c r="V173" i="6" s="1"/>
  <c r="AL168" i="2"/>
  <c r="AC168" i="2"/>
  <c r="AH168" i="2" s="1"/>
  <c r="AB168" i="2"/>
  <c r="M168" i="2"/>
  <c r="V172" i="6" s="1"/>
  <c r="AL167" i="2"/>
  <c r="AC167" i="2"/>
  <c r="AG167" i="2" s="1"/>
  <c r="AB167" i="2"/>
  <c r="M167" i="2"/>
  <c r="V171" i="6" s="1"/>
  <c r="AL166" i="2"/>
  <c r="AC166" i="2"/>
  <c r="AG166" i="2" s="1"/>
  <c r="AB166" i="2"/>
  <c r="M166" i="2"/>
  <c r="V170" i="6" s="1"/>
  <c r="AL165" i="2"/>
  <c r="AC165" i="2"/>
  <c r="AG165" i="2" s="1"/>
  <c r="AB165" i="2"/>
  <c r="M165" i="2"/>
  <c r="V169" i="6" s="1"/>
  <c r="AL164" i="2"/>
  <c r="AC164" i="2"/>
  <c r="AH164" i="2" s="1"/>
  <c r="AB164" i="2"/>
  <c r="M164" i="2"/>
  <c r="V168" i="6" s="1"/>
  <c r="AL163" i="2"/>
  <c r="AC163" i="2"/>
  <c r="AG163" i="2" s="1"/>
  <c r="AB163" i="2"/>
  <c r="M163" i="2"/>
  <c r="V167" i="6" s="1"/>
  <c r="AL162" i="2"/>
  <c r="AC162" i="2"/>
  <c r="AG162" i="2" s="1"/>
  <c r="AB162" i="2"/>
  <c r="M162" i="2"/>
  <c r="V166" i="6" s="1"/>
  <c r="AL161" i="2"/>
  <c r="AC161" i="2"/>
  <c r="AG161" i="2" s="1"/>
  <c r="AB161" i="2"/>
  <c r="M161" i="2"/>
  <c r="V165" i="6" s="1"/>
  <c r="AL160" i="2"/>
  <c r="AC160" i="2"/>
  <c r="AH160" i="2" s="1"/>
  <c r="AB160" i="2"/>
  <c r="M160" i="2"/>
  <c r="V164" i="6" s="1"/>
  <c r="AL159" i="2"/>
  <c r="AC159" i="2"/>
  <c r="AG159" i="2" s="1"/>
  <c r="AB159" i="2"/>
  <c r="M159" i="2"/>
  <c r="V163" i="6" s="1"/>
  <c r="AL158" i="2"/>
  <c r="AC158" i="2"/>
  <c r="AG158" i="2" s="1"/>
  <c r="AB158" i="2"/>
  <c r="M158" i="2"/>
  <c r="V162" i="6" s="1"/>
  <c r="AL157" i="2"/>
  <c r="AC157" i="2"/>
  <c r="AG157" i="2" s="1"/>
  <c r="AB157" i="2"/>
  <c r="M157" i="2"/>
  <c r="V161" i="6" s="1"/>
  <c r="AL156" i="2"/>
  <c r="AC156" i="2"/>
  <c r="AH156" i="2" s="1"/>
  <c r="AB156" i="2"/>
  <c r="M156" i="2"/>
  <c r="V160" i="6" s="1"/>
  <c r="AL155" i="2"/>
  <c r="AC155" i="2"/>
  <c r="AG155" i="2" s="1"/>
  <c r="AB155" i="2"/>
  <c r="M155" i="2"/>
  <c r="V159" i="6" s="1"/>
  <c r="AL154" i="2"/>
  <c r="AC154" i="2"/>
  <c r="AB154" i="2"/>
  <c r="M154" i="2"/>
  <c r="V158" i="6" s="1"/>
  <c r="AL153" i="2"/>
  <c r="AC153" i="2"/>
  <c r="AG153" i="2" s="1"/>
  <c r="AB153" i="2"/>
  <c r="M153" i="2"/>
  <c r="V157" i="6" s="1"/>
  <c r="AL152" i="2"/>
  <c r="AC152" i="2"/>
  <c r="AH152" i="2" s="1"/>
  <c r="AB152" i="2"/>
  <c r="M152" i="2"/>
  <c r="V156" i="6" s="1"/>
  <c r="AL151" i="2"/>
  <c r="AC151" i="2"/>
  <c r="AG151" i="2" s="1"/>
  <c r="AB151" i="2"/>
  <c r="M151" i="2"/>
  <c r="V155" i="6" s="1"/>
  <c r="AL150" i="2"/>
  <c r="AC150" i="2"/>
  <c r="AG150" i="2" s="1"/>
  <c r="AB150" i="2"/>
  <c r="M150" i="2"/>
  <c r="V154" i="6" s="1"/>
  <c r="AL149" i="2"/>
  <c r="AC149" i="2"/>
  <c r="AG149" i="2" s="1"/>
  <c r="AB149" i="2"/>
  <c r="M149" i="2"/>
  <c r="V153" i="6" s="1"/>
  <c r="AL148" i="2"/>
  <c r="AC148" i="2"/>
  <c r="AH148" i="2" s="1"/>
  <c r="AB148" i="2"/>
  <c r="M148" i="2"/>
  <c r="V152" i="6" s="1"/>
  <c r="AL147" i="2"/>
  <c r="AC147" i="2"/>
  <c r="AB147" i="2"/>
  <c r="M147" i="2"/>
  <c r="V151" i="6" s="1"/>
  <c r="AL146" i="2"/>
  <c r="AC146" i="2"/>
  <c r="AG146" i="2" s="1"/>
  <c r="AB146" i="2"/>
  <c r="M146" i="2"/>
  <c r="V150" i="6" s="1"/>
  <c r="AL145" i="2"/>
  <c r="AC145" i="2"/>
  <c r="AH145" i="2" s="1"/>
  <c r="AB145" i="2"/>
  <c r="M145" i="2"/>
  <c r="V149" i="6" s="1"/>
  <c r="AL144" i="2"/>
  <c r="AC144" i="2"/>
  <c r="AH144" i="2" s="1"/>
  <c r="AB144" i="2"/>
  <c r="M144" i="2"/>
  <c r="V148" i="6" s="1"/>
  <c r="AL143" i="2"/>
  <c r="AC143" i="2"/>
  <c r="AG143" i="2" s="1"/>
  <c r="AB143" i="2"/>
  <c r="M143" i="2"/>
  <c r="V147" i="6" s="1"/>
  <c r="AL142" i="2"/>
  <c r="AC142" i="2"/>
  <c r="AG142" i="2" s="1"/>
  <c r="AB142" i="2"/>
  <c r="M142" i="2"/>
  <c r="V146" i="6" s="1"/>
  <c r="AL141" i="2"/>
  <c r="AC141" i="2"/>
  <c r="AG141" i="2" s="1"/>
  <c r="AB141" i="2"/>
  <c r="M141" i="2"/>
  <c r="V145" i="6" s="1"/>
  <c r="AL140" i="2"/>
  <c r="AC140" i="2"/>
  <c r="AG140" i="2" s="1"/>
  <c r="AB140" i="2"/>
  <c r="M140" i="2"/>
  <c r="V144" i="6" s="1"/>
  <c r="AL139" i="2"/>
  <c r="AC139" i="2"/>
  <c r="AG139" i="2" s="1"/>
  <c r="AB139" i="2"/>
  <c r="M139" i="2"/>
  <c r="V143" i="6" s="1"/>
  <c r="AL138" i="2"/>
  <c r="AC138" i="2"/>
  <c r="AG138" i="2" s="1"/>
  <c r="AB138" i="2"/>
  <c r="M138" i="2"/>
  <c r="V142" i="6" s="1"/>
  <c r="AL137" i="2"/>
  <c r="AC137" i="2"/>
  <c r="AG137" i="2" s="1"/>
  <c r="AB137" i="2"/>
  <c r="M137" i="2"/>
  <c r="V141" i="6" s="1"/>
  <c r="AL136" i="2"/>
  <c r="AC136" i="2"/>
  <c r="AB136" i="2"/>
  <c r="M136" i="2"/>
  <c r="V140" i="6" s="1"/>
  <c r="AL135" i="2"/>
  <c r="AC135" i="2"/>
  <c r="AG135" i="2" s="1"/>
  <c r="AB135" i="2"/>
  <c r="M135" i="2"/>
  <c r="V139" i="6" s="1"/>
  <c r="AL134" i="2"/>
  <c r="AC134" i="2"/>
  <c r="AF134" i="2" s="1"/>
  <c r="AB134" i="2"/>
  <c r="M134" i="2"/>
  <c r="V138" i="6" s="1"/>
  <c r="AL133" i="2"/>
  <c r="AC133" i="2"/>
  <c r="AG133" i="2" s="1"/>
  <c r="AB133" i="2"/>
  <c r="M133" i="2"/>
  <c r="V137" i="6" s="1"/>
  <c r="AL132" i="2"/>
  <c r="AC132" i="2"/>
  <c r="AF132" i="2" s="1"/>
  <c r="AB132" i="2"/>
  <c r="M132" i="2"/>
  <c r="V136" i="6" s="1"/>
  <c r="AL131" i="2"/>
  <c r="AC131" i="2"/>
  <c r="AG131" i="2" s="1"/>
  <c r="AB131" i="2"/>
  <c r="M131" i="2"/>
  <c r="V135" i="6" s="1"/>
  <c r="AL130" i="2"/>
  <c r="AC130" i="2"/>
  <c r="AH130" i="2" s="1"/>
  <c r="AB130" i="2"/>
  <c r="M130" i="2"/>
  <c r="V134" i="6" s="1"/>
  <c r="AL129" i="2"/>
  <c r="AC129" i="2"/>
  <c r="AG129" i="2" s="1"/>
  <c r="AB129" i="2"/>
  <c r="M129" i="2"/>
  <c r="V133" i="6" s="1"/>
  <c r="AL128" i="2"/>
  <c r="AC128" i="2"/>
  <c r="AF128" i="2" s="1"/>
  <c r="AB128" i="2"/>
  <c r="M128" i="2"/>
  <c r="V132" i="6" s="1"/>
  <c r="AL127" i="2"/>
  <c r="AC127" i="2"/>
  <c r="AG127" i="2" s="1"/>
  <c r="AB127" i="2"/>
  <c r="M127" i="2"/>
  <c r="V131" i="6" s="1"/>
  <c r="AL126" i="2"/>
  <c r="AC126" i="2"/>
  <c r="AH126" i="2" s="1"/>
  <c r="AB126" i="2"/>
  <c r="M126" i="2"/>
  <c r="V130" i="6" s="1"/>
  <c r="AL125" i="2"/>
  <c r="AC125" i="2"/>
  <c r="AG125" i="2" s="1"/>
  <c r="AB125" i="2"/>
  <c r="M125" i="2"/>
  <c r="V129" i="6" s="1"/>
  <c r="AL124" i="2"/>
  <c r="AC124" i="2"/>
  <c r="AF124" i="2" s="1"/>
  <c r="AB124" i="2"/>
  <c r="M124" i="2"/>
  <c r="V128" i="6" s="1"/>
  <c r="AL123" i="2"/>
  <c r="AC123" i="2"/>
  <c r="AG123" i="2" s="1"/>
  <c r="AB123" i="2"/>
  <c r="M123" i="2"/>
  <c r="V127" i="6" s="1"/>
  <c r="AL122" i="2"/>
  <c r="AC122" i="2"/>
  <c r="AH122" i="2" s="1"/>
  <c r="AB122" i="2"/>
  <c r="M122" i="2"/>
  <c r="V126" i="6" s="1"/>
  <c r="AL121" i="2"/>
  <c r="AC121" i="2"/>
  <c r="AG121" i="2" s="1"/>
  <c r="AB121" i="2"/>
  <c r="M121" i="2"/>
  <c r="V125" i="6" s="1"/>
  <c r="AL120" i="2"/>
  <c r="AC120" i="2"/>
  <c r="AF120" i="2" s="1"/>
  <c r="AB120" i="2"/>
  <c r="M120" i="2"/>
  <c r="V124" i="6" s="1"/>
  <c r="AL119" i="2"/>
  <c r="AC119" i="2"/>
  <c r="AG119" i="2" s="1"/>
  <c r="AB119" i="2"/>
  <c r="M119" i="2"/>
  <c r="V123" i="6" s="1"/>
  <c r="AL118" i="2"/>
  <c r="AC118" i="2"/>
  <c r="AH118" i="2" s="1"/>
  <c r="AB118" i="2"/>
  <c r="M118" i="2"/>
  <c r="V122" i="6" s="1"/>
  <c r="AL117" i="2"/>
  <c r="AC117" i="2"/>
  <c r="AB117" i="2"/>
  <c r="M117" i="2"/>
  <c r="V121" i="6" s="1"/>
  <c r="AL116" i="2"/>
  <c r="AC116" i="2"/>
  <c r="AF116" i="2" s="1"/>
  <c r="AB116" i="2"/>
  <c r="M116" i="2"/>
  <c r="V120" i="6" s="1"/>
  <c r="AL115" i="2"/>
  <c r="AC115" i="2"/>
  <c r="AG115" i="2" s="1"/>
  <c r="AB115" i="2"/>
  <c r="M115" i="2"/>
  <c r="V119" i="6" s="1"/>
  <c r="AL114" i="2"/>
  <c r="AC114" i="2"/>
  <c r="AH114" i="2" s="1"/>
  <c r="AB114" i="2"/>
  <c r="M114" i="2"/>
  <c r="V118" i="6" s="1"/>
  <c r="AL113" i="2"/>
  <c r="AC113" i="2"/>
  <c r="AG113" i="2" s="1"/>
  <c r="AB113" i="2"/>
  <c r="M113" i="2"/>
  <c r="V117" i="6" s="1"/>
  <c r="AL112" i="2"/>
  <c r="AC112" i="2"/>
  <c r="AF112" i="2" s="1"/>
  <c r="AB112" i="2"/>
  <c r="M112" i="2"/>
  <c r="V116" i="6" s="1"/>
  <c r="AL111" i="2"/>
  <c r="AC111" i="2"/>
  <c r="AG111" i="2" s="1"/>
  <c r="AB111" i="2"/>
  <c r="M111" i="2"/>
  <c r="V115" i="6" s="1"/>
  <c r="AL110" i="2"/>
  <c r="AC110" i="2"/>
  <c r="AH110" i="2" s="1"/>
  <c r="AB110" i="2"/>
  <c r="M110" i="2"/>
  <c r="V114" i="6" s="1"/>
  <c r="AL109" i="2"/>
  <c r="AC109" i="2"/>
  <c r="AG109" i="2" s="1"/>
  <c r="AB109" i="2"/>
  <c r="M109" i="2"/>
  <c r="V113" i="6" s="1"/>
  <c r="AL108" i="2"/>
  <c r="AC108" i="2"/>
  <c r="AF108" i="2" s="1"/>
  <c r="AB108" i="2"/>
  <c r="M108" i="2"/>
  <c r="V112" i="6" s="1"/>
  <c r="AL107" i="2"/>
  <c r="AC107" i="2"/>
  <c r="AG107" i="2" s="1"/>
  <c r="AB107" i="2"/>
  <c r="M107" i="2"/>
  <c r="AP204" i="6" l="1"/>
  <c r="AL204" i="6"/>
  <c r="AP192" i="6"/>
  <c r="AL164" i="6"/>
  <c r="AP143" i="6"/>
  <c r="AL150" i="6"/>
  <c r="AL134" i="6"/>
  <c r="AJ177" i="6"/>
  <c r="AL138" i="6"/>
  <c r="AJ163" i="6"/>
  <c r="AL124" i="6"/>
  <c r="AM117" i="6"/>
  <c r="AP158" i="6"/>
  <c r="AL126" i="6"/>
  <c r="AL209" i="6"/>
  <c r="AJ196" i="6"/>
  <c r="AM192" i="6"/>
  <c r="U121" i="6"/>
  <c r="AM205" i="6"/>
  <c r="AJ185" i="6"/>
  <c r="AP124" i="6"/>
  <c r="AL116" i="6"/>
  <c r="AJ124" i="6"/>
  <c r="AL122" i="6"/>
  <c r="AP186" i="6"/>
  <c r="W189" i="6"/>
  <c r="J189" i="6" s="1"/>
  <c r="AP165" i="6"/>
  <c r="AJ164" i="6"/>
  <c r="U152" i="6"/>
  <c r="W148" i="6"/>
  <c r="J148" i="6" s="1"/>
  <c r="W160" i="6"/>
  <c r="J160" i="6" s="1"/>
  <c r="AP133" i="6"/>
  <c r="AL127" i="6"/>
  <c r="AJ119" i="6"/>
  <c r="U199" i="6"/>
  <c r="AJ205" i="6"/>
  <c r="W188" i="6"/>
  <c r="J188" i="6" s="1"/>
  <c r="U180" i="6"/>
  <c r="W147" i="6"/>
  <c r="J147" i="6" s="1"/>
  <c r="W115" i="6"/>
  <c r="J115" i="6" s="1"/>
  <c r="W168" i="6"/>
  <c r="J168" i="6" s="1"/>
  <c r="U140" i="6"/>
  <c r="AP132" i="6"/>
  <c r="U113" i="6"/>
  <c r="AM185" i="6"/>
  <c r="AM164" i="6"/>
  <c r="W156" i="6"/>
  <c r="J156" i="6" s="1"/>
  <c r="W138" i="6"/>
  <c r="J138" i="6" s="1"/>
  <c r="W118" i="6"/>
  <c r="J118" i="6" s="1"/>
  <c r="AJ116" i="6"/>
  <c r="AL178" i="6"/>
  <c r="AJ13" i="6"/>
  <c r="AJ127" i="6"/>
  <c r="W207" i="6"/>
  <c r="J207" i="6" s="1"/>
  <c r="AL195" i="6"/>
  <c r="W183" i="6"/>
  <c r="J183" i="6" s="1"/>
  <c r="AL179" i="6"/>
  <c r="AJ176" i="6"/>
  <c r="AM170" i="6"/>
  <c r="AL166" i="6"/>
  <c r="AM150" i="6"/>
  <c r="AP145" i="6"/>
  <c r="W139" i="6"/>
  <c r="J139" i="6" s="1"/>
  <c r="W136" i="6"/>
  <c r="J136" i="6" s="1"/>
  <c r="AM133" i="6"/>
  <c r="AL132" i="6"/>
  <c r="AM125" i="6"/>
  <c r="AJ122" i="6"/>
  <c r="AJ117" i="6"/>
  <c r="AJ209" i="6"/>
  <c r="AL207" i="6"/>
  <c r="AL172" i="6"/>
  <c r="AP179" i="6"/>
  <c r="AL120" i="6"/>
  <c r="AL187" i="6"/>
  <c r="AL157" i="6"/>
  <c r="AJ133" i="6"/>
  <c r="U132" i="6"/>
  <c r="AL130" i="6"/>
  <c r="U155" i="6"/>
  <c r="W150" i="6"/>
  <c r="J150" i="6" s="1"/>
  <c r="AP135" i="6"/>
  <c r="AL12" i="6"/>
  <c r="AM174" i="6"/>
  <c r="AJ172" i="6"/>
  <c r="AP187" i="6"/>
  <c r="W203" i="6"/>
  <c r="J203" i="6" s="1"/>
  <c r="AP178" i="6"/>
  <c r="AM135" i="6"/>
  <c r="AM13" i="6"/>
  <c r="AJ135" i="6"/>
  <c r="AL186" i="6"/>
  <c r="AJ178" i="6"/>
  <c r="U196" i="6"/>
  <c r="U194" i="6"/>
  <c r="AM162" i="6"/>
  <c r="W146" i="6"/>
  <c r="J146" i="6" s="1"/>
  <c r="U144" i="6"/>
  <c r="AP127" i="6"/>
  <c r="W126" i="6"/>
  <c r="J126" i="6" s="1"/>
  <c r="AL13" i="6"/>
  <c r="U208" i="6"/>
  <c r="AM200" i="6"/>
  <c r="AJ199" i="6"/>
  <c r="AM194" i="6"/>
  <c r="W181" i="6"/>
  <c r="J181" i="6" s="1"/>
  <c r="AP174" i="6"/>
  <c r="AM158" i="6"/>
  <c r="AJ155" i="6"/>
  <c r="AP151" i="6"/>
  <c r="AL146" i="6"/>
  <c r="AM134" i="6"/>
  <c r="AM128" i="6"/>
  <c r="AM114" i="6"/>
  <c r="AM12" i="6"/>
  <c r="AM203" i="6"/>
  <c r="AJ200" i="6"/>
  <c r="AM195" i="6"/>
  <c r="AM184" i="6"/>
  <c r="AM179" i="6"/>
  <c r="AL174" i="6"/>
  <c r="AP169" i="6"/>
  <c r="AM166" i="6"/>
  <c r="AP153" i="6"/>
  <c r="AL151" i="6"/>
  <c r="AJ134" i="6"/>
  <c r="AJ114" i="6"/>
  <c r="AL210" i="6"/>
  <c r="AJ12" i="6"/>
  <c r="AL191" i="6"/>
  <c r="AL114" i="6"/>
  <c r="AL200" i="6"/>
  <c r="AJ195" i="6"/>
  <c r="AM186" i="6"/>
  <c r="W164" i="6"/>
  <c r="J164" i="6" s="1"/>
  <c r="AP157" i="6"/>
  <c r="W134" i="6"/>
  <c r="J134" i="6" s="1"/>
  <c r="W129" i="6"/>
  <c r="J129" i="6" s="1"/>
  <c r="W123" i="6"/>
  <c r="J123" i="6" s="1"/>
  <c r="AP112" i="6"/>
  <c r="W12" i="6"/>
  <c r="J12" i="6" s="1"/>
  <c r="AJ146" i="6"/>
  <c r="AP176" i="6"/>
  <c r="AP130" i="6"/>
  <c r="AM126" i="6"/>
  <c r="AP125" i="6"/>
  <c r="AM118" i="6"/>
  <c r="AP117" i="6"/>
  <c r="AM112" i="6"/>
  <c r="U210" i="6"/>
  <c r="AP199" i="6"/>
  <c r="AM176" i="6"/>
  <c r="AJ173" i="6"/>
  <c r="AL170" i="6"/>
  <c r="AM168" i="6"/>
  <c r="AL162" i="6"/>
  <c r="AJ157" i="6"/>
  <c r="AM155" i="6"/>
  <c r="AP146" i="6"/>
  <c r="AM151" i="6"/>
  <c r="AL136" i="6"/>
  <c r="U204" i="6"/>
  <c r="AM199" i="6"/>
  <c r="W198" i="6"/>
  <c r="J198" i="6" s="1"/>
  <c r="AM188" i="6"/>
  <c r="AJ187" i="6"/>
  <c r="AP177" i="6"/>
  <c r="AP171" i="6"/>
  <c r="AL168" i="6"/>
  <c r="AP163" i="6"/>
  <c r="AL155" i="6"/>
  <c r="AJ145" i="6"/>
  <c r="AJ130" i="6"/>
  <c r="AJ126" i="6"/>
  <c r="AL125" i="6"/>
  <c r="AJ118" i="6"/>
  <c r="AM211" i="6"/>
  <c r="AF125" i="2"/>
  <c r="AF192" i="2"/>
  <c r="AF151" i="2"/>
  <c r="AF167" i="2"/>
  <c r="AH129" i="2"/>
  <c r="AF127" i="2"/>
  <c r="AF195" i="2"/>
  <c r="AF111" i="2"/>
  <c r="AJ207" i="6"/>
  <c r="AP205" i="6"/>
  <c r="AJ204" i="6"/>
  <c r="W201" i="6"/>
  <c r="J201" i="6" s="1"/>
  <c r="W197" i="6"/>
  <c r="J197" i="6" s="1"/>
  <c r="U191" i="6"/>
  <c r="W186" i="6"/>
  <c r="J186" i="6" s="1"/>
  <c r="AL158" i="6"/>
  <c r="AP154" i="6"/>
  <c r="AP144" i="6"/>
  <c r="AL143" i="6"/>
  <c r="U142" i="6"/>
  <c r="W178" i="6"/>
  <c r="J178" i="6" s="1"/>
  <c r="AP173" i="6"/>
  <c r="AP156" i="6"/>
  <c r="AM152" i="6"/>
  <c r="AM145" i="6"/>
  <c r="AJ143" i="6"/>
  <c r="W209" i="6"/>
  <c r="J209" i="6" s="1"/>
  <c r="AJ175" i="6"/>
  <c r="AJ159" i="6"/>
  <c r="AL206" i="6"/>
  <c r="AL203" i="6"/>
  <c r="AP202" i="6"/>
  <c r="AP193" i="6"/>
  <c r="AJ192" i="6"/>
  <c r="AP175" i="6"/>
  <c r="AM160" i="6"/>
  <c r="AL152" i="6"/>
  <c r="AM142" i="6"/>
  <c r="AP119" i="6"/>
  <c r="AP190" i="6"/>
  <c r="AP172" i="6"/>
  <c r="W170" i="6"/>
  <c r="J170" i="6" s="1"/>
  <c r="AL169" i="6"/>
  <c r="W166" i="6"/>
  <c r="J166" i="6" s="1"/>
  <c r="AL160" i="6"/>
  <c r="W158" i="6"/>
  <c r="J158" i="6" s="1"/>
  <c r="AM154" i="6"/>
  <c r="AJ152" i="6"/>
  <c r="AM144" i="6"/>
  <c r="AL142" i="6"/>
  <c r="AP116" i="6"/>
  <c r="AH153" i="2"/>
  <c r="W185" i="6"/>
  <c r="J185" i="6" s="1"/>
  <c r="W174" i="6"/>
  <c r="J174" i="6" s="1"/>
  <c r="AM173" i="6"/>
  <c r="AM156" i="6"/>
  <c r="AL154" i="6"/>
  <c r="AL144" i="6"/>
  <c r="AF113" i="2"/>
  <c r="AH165" i="2"/>
  <c r="AF197" i="2"/>
  <c r="AM202" i="6"/>
  <c r="AL198" i="6"/>
  <c r="AL183" i="6"/>
  <c r="AM175" i="6"/>
  <c r="AL156" i="6"/>
  <c r="AM119" i="6"/>
  <c r="AF196" i="2"/>
  <c r="AL208" i="6"/>
  <c r="AL202" i="6"/>
  <c r="AL201" i="6"/>
  <c r="U200" i="6"/>
  <c r="U192" i="6"/>
  <c r="AL159" i="6"/>
  <c r="AL141" i="6"/>
  <c r="AL140" i="6"/>
  <c r="AG147" i="2"/>
  <c r="AF147" i="2"/>
  <c r="AG175" i="2"/>
  <c r="AF175" i="2"/>
  <c r="AH107" i="2"/>
  <c r="AH115" i="2"/>
  <c r="AG177" i="2"/>
  <c r="AF177" i="2"/>
  <c r="AG185" i="2"/>
  <c r="AF185" i="2"/>
  <c r="AG117" i="2"/>
  <c r="AF117" i="2"/>
  <c r="AG145" i="2"/>
  <c r="AF145" i="2"/>
  <c r="AH175" i="2"/>
  <c r="AH205" i="2"/>
  <c r="AF206" i="2"/>
  <c r="AH207" i="2"/>
  <c r="AH111" i="2"/>
  <c r="AF123" i="2"/>
  <c r="AH125" i="2"/>
  <c r="AH127" i="2"/>
  <c r="AF133" i="2"/>
  <c r="AF135" i="2"/>
  <c r="AF137" i="2"/>
  <c r="AF139" i="2"/>
  <c r="AH149" i="2"/>
  <c r="AH151" i="2"/>
  <c r="AF157" i="2"/>
  <c r="AF159" i="2"/>
  <c r="AF161" i="2"/>
  <c r="AH163" i="2"/>
  <c r="AH167" i="2"/>
  <c r="AF171" i="2"/>
  <c r="AF173" i="2"/>
  <c r="AF179" i="2"/>
  <c r="AF187" i="2"/>
  <c r="AF189" i="2"/>
  <c r="AF200" i="2"/>
  <c r="AF202" i="2"/>
  <c r="AH133" i="2"/>
  <c r="AH135" i="2"/>
  <c r="AH137" i="2"/>
  <c r="AH139" i="2"/>
  <c r="AH157" i="2"/>
  <c r="AH159" i="2"/>
  <c r="AH161" i="2"/>
  <c r="AH171" i="2"/>
  <c r="AH173" i="2"/>
  <c r="AH179" i="2"/>
  <c r="AH187" i="2"/>
  <c r="AH200" i="2"/>
  <c r="U13" i="6"/>
  <c r="W211" i="6"/>
  <c r="J211" i="6" s="1"/>
  <c r="AP210" i="6"/>
  <c r="U177" i="6"/>
  <c r="AM208" i="6"/>
  <c r="AP207" i="6"/>
  <c r="U206" i="6"/>
  <c r="AJ201" i="6"/>
  <c r="AJ197" i="6"/>
  <c r="AL194" i="6"/>
  <c r="AJ190" i="6"/>
  <c r="AM190" i="6"/>
  <c r="AM180" i="6"/>
  <c r="AP180" i="6"/>
  <c r="AJ180" i="6"/>
  <c r="U175" i="6"/>
  <c r="W175" i="6"/>
  <c r="J175" i="6" s="1"/>
  <c r="U173" i="6"/>
  <c r="AJ206" i="6"/>
  <c r="W205" i="6"/>
  <c r="J205" i="6" s="1"/>
  <c r="U195" i="6"/>
  <c r="AP191" i="6"/>
  <c r="AJ191" i="6"/>
  <c r="AJ181" i="6"/>
  <c r="AM181" i="6"/>
  <c r="AP181" i="6"/>
  <c r="W176" i="6"/>
  <c r="J176" i="6" s="1"/>
  <c r="W202" i="6"/>
  <c r="J202" i="6" s="1"/>
  <c r="AP201" i="6"/>
  <c r="AJ194" i="6"/>
  <c r="U193" i="6"/>
  <c r="AM189" i="6"/>
  <c r="AP189" i="6"/>
  <c r="W177" i="6"/>
  <c r="J177" i="6" s="1"/>
  <c r="W172" i="6"/>
  <c r="J172" i="6" s="1"/>
  <c r="AJ208" i="6"/>
  <c r="AP206" i="6"/>
  <c r="U205" i="6"/>
  <c r="AP198" i="6"/>
  <c r="AP197" i="6"/>
  <c r="W171" i="6"/>
  <c r="J171" i="6" s="1"/>
  <c r="U171" i="6"/>
  <c r="U202" i="6"/>
  <c r="U190" i="6"/>
  <c r="W190" i="6"/>
  <c r="J190" i="6" s="1"/>
  <c r="AL188" i="6"/>
  <c r="W173" i="6"/>
  <c r="J173" i="6" s="1"/>
  <c r="U172" i="6"/>
  <c r="U165" i="6"/>
  <c r="W165" i="6"/>
  <c r="J165" i="6" s="1"/>
  <c r="AM196" i="6"/>
  <c r="AJ188" i="6"/>
  <c r="U176" i="6"/>
  <c r="W169" i="6"/>
  <c r="J169" i="6" s="1"/>
  <c r="U169" i="6"/>
  <c r="U187" i="6"/>
  <c r="AM198" i="6"/>
  <c r="AL197" i="6"/>
  <c r="AL196" i="6"/>
  <c r="U184" i="6"/>
  <c r="AP182" i="6"/>
  <c r="AJ182" i="6"/>
  <c r="AM182" i="6"/>
  <c r="AL181" i="6"/>
  <c r="AJ183" i="6"/>
  <c r="W182" i="6"/>
  <c r="J182" i="6" s="1"/>
  <c r="AJ169" i="6"/>
  <c r="AM167" i="6"/>
  <c r="AP167" i="6"/>
  <c r="AP183" i="6"/>
  <c r="AJ167" i="6"/>
  <c r="AM161" i="6"/>
  <c r="AP161" i="6"/>
  <c r="AJ161" i="6"/>
  <c r="U179" i="6"/>
  <c r="U157" i="6"/>
  <c r="W157" i="6"/>
  <c r="J157" i="6" s="1"/>
  <c r="AP170" i="6"/>
  <c r="W163" i="6"/>
  <c r="J163" i="6" s="1"/>
  <c r="AP162" i="6"/>
  <c r="U161" i="6"/>
  <c r="AP159" i="6"/>
  <c r="AJ149" i="6"/>
  <c r="AM149" i="6"/>
  <c r="U163" i="6"/>
  <c r="W151" i="6"/>
  <c r="J151" i="6" s="1"/>
  <c r="AP137" i="6"/>
  <c r="AJ137" i="6"/>
  <c r="AL137" i="6"/>
  <c r="AM137" i="6"/>
  <c r="AP115" i="6"/>
  <c r="AJ115" i="6"/>
  <c r="AM115" i="6"/>
  <c r="AL115" i="6"/>
  <c r="AJ168" i="6"/>
  <c r="W167" i="6"/>
  <c r="J167" i="6" s="1"/>
  <c r="AJ160" i="6"/>
  <c r="W159" i="6"/>
  <c r="J159" i="6" s="1"/>
  <c r="U153" i="6"/>
  <c r="U151" i="6"/>
  <c r="AJ148" i="6"/>
  <c r="AM148" i="6"/>
  <c r="AP148" i="6"/>
  <c r="AM147" i="6"/>
  <c r="AP147" i="6"/>
  <c r="U143" i="6"/>
  <c r="W143" i="6"/>
  <c r="J143" i="6" s="1"/>
  <c r="AM139" i="6"/>
  <c r="AP139" i="6"/>
  <c r="AJ139" i="6"/>
  <c r="U154" i="6"/>
  <c r="AL149" i="6"/>
  <c r="AJ147" i="6"/>
  <c r="AJ150" i="6"/>
  <c r="W149" i="6"/>
  <c r="J149" i="6" s="1"/>
  <c r="AJ142" i="6"/>
  <c r="AM141" i="6"/>
  <c r="W141" i="6"/>
  <c r="J141" i="6" s="1"/>
  <c r="AP140" i="6"/>
  <c r="AM136" i="6"/>
  <c r="U125" i="6"/>
  <c r="AP131" i="6"/>
  <c r="AJ131" i="6"/>
  <c r="AM131" i="6"/>
  <c r="AM129" i="6"/>
  <c r="AP129" i="6"/>
  <c r="U127" i="6"/>
  <c r="W127" i="6"/>
  <c r="J127" i="6" s="1"/>
  <c r="AL121" i="6"/>
  <c r="W116" i="6"/>
  <c r="J116" i="6" s="1"/>
  <c r="AJ136" i="6"/>
  <c r="AP128" i="6"/>
  <c r="AJ128" i="6"/>
  <c r="AJ141" i="6"/>
  <c r="AM140" i="6"/>
  <c r="AP123" i="6"/>
  <c r="AJ123" i="6"/>
  <c r="AM123" i="6"/>
  <c r="U117" i="6"/>
  <c r="U116" i="6"/>
  <c r="AM113" i="6"/>
  <c r="AP113" i="6"/>
  <c r="W145" i="6"/>
  <c r="J145" i="6" s="1"/>
  <c r="AM121" i="6"/>
  <c r="AP121" i="6"/>
  <c r="U119" i="6"/>
  <c r="W119" i="6"/>
  <c r="J119" i="6" s="1"/>
  <c r="W124" i="6"/>
  <c r="J124" i="6" s="1"/>
  <c r="AP120" i="6"/>
  <c r="AJ120" i="6"/>
  <c r="U135" i="6"/>
  <c r="U133" i="6"/>
  <c r="AL129" i="6"/>
  <c r="W130" i="6"/>
  <c r="J130" i="6" s="1"/>
  <c r="U128" i="6"/>
  <c r="W122" i="6"/>
  <c r="J122" i="6" s="1"/>
  <c r="U120" i="6"/>
  <c r="W114" i="6"/>
  <c r="J114" i="6" s="1"/>
  <c r="AH113" i="2"/>
  <c r="AH123" i="2"/>
  <c r="AH147" i="2"/>
  <c r="AH185" i="2"/>
  <c r="AH195" i="2"/>
  <c r="AH206" i="2"/>
  <c r="AF121" i="2"/>
  <c r="AF131" i="2"/>
  <c r="AF169" i="2"/>
  <c r="AF181" i="2"/>
  <c r="AF183" i="2"/>
  <c r="AF193" i="2"/>
  <c r="AF198" i="2"/>
  <c r="AH204" i="2"/>
  <c r="AF109" i="2"/>
  <c r="AF119" i="2"/>
  <c r="AH121" i="2"/>
  <c r="AH131" i="2"/>
  <c r="AF141" i="2"/>
  <c r="AF143" i="2"/>
  <c r="AF155" i="2"/>
  <c r="AH169" i="2"/>
  <c r="AH181" i="2"/>
  <c r="AH183" i="2"/>
  <c r="AF191" i="2"/>
  <c r="AF107" i="2"/>
  <c r="AH109" i="2"/>
  <c r="AH119" i="2"/>
  <c r="AF129" i="2"/>
  <c r="AH141" i="2"/>
  <c r="AH143" i="2"/>
  <c r="AF153" i="2"/>
  <c r="AH155" i="2"/>
  <c r="AF165" i="2"/>
  <c r="AH191" i="2"/>
  <c r="AF207" i="2"/>
  <c r="AF115" i="2"/>
  <c r="AH117" i="2"/>
  <c r="AF149" i="2"/>
  <c r="AF163" i="2"/>
  <c r="AH177" i="2"/>
  <c r="AF205" i="2"/>
  <c r="AG199" i="2"/>
  <c r="AG203" i="2"/>
  <c r="AG198" i="2"/>
  <c r="AH199" i="2"/>
  <c r="AF201" i="2"/>
  <c r="AG202" i="2"/>
  <c r="AH203" i="2"/>
  <c r="AG201" i="2"/>
  <c r="AF204" i="2"/>
  <c r="AG120" i="2"/>
  <c r="AG128" i="2"/>
  <c r="AF170" i="2"/>
  <c r="AH170" i="2"/>
  <c r="AF186" i="2"/>
  <c r="AH186" i="2"/>
  <c r="AH108" i="2"/>
  <c r="AF110" i="2"/>
  <c r="AH112" i="2"/>
  <c r="AF114" i="2"/>
  <c r="AH116" i="2"/>
  <c r="AF118" i="2"/>
  <c r="AH120" i="2"/>
  <c r="AF122" i="2"/>
  <c r="AH124" i="2"/>
  <c r="AF126" i="2"/>
  <c r="AH128" i="2"/>
  <c r="AF130" i="2"/>
  <c r="AH132" i="2"/>
  <c r="AG134" i="2"/>
  <c r="AF138" i="2"/>
  <c r="AH138" i="2"/>
  <c r="AF150" i="2"/>
  <c r="AH150" i="2"/>
  <c r="AF166" i="2"/>
  <c r="AH166" i="2"/>
  <c r="AF182" i="2"/>
  <c r="AH182" i="2"/>
  <c r="AF194" i="2"/>
  <c r="AH194" i="2"/>
  <c r="AG132" i="2"/>
  <c r="AF154" i="2"/>
  <c r="AH154" i="2"/>
  <c r="AG110" i="2"/>
  <c r="AG114" i="2"/>
  <c r="AG118" i="2"/>
  <c r="AG122" i="2"/>
  <c r="AG126" i="2"/>
  <c r="AG130" i="2"/>
  <c r="AH134" i="2"/>
  <c r="AH140" i="2"/>
  <c r="AF140" i="2"/>
  <c r="AF146" i="2"/>
  <c r="AH146" i="2"/>
  <c r="AF162" i="2"/>
  <c r="AH162" i="2"/>
  <c r="AF178" i="2"/>
  <c r="AH178" i="2"/>
  <c r="AF190" i="2"/>
  <c r="AH190" i="2"/>
  <c r="AG108" i="2"/>
  <c r="AG112" i="2"/>
  <c r="AG116" i="2"/>
  <c r="AG124" i="2"/>
  <c r="AH136" i="2"/>
  <c r="AF136" i="2"/>
  <c r="AG136" i="2"/>
  <c r="AF142" i="2"/>
  <c r="AH142" i="2"/>
  <c r="AG154" i="2"/>
  <c r="AF158" i="2"/>
  <c r="AH158" i="2"/>
  <c r="AG170" i="2"/>
  <c r="AF174" i="2"/>
  <c r="AH174" i="2"/>
  <c r="AG186" i="2"/>
  <c r="AF144" i="2"/>
  <c r="AF148" i="2"/>
  <c r="AF152" i="2"/>
  <c r="AF156" i="2"/>
  <c r="AF160" i="2"/>
  <c r="AF164" i="2"/>
  <c r="AF168" i="2"/>
  <c r="AF172" i="2"/>
  <c r="AF176" i="2"/>
  <c r="AF180" i="2"/>
  <c r="AF184" i="2"/>
  <c r="AF188" i="2"/>
  <c r="AG189" i="2"/>
  <c r="AG193" i="2"/>
  <c r="AG197" i="2"/>
  <c r="AG144" i="2"/>
  <c r="AG148" i="2"/>
  <c r="AG152" i="2"/>
  <c r="AG156" i="2"/>
  <c r="AG160" i="2"/>
  <c r="AG164" i="2"/>
  <c r="AG168" i="2"/>
  <c r="AG172" i="2"/>
  <c r="AG176" i="2"/>
  <c r="AG180" i="2"/>
  <c r="AG184" i="2"/>
  <c r="AG188" i="2"/>
  <c r="AG192" i="2"/>
  <c r="AG196" i="2"/>
  <c r="M9" i="2" l="1"/>
  <c r="V13" i="6" s="1"/>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V12" i="6" l="1"/>
  <c r="V14" i="6"/>
  <c r="V17" i="6"/>
  <c r="A14" i="6"/>
  <c r="W14" i="6" s="1"/>
  <c r="J14" i="6" s="1"/>
  <c r="B14" i="6"/>
  <c r="C14" i="6"/>
  <c r="E14" i="6"/>
  <c r="AJ14" i="6" s="1"/>
  <c r="F14" i="6"/>
  <c r="G14" i="6"/>
  <c r="H14" i="6"/>
  <c r="I14" i="6"/>
  <c r="K14" i="6"/>
  <c r="AH14" i="6"/>
  <c r="AQ14" i="6"/>
  <c r="A15" i="6"/>
  <c r="B15" i="6"/>
  <c r="C15" i="6"/>
  <c r="E15" i="6"/>
  <c r="F15" i="6"/>
  <c r="G15" i="6"/>
  <c r="H15" i="6"/>
  <c r="I15" i="6"/>
  <c r="K15" i="6"/>
  <c r="AH15" i="6"/>
  <c r="AQ15" i="6"/>
  <c r="A16" i="6"/>
  <c r="W16" i="6" s="1"/>
  <c r="J16" i="6" s="1"/>
  <c r="B16" i="6"/>
  <c r="C16" i="6"/>
  <c r="E16" i="6"/>
  <c r="AJ16" i="6" s="1"/>
  <c r="F16" i="6"/>
  <c r="G16" i="6"/>
  <c r="H16" i="6"/>
  <c r="I16" i="6"/>
  <c r="K16" i="6"/>
  <c r="AH16" i="6"/>
  <c r="AQ16" i="6"/>
  <c r="A17" i="6"/>
  <c r="B17" i="6"/>
  <c r="C17" i="6"/>
  <c r="E17" i="6"/>
  <c r="AM17" i="6" s="1"/>
  <c r="F17" i="6"/>
  <c r="G17" i="6"/>
  <c r="H17" i="6"/>
  <c r="I17" i="6"/>
  <c r="K17" i="6"/>
  <c r="AH17" i="6"/>
  <c r="AQ17" i="6"/>
  <c r="A18" i="6"/>
  <c r="W18" i="6" s="1"/>
  <c r="J18" i="6" s="1"/>
  <c r="B18" i="6"/>
  <c r="C18" i="6"/>
  <c r="E18" i="6"/>
  <c r="F18" i="6"/>
  <c r="G18" i="6"/>
  <c r="H18" i="6"/>
  <c r="I18" i="6"/>
  <c r="K18" i="6"/>
  <c r="AH18" i="6"/>
  <c r="AQ18" i="6"/>
  <c r="AH19" i="6"/>
  <c r="AQ19" i="6"/>
  <c r="AH20" i="6"/>
  <c r="AQ20" i="6"/>
  <c r="AH21" i="6"/>
  <c r="AQ21" i="6"/>
  <c r="AH22" i="6"/>
  <c r="AQ22" i="6"/>
  <c r="AH23" i="6"/>
  <c r="AQ23" i="6"/>
  <c r="AH24" i="6"/>
  <c r="AQ24" i="6"/>
  <c r="AH25" i="6"/>
  <c r="AQ25" i="6"/>
  <c r="AH26" i="6"/>
  <c r="AQ26" i="6"/>
  <c r="AH27" i="6"/>
  <c r="AQ27" i="6"/>
  <c r="AH28" i="6"/>
  <c r="AQ28" i="6"/>
  <c r="AH29" i="6"/>
  <c r="AQ29" i="6"/>
  <c r="AH30" i="6"/>
  <c r="AQ30" i="6"/>
  <c r="AH31" i="6"/>
  <c r="AQ31" i="6"/>
  <c r="AH32" i="6"/>
  <c r="AQ32" i="6"/>
  <c r="AH33" i="6"/>
  <c r="AQ33" i="6"/>
  <c r="AH34" i="6"/>
  <c r="AQ34" i="6"/>
  <c r="AH35" i="6"/>
  <c r="AQ35" i="6"/>
  <c r="AH36" i="6"/>
  <c r="AQ36" i="6"/>
  <c r="AH37" i="6"/>
  <c r="AQ37" i="6"/>
  <c r="AH38" i="6"/>
  <c r="AQ38" i="6"/>
  <c r="AH39" i="6"/>
  <c r="AQ39" i="6"/>
  <c r="AH40" i="6"/>
  <c r="AQ40" i="6"/>
  <c r="AH41" i="6"/>
  <c r="AQ41" i="6"/>
  <c r="AH42" i="6"/>
  <c r="AQ42" i="6"/>
  <c r="AH43" i="6"/>
  <c r="AQ43" i="6"/>
  <c r="AH44" i="6"/>
  <c r="AQ44" i="6"/>
  <c r="AH45" i="6"/>
  <c r="AQ45" i="6"/>
  <c r="AH46" i="6"/>
  <c r="AQ46" i="6"/>
  <c r="AH47" i="6"/>
  <c r="AQ47" i="6"/>
  <c r="AH48" i="6"/>
  <c r="AQ48" i="6"/>
  <c r="AH49" i="6"/>
  <c r="AQ49" i="6"/>
  <c r="AH50" i="6"/>
  <c r="AQ50" i="6"/>
  <c r="AH51" i="6"/>
  <c r="AQ51" i="6"/>
  <c r="AH52" i="6"/>
  <c r="AQ52" i="6"/>
  <c r="AH53" i="6"/>
  <c r="AQ53" i="6"/>
  <c r="AH54" i="6"/>
  <c r="AQ54" i="6"/>
  <c r="AH55" i="6"/>
  <c r="AQ55" i="6"/>
  <c r="AH56" i="6"/>
  <c r="AQ56" i="6"/>
  <c r="AH57" i="6"/>
  <c r="AQ57" i="6"/>
  <c r="AH58" i="6"/>
  <c r="AQ58" i="6"/>
  <c r="AH59" i="6"/>
  <c r="AQ59" i="6"/>
  <c r="AH60" i="6"/>
  <c r="AQ60" i="6"/>
  <c r="AH61" i="6"/>
  <c r="AQ61" i="6"/>
  <c r="AH62" i="6"/>
  <c r="AQ62" i="6"/>
  <c r="AH63" i="6"/>
  <c r="AQ63" i="6"/>
  <c r="AH64" i="6"/>
  <c r="AQ64" i="6"/>
  <c r="AH65" i="6"/>
  <c r="AQ65" i="6"/>
  <c r="AH66" i="6"/>
  <c r="AQ66" i="6"/>
  <c r="AH67" i="6"/>
  <c r="AQ67" i="6"/>
  <c r="AH68" i="6"/>
  <c r="AQ68" i="6"/>
  <c r="AH69" i="6"/>
  <c r="AQ69" i="6"/>
  <c r="AH70" i="6"/>
  <c r="AQ70" i="6"/>
  <c r="AH71" i="6"/>
  <c r="AQ71" i="6"/>
  <c r="AH72" i="6"/>
  <c r="AQ72" i="6"/>
  <c r="AH73" i="6"/>
  <c r="AQ73" i="6"/>
  <c r="AH74" i="6"/>
  <c r="AQ74" i="6"/>
  <c r="AH75" i="6"/>
  <c r="AQ75" i="6"/>
  <c r="AH76" i="6"/>
  <c r="AQ76" i="6"/>
  <c r="AH77" i="6"/>
  <c r="AQ77" i="6"/>
  <c r="AH78" i="6"/>
  <c r="AQ78" i="6"/>
  <c r="AH79" i="6"/>
  <c r="AQ79" i="6"/>
  <c r="AH80" i="6"/>
  <c r="AQ80" i="6"/>
  <c r="AH81" i="6"/>
  <c r="AQ81" i="6"/>
  <c r="AH82" i="6"/>
  <c r="AQ82" i="6"/>
  <c r="AH83" i="6"/>
  <c r="AQ83" i="6"/>
  <c r="AH84" i="6"/>
  <c r="AQ84" i="6"/>
  <c r="AH85" i="6"/>
  <c r="AQ85" i="6"/>
  <c r="AH86" i="6"/>
  <c r="AQ86" i="6"/>
  <c r="AH87" i="6"/>
  <c r="AQ87" i="6"/>
  <c r="AH88" i="6"/>
  <c r="AQ88" i="6"/>
  <c r="AH89" i="6"/>
  <c r="AQ89" i="6"/>
  <c r="AH90" i="6"/>
  <c r="AQ90" i="6"/>
  <c r="AH91" i="6"/>
  <c r="AQ91" i="6"/>
  <c r="AH92" i="6"/>
  <c r="AQ92" i="6"/>
  <c r="AH93" i="6"/>
  <c r="AQ93" i="6"/>
  <c r="AH94" i="6"/>
  <c r="AQ94" i="6"/>
  <c r="AH95" i="6"/>
  <c r="AQ95" i="6"/>
  <c r="AH96" i="6"/>
  <c r="AQ96" i="6"/>
  <c r="AH97" i="6"/>
  <c r="AQ97" i="6"/>
  <c r="AH98" i="6"/>
  <c r="AQ98" i="6"/>
  <c r="AH99" i="6"/>
  <c r="AQ99" i="6"/>
  <c r="AH100" i="6"/>
  <c r="AQ100" i="6"/>
  <c r="AH101" i="6"/>
  <c r="AQ101" i="6"/>
  <c r="AH102" i="6"/>
  <c r="AQ102" i="6"/>
  <c r="AH103" i="6"/>
  <c r="AQ103" i="6"/>
  <c r="AH104" i="6"/>
  <c r="AQ104" i="6"/>
  <c r="AH105" i="6"/>
  <c r="AQ105" i="6"/>
  <c r="AH106" i="6"/>
  <c r="AQ106" i="6"/>
  <c r="AH107" i="6"/>
  <c r="AQ107" i="6"/>
  <c r="AH108" i="6"/>
  <c r="AQ108" i="6"/>
  <c r="AH109" i="6"/>
  <c r="AQ109" i="6"/>
  <c r="AH110" i="6"/>
  <c r="AQ110" i="6"/>
  <c r="AH111" i="6"/>
  <c r="AQ111" i="6"/>
  <c r="AT4" i="6" l="1"/>
  <c r="AK4" i="6"/>
  <c r="AJ17" i="6"/>
  <c r="AL17" i="6"/>
  <c r="AL14" i="6"/>
  <c r="AP17" i="6"/>
  <c r="AP14" i="6"/>
  <c r="AP16" i="6"/>
  <c r="AP18" i="6"/>
  <c r="AL18" i="6"/>
  <c r="AJ15" i="6"/>
  <c r="AM15" i="6"/>
  <c r="AP15" i="6"/>
  <c r="AL15" i="6"/>
  <c r="AM16" i="6"/>
  <c r="AL16" i="6"/>
  <c r="AM18" i="6"/>
  <c r="W15" i="6"/>
  <c r="J15" i="6" s="1"/>
  <c r="AJ18" i="6"/>
  <c r="W17" i="6"/>
  <c r="J17" i="6" s="1"/>
  <c r="AM14" i="6"/>
  <c r="D6" i="1" l="1"/>
  <c r="K19" i="6" l="1"/>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8" i="6" l="1"/>
  <c r="A18" i="14"/>
  <c r="A13" i="14"/>
  <c r="A14" i="14"/>
  <c r="A15" i="14"/>
  <c r="A16" i="14"/>
  <c r="A12" i="14"/>
  <c r="D22" i="14" l="1" a="1"/>
  <c r="D22" i="14" s="1"/>
  <c r="A23" i="14" l="1"/>
  <c r="A24" i="14"/>
  <c r="D23" i="14"/>
  <c r="D24" i="14" s="1"/>
  <c r="D25" i="14" s="1"/>
  <c r="Z8" i="6" l="1"/>
  <c r="H19" i="6"/>
  <c r="I19" i="6"/>
  <c r="H20" i="6"/>
  <c r="I20" i="6"/>
  <c r="H21" i="6"/>
  <c r="I21" i="6"/>
  <c r="H22" i="6"/>
  <c r="I22" i="6"/>
  <c r="H23" i="6"/>
  <c r="I23" i="6"/>
  <c r="H24" i="6"/>
  <c r="I24" i="6"/>
  <c r="H25" i="6"/>
  <c r="I25" i="6"/>
  <c r="H26" i="6"/>
  <c r="I26" i="6"/>
  <c r="H27" i="6"/>
  <c r="I27" i="6"/>
  <c r="H28" i="6"/>
  <c r="I28" i="6"/>
  <c r="H29" i="6"/>
  <c r="I29" i="6"/>
  <c r="H30" i="6"/>
  <c r="I30" i="6"/>
  <c r="H31" i="6"/>
  <c r="I31" i="6"/>
  <c r="H32" i="6"/>
  <c r="I32" i="6"/>
  <c r="H33" i="6"/>
  <c r="I33" i="6"/>
  <c r="H34" i="6"/>
  <c r="I34" i="6"/>
  <c r="H35" i="6"/>
  <c r="I35" i="6"/>
  <c r="H36" i="6"/>
  <c r="I36" i="6"/>
  <c r="H37" i="6"/>
  <c r="I37" i="6"/>
  <c r="H38" i="6"/>
  <c r="I38" i="6"/>
  <c r="H39" i="6"/>
  <c r="I39" i="6"/>
  <c r="H40" i="6"/>
  <c r="I40" i="6"/>
  <c r="H41" i="6"/>
  <c r="I41" i="6"/>
  <c r="H42" i="6"/>
  <c r="I42" i="6"/>
  <c r="H43" i="6"/>
  <c r="I43" i="6"/>
  <c r="H44" i="6"/>
  <c r="I44" i="6"/>
  <c r="H45" i="6"/>
  <c r="I45" i="6"/>
  <c r="H46" i="6"/>
  <c r="I46" i="6"/>
  <c r="H47" i="6"/>
  <c r="I47" i="6"/>
  <c r="H48" i="6"/>
  <c r="I48" i="6"/>
  <c r="H49" i="6"/>
  <c r="I49" i="6"/>
  <c r="H50" i="6"/>
  <c r="I50" i="6"/>
  <c r="H51" i="6"/>
  <c r="I51" i="6"/>
  <c r="H52" i="6"/>
  <c r="I52" i="6"/>
  <c r="H53" i="6"/>
  <c r="I53" i="6"/>
  <c r="H54" i="6"/>
  <c r="I54" i="6"/>
  <c r="H55" i="6"/>
  <c r="I55" i="6"/>
  <c r="H56" i="6"/>
  <c r="I56" i="6"/>
  <c r="H57" i="6"/>
  <c r="I57" i="6"/>
  <c r="H58" i="6"/>
  <c r="I58" i="6"/>
  <c r="H59" i="6"/>
  <c r="I59" i="6"/>
  <c r="H60" i="6"/>
  <c r="I60" i="6"/>
  <c r="H61" i="6"/>
  <c r="I61" i="6"/>
  <c r="H62" i="6"/>
  <c r="I62" i="6"/>
  <c r="H63" i="6"/>
  <c r="I63" i="6"/>
  <c r="H64" i="6"/>
  <c r="I64" i="6"/>
  <c r="H65" i="6"/>
  <c r="I65" i="6"/>
  <c r="H66" i="6"/>
  <c r="I66" i="6"/>
  <c r="H67" i="6"/>
  <c r="I67" i="6"/>
  <c r="H68" i="6"/>
  <c r="I68" i="6"/>
  <c r="H69" i="6"/>
  <c r="I69" i="6"/>
  <c r="H70" i="6"/>
  <c r="I70" i="6"/>
  <c r="H71" i="6"/>
  <c r="I71" i="6"/>
  <c r="H72" i="6"/>
  <c r="I72" i="6"/>
  <c r="H73" i="6"/>
  <c r="I73" i="6"/>
  <c r="H74" i="6"/>
  <c r="I74" i="6"/>
  <c r="H75" i="6"/>
  <c r="I75" i="6"/>
  <c r="H76" i="6"/>
  <c r="I76" i="6"/>
  <c r="H77" i="6"/>
  <c r="I77" i="6"/>
  <c r="H78" i="6"/>
  <c r="I78" i="6"/>
  <c r="H79" i="6"/>
  <c r="I79" i="6"/>
  <c r="H80" i="6"/>
  <c r="I80" i="6"/>
  <c r="H81" i="6"/>
  <c r="I81" i="6"/>
  <c r="H82" i="6"/>
  <c r="I82" i="6"/>
  <c r="H83" i="6"/>
  <c r="I83" i="6"/>
  <c r="H84" i="6"/>
  <c r="I84" i="6"/>
  <c r="H85" i="6"/>
  <c r="I85" i="6"/>
  <c r="H86" i="6"/>
  <c r="I86" i="6"/>
  <c r="H87" i="6"/>
  <c r="I87" i="6"/>
  <c r="H88" i="6"/>
  <c r="I88" i="6"/>
  <c r="H89" i="6"/>
  <c r="I89" i="6"/>
  <c r="H90" i="6"/>
  <c r="I90" i="6"/>
  <c r="H91" i="6"/>
  <c r="I91" i="6"/>
  <c r="H92" i="6"/>
  <c r="I92" i="6"/>
  <c r="H93" i="6"/>
  <c r="I93" i="6"/>
  <c r="H94" i="6"/>
  <c r="I94" i="6"/>
  <c r="H95" i="6"/>
  <c r="I95" i="6"/>
  <c r="H96" i="6"/>
  <c r="I96" i="6"/>
  <c r="H97" i="6"/>
  <c r="I97" i="6"/>
  <c r="H98" i="6"/>
  <c r="I98" i="6"/>
  <c r="H99" i="6"/>
  <c r="I99" i="6"/>
  <c r="H100" i="6"/>
  <c r="I100" i="6"/>
  <c r="H101" i="6"/>
  <c r="I101" i="6"/>
  <c r="H102" i="6"/>
  <c r="I102" i="6"/>
  <c r="H103" i="6"/>
  <c r="I103" i="6"/>
  <c r="H104" i="6"/>
  <c r="I104" i="6"/>
  <c r="H105" i="6"/>
  <c r="I105" i="6"/>
  <c r="H106" i="6"/>
  <c r="I106" i="6"/>
  <c r="H107" i="6"/>
  <c r="I107" i="6"/>
  <c r="H108" i="6"/>
  <c r="I108" i="6"/>
  <c r="H109" i="6"/>
  <c r="I109" i="6"/>
  <c r="H110" i="6"/>
  <c r="I110" i="6"/>
  <c r="H111" i="6"/>
  <c r="I111"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F8" i="6" l="1"/>
  <c r="B29" i="1"/>
  <c r="B31" i="1"/>
  <c r="G5" i="6" s="1"/>
  <c r="Y115" i="6" l="1"/>
  <c r="L115" i="6"/>
  <c r="L194" i="6"/>
  <c r="Y194" i="6"/>
  <c r="Y129" i="6"/>
  <c r="L129" i="6"/>
  <c r="Y133" i="6"/>
  <c r="L133" i="6"/>
  <c r="L190" i="6"/>
  <c r="Y190" i="6"/>
  <c r="L180" i="6"/>
  <c r="Y180" i="6"/>
  <c r="Y211" i="6"/>
  <c r="L211" i="6"/>
  <c r="Y113" i="6"/>
  <c r="L113" i="6"/>
  <c r="L207" i="6"/>
  <c r="Y207" i="6"/>
  <c r="Y146" i="6"/>
  <c r="L146" i="6"/>
  <c r="Y170" i="6"/>
  <c r="L170" i="6"/>
  <c r="L139" i="6"/>
  <c r="Y139" i="6"/>
  <c r="Y138" i="6"/>
  <c r="L138" i="6"/>
  <c r="Y171" i="6"/>
  <c r="L171" i="6"/>
  <c r="Y174" i="6"/>
  <c r="L174" i="6"/>
  <c r="L159" i="6"/>
  <c r="Y159" i="6"/>
  <c r="L208" i="6"/>
  <c r="Y208" i="6"/>
  <c r="L210" i="6"/>
  <c r="Y210" i="6"/>
  <c r="L178" i="6"/>
  <c r="Y178" i="6"/>
  <c r="Y116" i="6"/>
  <c r="L116" i="6"/>
  <c r="Y149" i="6"/>
  <c r="L149" i="6"/>
  <c r="Y145" i="6"/>
  <c r="L145" i="6"/>
  <c r="L161" i="6"/>
  <c r="Y161" i="6"/>
  <c r="L184" i="6"/>
  <c r="Y184" i="6"/>
  <c r="Y153" i="6"/>
  <c r="L153" i="6"/>
  <c r="Y141" i="6"/>
  <c r="L141" i="6"/>
  <c r="L165" i="6"/>
  <c r="Y165" i="6"/>
  <c r="Y168" i="6"/>
  <c r="L168" i="6"/>
  <c r="Y13" i="6"/>
  <c r="L13" i="6"/>
  <c r="L177" i="6"/>
  <c r="Y177" i="6"/>
  <c r="Y205" i="6"/>
  <c r="L205" i="6"/>
  <c r="Y185" i="6"/>
  <c r="L185" i="6"/>
  <c r="Y152" i="6"/>
  <c r="L152" i="6"/>
  <c r="L197" i="6"/>
  <c r="Y197" i="6"/>
  <c r="L121" i="6"/>
  <c r="Y121" i="6"/>
  <c r="Y209" i="6"/>
  <c r="L209" i="6"/>
  <c r="Y191" i="6"/>
  <c r="L191" i="6"/>
  <c r="L188" i="6"/>
  <c r="Y188" i="6"/>
  <c r="L155" i="6"/>
  <c r="Y155" i="6"/>
  <c r="L135" i="6"/>
  <c r="Y135" i="6"/>
  <c r="L182" i="6"/>
  <c r="Y182" i="6"/>
  <c r="L186" i="6"/>
  <c r="Y186" i="6"/>
  <c r="L12" i="6"/>
  <c r="Y12" i="6"/>
  <c r="Y147" i="6"/>
  <c r="L147" i="6"/>
  <c r="L195" i="6"/>
  <c r="Y195" i="6"/>
  <c r="Y162" i="6"/>
  <c r="L162" i="6"/>
  <c r="Y156" i="6"/>
  <c r="L156" i="6"/>
  <c r="L140" i="6"/>
  <c r="Y140" i="6"/>
  <c r="Y163" i="6"/>
  <c r="L163" i="6"/>
  <c r="Y124" i="6"/>
  <c r="L124" i="6"/>
  <c r="Y199" i="6"/>
  <c r="L199" i="6"/>
  <c r="L112" i="6"/>
  <c r="Y112" i="6"/>
  <c r="Y128" i="6"/>
  <c r="L128" i="6"/>
  <c r="Y176" i="6"/>
  <c r="L176" i="6"/>
  <c r="L201" i="6"/>
  <c r="Y201" i="6"/>
  <c r="Y151" i="6"/>
  <c r="L151" i="6"/>
  <c r="L206" i="6"/>
  <c r="Y206" i="6"/>
  <c r="L144" i="6"/>
  <c r="Y144" i="6"/>
  <c r="Y169" i="6"/>
  <c r="L169" i="6"/>
  <c r="L160" i="6"/>
  <c r="Y160" i="6"/>
  <c r="Y183" i="6"/>
  <c r="L183" i="6"/>
  <c r="L157" i="6"/>
  <c r="Y157" i="6"/>
  <c r="L114" i="6"/>
  <c r="Y114" i="6"/>
  <c r="Y119" i="6"/>
  <c r="L119" i="6"/>
  <c r="L198" i="6"/>
  <c r="Y198" i="6"/>
  <c r="Y164" i="6"/>
  <c r="L164" i="6"/>
  <c r="L154" i="6"/>
  <c r="Y154" i="6"/>
  <c r="Y123" i="6"/>
  <c r="L123" i="6"/>
  <c r="Y204" i="6"/>
  <c r="L204" i="6"/>
  <c r="L150" i="6"/>
  <c r="Y150" i="6"/>
  <c r="Y118" i="6"/>
  <c r="L118" i="6"/>
  <c r="L126" i="6"/>
  <c r="Y126" i="6"/>
  <c r="Y173" i="6"/>
  <c r="L173" i="6"/>
  <c r="Y189" i="6"/>
  <c r="L189" i="6"/>
  <c r="Y158" i="6"/>
  <c r="L158" i="6"/>
  <c r="L120" i="6"/>
  <c r="Y120" i="6"/>
  <c r="L196" i="6"/>
  <c r="Y196" i="6"/>
  <c r="L117" i="6"/>
  <c r="Y117" i="6"/>
  <c r="L181" i="6"/>
  <c r="Y181" i="6"/>
  <c r="Y132" i="6"/>
  <c r="L132" i="6"/>
  <c r="L148" i="6"/>
  <c r="Y148" i="6"/>
  <c r="L175" i="6"/>
  <c r="Y175" i="6"/>
  <c r="L202" i="6"/>
  <c r="Y202" i="6"/>
  <c r="L127" i="6"/>
  <c r="Y127" i="6"/>
  <c r="L167" i="6"/>
  <c r="Y167" i="6"/>
  <c r="L166" i="6"/>
  <c r="Y166" i="6"/>
  <c r="L125" i="6"/>
  <c r="Y125" i="6"/>
  <c r="L143" i="6"/>
  <c r="Y143" i="6"/>
  <c r="L200" i="6"/>
  <c r="Y200" i="6"/>
  <c r="Y131" i="6"/>
  <c r="L131" i="6"/>
  <c r="Y134" i="6"/>
  <c r="L134" i="6"/>
  <c r="Y192" i="6"/>
  <c r="L192" i="6"/>
  <c r="Y172" i="6"/>
  <c r="L172" i="6"/>
  <c r="L187" i="6"/>
  <c r="Y187" i="6"/>
  <c r="L136" i="6"/>
  <c r="Y136" i="6"/>
  <c r="L137" i="6"/>
  <c r="Y137" i="6"/>
  <c r="Y142" i="6"/>
  <c r="L142" i="6"/>
  <c r="L130" i="6"/>
  <c r="Y130" i="6"/>
  <c r="Y179" i="6"/>
  <c r="L179" i="6"/>
  <c r="Y193" i="6"/>
  <c r="L193" i="6"/>
  <c r="Y203" i="6"/>
  <c r="L203" i="6"/>
  <c r="L122" i="6"/>
  <c r="Y122" i="6"/>
  <c r="C1" i="14"/>
  <c r="V15" i="6"/>
  <c r="V16" i="6"/>
  <c r="V18" i="6"/>
  <c r="V19" i="6"/>
  <c r="V20" i="6"/>
  <c r="AA123" i="6" l="1"/>
  <c r="AC123" i="6"/>
  <c r="Z123" i="6"/>
  <c r="AB123" i="6" s="1"/>
  <c r="AA147" i="6"/>
  <c r="AC147" i="6"/>
  <c r="Z147" i="6"/>
  <c r="AB147" i="6" s="1"/>
  <c r="AC168" i="6"/>
  <c r="Z168" i="6"/>
  <c r="AB168" i="6" s="1"/>
  <c r="AA168" i="6"/>
  <c r="AC137" i="6"/>
  <c r="AA137" i="6"/>
  <c r="Z137" i="6"/>
  <c r="AB137" i="6" s="1"/>
  <c r="Z143" i="6"/>
  <c r="AB143" i="6" s="1"/>
  <c r="AA143" i="6"/>
  <c r="AC143" i="6"/>
  <c r="AC127" i="6"/>
  <c r="AA127" i="6"/>
  <c r="Z127" i="6"/>
  <c r="AB127" i="6" s="1"/>
  <c r="AC120" i="6"/>
  <c r="Z120" i="6"/>
  <c r="AB120" i="6" s="1"/>
  <c r="AA120" i="6"/>
  <c r="Z126" i="6"/>
  <c r="AB126" i="6" s="1"/>
  <c r="AA126" i="6"/>
  <c r="AC126" i="6"/>
  <c r="AA160" i="6"/>
  <c r="AC160" i="6"/>
  <c r="Z160" i="6"/>
  <c r="AB160" i="6" s="1"/>
  <c r="Z112" i="6"/>
  <c r="AB112" i="6" s="1"/>
  <c r="AA112" i="6"/>
  <c r="AC112" i="6"/>
  <c r="AA140" i="6"/>
  <c r="Z140" i="6"/>
  <c r="AB140" i="6" s="1"/>
  <c r="AC140" i="6"/>
  <c r="AC135" i="6"/>
  <c r="AA135" i="6"/>
  <c r="Z135" i="6"/>
  <c r="AB135" i="6" s="1"/>
  <c r="Z184" i="6"/>
  <c r="AB184" i="6" s="1"/>
  <c r="AA184" i="6"/>
  <c r="AC184" i="6"/>
  <c r="AC159" i="6"/>
  <c r="Z159" i="6"/>
  <c r="AB159" i="6" s="1"/>
  <c r="AA159" i="6"/>
  <c r="Z139" i="6"/>
  <c r="AB139" i="6" s="1"/>
  <c r="AA139" i="6"/>
  <c r="AC139" i="6"/>
  <c r="AC119" i="6"/>
  <c r="AA119" i="6"/>
  <c r="Z119" i="6"/>
  <c r="AB119" i="6" s="1"/>
  <c r="Z179" i="6"/>
  <c r="AB179" i="6" s="1"/>
  <c r="AA179" i="6"/>
  <c r="AC179" i="6"/>
  <c r="AA134" i="6"/>
  <c r="Z134" i="6"/>
  <c r="AB134" i="6" s="1"/>
  <c r="AC134" i="6"/>
  <c r="Z158" i="6"/>
  <c r="AB158" i="6" s="1"/>
  <c r="AA158" i="6"/>
  <c r="AC158" i="6"/>
  <c r="Z118" i="6"/>
  <c r="AB118" i="6" s="1"/>
  <c r="AA118" i="6"/>
  <c r="AC118" i="6"/>
  <c r="AC169" i="6"/>
  <c r="Z169" i="6"/>
  <c r="AB169" i="6" s="1"/>
  <c r="AA169" i="6"/>
  <c r="AC199" i="6"/>
  <c r="Z199" i="6"/>
  <c r="AB199" i="6" s="1"/>
  <c r="AA199" i="6"/>
  <c r="Z156" i="6"/>
  <c r="AB156" i="6" s="1"/>
  <c r="AA156" i="6"/>
  <c r="AC156" i="6"/>
  <c r="AC205" i="6"/>
  <c r="AA205" i="6"/>
  <c r="Z205" i="6"/>
  <c r="AB205" i="6" s="1"/>
  <c r="AA174" i="6"/>
  <c r="AC174" i="6"/>
  <c r="Z174" i="6"/>
  <c r="AB174" i="6" s="1"/>
  <c r="Z170" i="6"/>
  <c r="AB170" i="6" s="1"/>
  <c r="AA170" i="6"/>
  <c r="AC170" i="6"/>
  <c r="AA211" i="6"/>
  <c r="Z211" i="6"/>
  <c r="AB211" i="6" s="1"/>
  <c r="AC211" i="6"/>
  <c r="Z129" i="6"/>
  <c r="AB129" i="6" s="1"/>
  <c r="AC129" i="6"/>
  <c r="AA129" i="6"/>
  <c r="Z132" i="6"/>
  <c r="AB132" i="6" s="1"/>
  <c r="AA132" i="6"/>
  <c r="AC132" i="6"/>
  <c r="AA151" i="6"/>
  <c r="Z151" i="6"/>
  <c r="AB151" i="6" s="1"/>
  <c r="AC151" i="6"/>
  <c r="Z113" i="6"/>
  <c r="AB113" i="6" s="1"/>
  <c r="AA113" i="6"/>
  <c r="AC113" i="6"/>
  <c r="Z136" i="6"/>
  <c r="AB136" i="6" s="1"/>
  <c r="AA136" i="6"/>
  <c r="AC136" i="6"/>
  <c r="Z125" i="6"/>
  <c r="AB125" i="6" s="1"/>
  <c r="AA125" i="6"/>
  <c r="AC125" i="6"/>
  <c r="AA202" i="6"/>
  <c r="AC202" i="6"/>
  <c r="Z202" i="6"/>
  <c r="AB202" i="6" s="1"/>
  <c r="AC181" i="6"/>
  <c r="Z181" i="6"/>
  <c r="AB181" i="6" s="1"/>
  <c r="AA181" i="6"/>
  <c r="AC154" i="6"/>
  <c r="Z154" i="6"/>
  <c r="AB154" i="6" s="1"/>
  <c r="AA154" i="6"/>
  <c r="AA114" i="6"/>
  <c r="AC114" i="6"/>
  <c r="Z114" i="6"/>
  <c r="AB114" i="6" s="1"/>
  <c r="AC201" i="6"/>
  <c r="Z201" i="6"/>
  <c r="AB201" i="6" s="1"/>
  <c r="AA201" i="6"/>
  <c r="Z12" i="6"/>
  <c r="AC12" i="6"/>
  <c r="Z155" i="6"/>
  <c r="AB155" i="6" s="1"/>
  <c r="AA155" i="6"/>
  <c r="AC155" i="6"/>
  <c r="AC121" i="6"/>
  <c r="AA121" i="6"/>
  <c r="Z121" i="6"/>
  <c r="AB121" i="6" s="1"/>
  <c r="AA165" i="6"/>
  <c r="AC165" i="6"/>
  <c r="Z165" i="6"/>
  <c r="AB165" i="6" s="1"/>
  <c r="Z161" i="6"/>
  <c r="AB161" i="6" s="1"/>
  <c r="AA161" i="6"/>
  <c r="AC161" i="6"/>
  <c r="AC178" i="6"/>
  <c r="Z178" i="6"/>
  <c r="AB178" i="6" s="1"/>
  <c r="AA178" i="6"/>
  <c r="AA193" i="6"/>
  <c r="Z193" i="6"/>
  <c r="AB193" i="6" s="1"/>
  <c r="AC193" i="6"/>
  <c r="Z209" i="6"/>
  <c r="AB209" i="6" s="1"/>
  <c r="AA209" i="6"/>
  <c r="AC209" i="6"/>
  <c r="AA131" i="6"/>
  <c r="AC131" i="6"/>
  <c r="Z131" i="6"/>
  <c r="AB131" i="6" s="1"/>
  <c r="AC189" i="6"/>
  <c r="Z189" i="6"/>
  <c r="AB189" i="6" s="1"/>
  <c r="AA189" i="6"/>
  <c r="Z164" i="6"/>
  <c r="AB164" i="6" s="1"/>
  <c r="AC164" i="6"/>
  <c r="AA164" i="6"/>
  <c r="AA176" i="6"/>
  <c r="AC176" i="6"/>
  <c r="Z176" i="6"/>
  <c r="AB176" i="6" s="1"/>
  <c r="AC124" i="6"/>
  <c r="Z124" i="6"/>
  <c r="AB124" i="6" s="1"/>
  <c r="AA124" i="6"/>
  <c r="AC162" i="6"/>
  <c r="Z162" i="6"/>
  <c r="AB162" i="6" s="1"/>
  <c r="AA162" i="6"/>
  <c r="AC141" i="6"/>
  <c r="Z141" i="6"/>
  <c r="AB141" i="6" s="1"/>
  <c r="AA141" i="6"/>
  <c r="AC145" i="6"/>
  <c r="Z145" i="6"/>
  <c r="AB145" i="6" s="1"/>
  <c r="AA145" i="6"/>
  <c r="AA171" i="6"/>
  <c r="Z171" i="6"/>
  <c r="AB171" i="6" s="1"/>
  <c r="AC171" i="6"/>
  <c r="Z146" i="6"/>
  <c r="AB146" i="6" s="1"/>
  <c r="AA146" i="6"/>
  <c r="AC146" i="6"/>
  <c r="AC192" i="6"/>
  <c r="Z192" i="6"/>
  <c r="AB192" i="6" s="1"/>
  <c r="AA192" i="6"/>
  <c r="AA185" i="6"/>
  <c r="Z185" i="6"/>
  <c r="AB185" i="6" s="1"/>
  <c r="AC185" i="6"/>
  <c r="AA122" i="6"/>
  <c r="AC122" i="6"/>
  <c r="Z122" i="6"/>
  <c r="AB122" i="6" s="1"/>
  <c r="AC187" i="6"/>
  <c r="Z187" i="6"/>
  <c r="AB187" i="6" s="1"/>
  <c r="AA187" i="6"/>
  <c r="AA166" i="6"/>
  <c r="AC166" i="6"/>
  <c r="Z166" i="6"/>
  <c r="AB166" i="6" s="1"/>
  <c r="AA175" i="6"/>
  <c r="AC175" i="6"/>
  <c r="Z175" i="6"/>
  <c r="AB175" i="6" s="1"/>
  <c r="AC117" i="6"/>
  <c r="Z117" i="6"/>
  <c r="AB117" i="6" s="1"/>
  <c r="AA117" i="6"/>
  <c r="AA150" i="6"/>
  <c r="AC150" i="6"/>
  <c r="Z150" i="6"/>
  <c r="AB150" i="6" s="1"/>
  <c r="Z157" i="6"/>
  <c r="AB157" i="6" s="1"/>
  <c r="AA157" i="6"/>
  <c r="AC157" i="6"/>
  <c r="AC144" i="6"/>
  <c r="Z144" i="6"/>
  <c r="AB144" i="6" s="1"/>
  <c r="AA144" i="6"/>
  <c r="Z186" i="6"/>
  <c r="AB186" i="6" s="1"/>
  <c r="AC186" i="6"/>
  <c r="AA186" i="6"/>
  <c r="Z188" i="6"/>
  <c r="AB188" i="6" s="1"/>
  <c r="AA188" i="6"/>
  <c r="AC188" i="6"/>
  <c r="AC197" i="6"/>
  <c r="Z197" i="6"/>
  <c r="AB197" i="6" s="1"/>
  <c r="AA197" i="6"/>
  <c r="AC177" i="6"/>
  <c r="Z177" i="6"/>
  <c r="AB177" i="6" s="1"/>
  <c r="AA177" i="6"/>
  <c r="Z210" i="6"/>
  <c r="AB210" i="6" s="1"/>
  <c r="AA210" i="6"/>
  <c r="AC210" i="6"/>
  <c r="Z180" i="6"/>
  <c r="AB180" i="6" s="1"/>
  <c r="AA180" i="6"/>
  <c r="AC180" i="6"/>
  <c r="AA194" i="6"/>
  <c r="AC194" i="6"/>
  <c r="Z194" i="6"/>
  <c r="AB194" i="6" s="1"/>
  <c r="AA133" i="6"/>
  <c r="Z133" i="6"/>
  <c r="AB133" i="6" s="1"/>
  <c r="AC133" i="6"/>
  <c r="AA130" i="6"/>
  <c r="Z130" i="6"/>
  <c r="AB130" i="6" s="1"/>
  <c r="AC130" i="6"/>
  <c r="Z203" i="6"/>
  <c r="AB203" i="6" s="1"/>
  <c r="AA203" i="6"/>
  <c r="AC203" i="6"/>
  <c r="Z142" i="6"/>
  <c r="AB142" i="6" s="1"/>
  <c r="AA142" i="6"/>
  <c r="AC142" i="6"/>
  <c r="Z172" i="6"/>
  <c r="AB172" i="6" s="1"/>
  <c r="AA172" i="6"/>
  <c r="AC172" i="6"/>
  <c r="AC173" i="6"/>
  <c r="AA173" i="6"/>
  <c r="Z173" i="6"/>
  <c r="AB173" i="6" s="1"/>
  <c r="AC204" i="6"/>
  <c r="Z204" i="6"/>
  <c r="AB204" i="6" s="1"/>
  <c r="AA204" i="6"/>
  <c r="AC183" i="6"/>
  <c r="AA183" i="6"/>
  <c r="Z183" i="6"/>
  <c r="AB183" i="6" s="1"/>
  <c r="Z128" i="6"/>
  <c r="AB128" i="6" s="1"/>
  <c r="AA128" i="6"/>
  <c r="AC128" i="6"/>
  <c r="Z163" i="6"/>
  <c r="AB163" i="6" s="1"/>
  <c r="AC163" i="6"/>
  <c r="AA163" i="6"/>
  <c r="AC191" i="6"/>
  <c r="AA191" i="6"/>
  <c r="Z191" i="6"/>
  <c r="AB191" i="6" s="1"/>
  <c r="AC152" i="6"/>
  <c r="AA152" i="6"/>
  <c r="Z152" i="6"/>
  <c r="AB152" i="6" s="1"/>
  <c r="Z13" i="6"/>
  <c r="AB13" i="6" s="1"/>
  <c r="AC13" i="6"/>
  <c r="AA13" i="6"/>
  <c r="AA153" i="6"/>
  <c r="Z153" i="6"/>
  <c r="AB153" i="6" s="1"/>
  <c r="AC153" i="6"/>
  <c r="AC149" i="6"/>
  <c r="Z149" i="6"/>
  <c r="AB149" i="6" s="1"/>
  <c r="AA149" i="6"/>
  <c r="Z138" i="6"/>
  <c r="AB138" i="6" s="1"/>
  <c r="AA138" i="6"/>
  <c r="AC138" i="6"/>
  <c r="AC115" i="6"/>
  <c r="Z115" i="6"/>
  <c r="AB115" i="6" s="1"/>
  <c r="AA115" i="6"/>
  <c r="AC116" i="6"/>
  <c r="Z116" i="6"/>
  <c r="AB116" i="6" s="1"/>
  <c r="AA116" i="6"/>
  <c r="Z200" i="6"/>
  <c r="AB200" i="6" s="1"/>
  <c r="AA200" i="6"/>
  <c r="AC200" i="6"/>
  <c r="AC167" i="6"/>
  <c r="Z167" i="6"/>
  <c r="AB167" i="6" s="1"/>
  <c r="AA167" i="6"/>
  <c r="Z148" i="6"/>
  <c r="AB148" i="6" s="1"/>
  <c r="AA148" i="6"/>
  <c r="AC148" i="6"/>
  <c r="AA196" i="6"/>
  <c r="Z196" i="6"/>
  <c r="AB196" i="6" s="1"/>
  <c r="AC196" i="6"/>
  <c r="AC198" i="6"/>
  <c r="Z198" i="6"/>
  <c r="AB198" i="6" s="1"/>
  <c r="AA198" i="6"/>
  <c r="Z206" i="6"/>
  <c r="AB206" i="6" s="1"/>
  <c r="AA206" i="6"/>
  <c r="AC206" i="6"/>
  <c r="Z195" i="6"/>
  <c r="AB195" i="6" s="1"/>
  <c r="AA195" i="6"/>
  <c r="AC195" i="6"/>
  <c r="AC182" i="6"/>
  <c r="AA182" i="6"/>
  <c r="Z182" i="6"/>
  <c r="AB182" i="6" s="1"/>
  <c r="AA208" i="6"/>
  <c r="AC208" i="6"/>
  <c r="Z208" i="6"/>
  <c r="AB208" i="6" s="1"/>
  <c r="AA207" i="6"/>
  <c r="AC207" i="6"/>
  <c r="Z207" i="6"/>
  <c r="AB207" i="6" s="1"/>
  <c r="AA190" i="6"/>
  <c r="Z190" i="6"/>
  <c r="AB190" i="6" s="1"/>
  <c r="AC190" i="6"/>
  <c r="L14" i="6"/>
  <c r="Y14" i="6"/>
  <c r="Y17" i="6"/>
  <c r="L17" i="6"/>
  <c r="Y16" i="6"/>
  <c r="L16" i="6"/>
  <c r="Y15" i="6"/>
  <c r="L15" i="6"/>
  <c r="Y18" i="6"/>
  <c r="L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8" i="6" l="1"/>
  <c r="Z16" i="6"/>
  <c r="AC16" i="6"/>
  <c r="Z18" i="6"/>
  <c r="AC18" i="6"/>
  <c r="Z17" i="6"/>
  <c r="AC17" i="6"/>
  <c r="AC15" i="6"/>
  <c r="Z15" i="6"/>
  <c r="AC14" i="6"/>
  <c r="Z14" i="6"/>
  <c r="C1" i="6"/>
  <c r="C1" i="2" l="1"/>
  <c r="Y2" i="2" l="1"/>
  <c r="Y184" i="2" l="1"/>
  <c r="Y163" i="2"/>
  <c r="Y158" i="2"/>
  <c r="Y151" i="2"/>
  <c r="Y149" i="2"/>
  <c r="Y146" i="2"/>
  <c r="Y137" i="2"/>
  <c r="Y122" i="2"/>
  <c r="Y115" i="2"/>
  <c r="Y112" i="2"/>
  <c r="Y205" i="2"/>
  <c r="Y202" i="2"/>
  <c r="Y199" i="2"/>
  <c r="Y194" i="2"/>
  <c r="Y189" i="2"/>
  <c r="Y186" i="2"/>
  <c r="Y177" i="2"/>
  <c r="Y172" i="2"/>
  <c r="Y160" i="2"/>
  <c r="Y139" i="2"/>
  <c r="Y134" i="2"/>
  <c r="Y127" i="2"/>
  <c r="Y124" i="2"/>
  <c r="Y117" i="2"/>
  <c r="Y107" i="2"/>
  <c r="Y129" i="2"/>
  <c r="Y135" i="2"/>
  <c r="Y132" i="2"/>
  <c r="Y207" i="2"/>
  <c r="Y196" i="2"/>
  <c r="Y179" i="2"/>
  <c r="Y174" i="2"/>
  <c r="Y167" i="2"/>
  <c r="Y165" i="2"/>
  <c r="Y162" i="2"/>
  <c r="Y153" i="2"/>
  <c r="Y148" i="2"/>
  <c r="Y136" i="2"/>
  <c r="Y114" i="2"/>
  <c r="Y201" i="2"/>
  <c r="Y191" i="2"/>
  <c r="Y188" i="2"/>
  <c r="Y176" i="2"/>
  <c r="Y155" i="2"/>
  <c r="Y150" i="2"/>
  <c r="Y143" i="2"/>
  <c r="Y141" i="2"/>
  <c r="Y126" i="2"/>
  <c r="Y119" i="2"/>
  <c r="Y116" i="2"/>
  <c r="Y109" i="2"/>
  <c r="Y182" i="2"/>
  <c r="Y156" i="2"/>
  <c r="Y144" i="2"/>
  <c r="Y125" i="2"/>
  <c r="Y204" i="2"/>
  <c r="Y198" i="2"/>
  <c r="Y193" i="2"/>
  <c r="Y183" i="2"/>
  <c r="Y181" i="2"/>
  <c r="Y178" i="2"/>
  <c r="Y169" i="2"/>
  <c r="Y164" i="2"/>
  <c r="Y152" i="2"/>
  <c r="Y138" i="2"/>
  <c r="Y131" i="2"/>
  <c r="Y128" i="2"/>
  <c r="Y121" i="2"/>
  <c r="Y175" i="2"/>
  <c r="Y173" i="2"/>
  <c r="Y170" i="2"/>
  <c r="Y110" i="2"/>
  <c r="Y171" i="2"/>
  <c r="Y166" i="2"/>
  <c r="Y159" i="2"/>
  <c r="Y157" i="2"/>
  <c r="Y154" i="2"/>
  <c r="Y145" i="2"/>
  <c r="Y140" i="2"/>
  <c r="Y133" i="2"/>
  <c r="Y118" i="2"/>
  <c r="Y111" i="2"/>
  <c r="Y108" i="2"/>
  <c r="Y200" i="2"/>
  <c r="Y206" i="2"/>
  <c r="Y203" i="2"/>
  <c r="Y195" i="2"/>
  <c r="Y190" i="2"/>
  <c r="Y185" i="2"/>
  <c r="Y180" i="2"/>
  <c r="Y168" i="2"/>
  <c r="Y147" i="2"/>
  <c r="Y142" i="2"/>
  <c r="Y130" i="2"/>
  <c r="Y123" i="2"/>
  <c r="Y120" i="2"/>
  <c r="Y113" i="2"/>
  <c r="Y197" i="2"/>
  <c r="Y192" i="2"/>
  <c r="Y187" i="2"/>
  <c r="Y161" i="2"/>
  <c r="N6"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AO114" i="6" l="1"/>
  <c r="AO121" i="6"/>
  <c r="AO129" i="6"/>
  <c r="AO145" i="6"/>
  <c r="AO134" i="6"/>
  <c r="AO207" i="6"/>
  <c r="AO149" i="6"/>
  <c r="AO177" i="6"/>
  <c r="AO173" i="6"/>
  <c r="AO148" i="6"/>
  <c r="AO147" i="6"/>
  <c r="AO140" i="6"/>
  <c r="AO200" i="6"/>
  <c r="AO131" i="6"/>
  <c r="AO198" i="6"/>
  <c r="AO150" i="6"/>
  <c r="AO156" i="6"/>
  <c r="AO205" i="6"/>
  <c r="AO199" i="6"/>
  <c r="AO141" i="6"/>
  <c r="AO165" i="6"/>
  <c r="AO146" i="6"/>
  <c r="AO210" i="6"/>
  <c r="AO158" i="6"/>
  <c r="AO179" i="6"/>
  <c r="AO182" i="6"/>
  <c r="AO160" i="6"/>
  <c r="AO154" i="6"/>
  <c r="AO152" i="6"/>
  <c r="AO211" i="6"/>
  <c r="AO138" i="6"/>
  <c r="AO203" i="6"/>
  <c r="AO153" i="6"/>
  <c r="AO137" i="6"/>
  <c r="AO178" i="6"/>
  <c r="AO144" i="6"/>
  <c r="AO193" i="6"/>
  <c r="AO191" i="6"/>
  <c r="AO151" i="6"/>
  <c r="AO204" i="6"/>
  <c r="AO161" i="6"/>
  <c r="AO125" i="6"/>
  <c r="AO185" i="6"/>
  <c r="AO186" i="6"/>
  <c r="AO159" i="6"/>
  <c r="AO157" i="6"/>
  <c r="AO136" i="6"/>
  <c r="AO143" i="6"/>
  <c r="AO206" i="6"/>
  <c r="AO155" i="6"/>
  <c r="AO124" i="6"/>
  <c r="AO130" i="6"/>
  <c r="AO127" i="6"/>
  <c r="AO118" i="6"/>
  <c r="AO196" i="6"/>
  <c r="AO172" i="6"/>
  <c r="AO112" i="6"/>
  <c r="AO163" i="6"/>
  <c r="AO132" i="6"/>
  <c r="AO187" i="6"/>
  <c r="AO113" i="6"/>
  <c r="AO180" i="6"/>
  <c r="AO166" i="6"/>
  <c r="AO139" i="6"/>
  <c r="AO164" i="6"/>
  <c r="AO209" i="6"/>
  <c r="AO162" i="6"/>
  <c r="AO194" i="6"/>
  <c r="AO126" i="6"/>
  <c r="AO174" i="6"/>
  <c r="AO128" i="6"/>
  <c r="AO201" i="6"/>
  <c r="AO184" i="6"/>
  <c r="AO115" i="6"/>
  <c r="AO170" i="6"/>
  <c r="AO135" i="6"/>
  <c r="AO197" i="6"/>
  <c r="AO120" i="6"/>
  <c r="AO192" i="6"/>
  <c r="AO169" i="6"/>
  <c r="AO133" i="6"/>
  <c r="AO176" i="6"/>
  <c r="AO116" i="6"/>
  <c r="AO167" i="6"/>
  <c r="AO208" i="6"/>
  <c r="AO190" i="6"/>
  <c r="AO168" i="6"/>
  <c r="AO183" i="6"/>
  <c r="AO117" i="6"/>
  <c r="AO189" i="6"/>
  <c r="AO122" i="6"/>
  <c r="AO175" i="6"/>
  <c r="AO142" i="6"/>
  <c r="AO202" i="6"/>
  <c r="AO123" i="6"/>
  <c r="AO195" i="6"/>
  <c r="AO171" i="6"/>
  <c r="AO181" i="6"/>
  <c r="AO119" i="6"/>
  <c r="AO188" i="6"/>
  <c r="AP64" i="6"/>
  <c r="AJ64" i="6"/>
  <c r="AM64" i="6"/>
  <c r="AL64" i="6"/>
  <c r="AL105" i="6"/>
  <c r="AP105" i="6"/>
  <c r="AJ105" i="6"/>
  <c r="AM105" i="6"/>
  <c r="AJ97" i="6"/>
  <c r="AL97" i="6"/>
  <c r="AM97" i="6"/>
  <c r="AP97" i="6"/>
  <c r="AM89" i="6"/>
  <c r="AP89" i="6"/>
  <c r="AJ89" i="6"/>
  <c r="AL89" i="6"/>
  <c r="AL81" i="6"/>
  <c r="AM81" i="6"/>
  <c r="AP81" i="6"/>
  <c r="AJ81" i="6"/>
  <c r="AL73" i="6"/>
  <c r="AM73" i="6"/>
  <c r="AP73" i="6"/>
  <c r="AJ73" i="6"/>
  <c r="AL65" i="6"/>
  <c r="AM65" i="6"/>
  <c r="AP65" i="6"/>
  <c r="AJ65" i="6"/>
  <c r="AL57" i="6"/>
  <c r="AM57" i="6"/>
  <c r="AP57" i="6"/>
  <c r="AJ57" i="6"/>
  <c r="AJ49" i="6"/>
  <c r="AL49" i="6"/>
  <c r="AM49" i="6"/>
  <c r="AP49" i="6"/>
  <c r="AP41" i="6"/>
  <c r="AJ41" i="6"/>
  <c r="AM41" i="6"/>
  <c r="AL41" i="6"/>
  <c r="AJ33" i="6"/>
  <c r="AL33" i="6"/>
  <c r="AM33" i="6"/>
  <c r="AP33" i="6"/>
  <c r="AP25" i="6"/>
  <c r="AJ25" i="6"/>
  <c r="AM25" i="6"/>
  <c r="AL25" i="6"/>
  <c r="AP80" i="6"/>
  <c r="AM80" i="6"/>
  <c r="AJ80" i="6"/>
  <c r="AL80" i="6"/>
  <c r="AM32" i="6"/>
  <c r="AP32" i="6"/>
  <c r="AL32" i="6"/>
  <c r="AJ32" i="6"/>
  <c r="AJ111" i="6"/>
  <c r="AL111" i="6"/>
  <c r="AM111" i="6"/>
  <c r="AP111" i="6"/>
  <c r="AL103" i="6"/>
  <c r="AM103" i="6"/>
  <c r="AP103" i="6"/>
  <c r="AJ103" i="6"/>
  <c r="AL95" i="6"/>
  <c r="AM95" i="6"/>
  <c r="AP95" i="6"/>
  <c r="AJ95" i="6"/>
  <c r="AJ87" i="6"/>
  <c r="AL87" i="6"/>
  <c r="AP87" i="6"/>
  <c r="AM87" i="6"/>
  <c r="AJ79" i="6"/>
  <c r="AL79" i="6"/>
  <c r="AP79" i="6"/>
  <c r="AM79" i="6"/>
  <c r="AJ71" i="6"/>
  <c r="AL71" i="6"/>
  <c r="AM71" i="6"/>
  <c r="AP71" i="6"/>
  <c r="AJ63" i="6"/>
  <c r="AL63" i="6"/>
  <c r="AM63" i="6"/>
  <c r="AP63" i="6"/>
  <c r="AJ55" i="6"/>
  <c r="AL55" i="6"/>
  <c r="AM55" i="6"/>
  <c r="AP55" i="6"/>
  <c r="AP47" i="6"/>
  <c r="AJ47" i="6"/>
  <c r="AM47" i="6"/>
  <c r="AL47" i="6"/>
  <c r="AJ39" i="6"/>
  <c r="AL39" i="6"/>
  <c r="AM39" i="6"/>
  <c r="AP39" i="6"/>
  <c r="AP31" i="6"/>
  <c r="AJ31" i="6"/>
  <c r="AL31" i="6"/>
  <c r="AM31" i="6"/>
  <c r="AJ23" i="6"/>
  <c r="AL23" i="6"/>
  <c r="AM23" i="6"/>
  <c r="AP23" i="6"/>
  <c r="AP72" i="6"/>
  <c r="AJ72" i="6"/>
  <c r="AM72" i="6"/>
  <c r="AL72" i="6"/>
  <c r="AL110" i="6"/>
  <c r="AM110" i="6"/>
  <c r="AP110" i="6"/>
  <c r="AJ110" i="6"/>
  <c r="AJ94" i="6"/>
  <c r="AL94" i="6"/>
  <c r="AP94" i="6"/>
  <c r="AM94" i="6"/>
  <c r="AJ86" i="6"/>
  <c r="AL86" i="6"/>
  <c r="AM86" i="6"/>
  <c r="AP86" i="6"/>
  <c r="AJ78" i="6"/>
  <c r="AL78" i="6"/>
  <c r="AM78" i="6"/>
  <c r="AP78" i="6"/>
  <c r="AJ70" i="6"/>
  <c r="AL70" i="6"/>
  <c r="AM70" i="6"/>
  <c r="AP70" i="6"/>
  <c r="AJ62" i="6"/>
  <c r="AL62" i="6"/>
  <c r="AM62" i="6"/>
  <c r="AP62" i="6"/>
  <c r="AL54" i="6"/>
  <c r="AM54" i="6"/>
  <c r="AP54" i="6"/>
  <c r="AJ54" i="6"/>
  <c r="AJ46" i="6"/>
  <c r="AL46" i="6"/>
  <c r="AM46" i="6"/>
  <c r="AP46" i="6"/>
  <c r="AM38" i="6"/>
  <c r="AP38" i="6"/>
  <c r="AL38" i="6"/>
  <c r="AJ38" i="6"/>
  <c r="AJ30" i="6"/>
  <c r="AL30" i="6"/>
  <c r="AM30" i="6"/>
  <c r="AP30" i="6"/>
  <c r="AP22" i="6"/>
  <c r="AJ22" i="6"/>
  <c r="AM22" i="6"/>
  <c r="AL22" i="6"/>
  <c r="AJ104" i="6"/>
  <c r="AL104" i="6"/>
  <c r="AM104" i="6"/>
  <c r="AP104" i="6"/>
  <c r="AP56" i="6"/>
  <c r="AJ56" i="6"/>
  <c r="AL56" i="6"/>
  <c r="AM56" i="6"/>
  <c r="AJ101" i="6"/>
  <c r="AL101" i="6"/>
  <c r="AM101" i="6"/>
  <c r="AP101" i="6"/>
  <c r="AM85" i="6"/>
  <c r="AP85" i="6"/>
  <c r="AJ85" i="6"/>
  <c r="AL85" i="6"/>
  <c r="AL77" i="6"/>
  <c r="AM77" i="6"/>
  <c r="AP77" i="6"/>
  <c r="AJ77" i="6"/>
  <c r="AL69" i="6"/>
  <c r="AM69" i="6"/>
  <c r="AP69" i="6"/>
  <c r="AJ69" i="6"/>
  <c r="AL61" i="6"/>
  <c r="AM61" i="6"/>
  <c r="AP61" i="6"/>
  <c r="AJ61" i="6"/>
  <c r="AP53" i="6"/>
  <c r="AJ53" i="6"/>
  <c r="AM53" i="6"/>
  <c r="AL53" i="6"/>
  <c r="AL45" i="6"/>
  <c r="AM45" i="6"/>
  <c r="AP45" i="6"/>
  <c r="AJ45" i="6"/>
  <c r="AJ37" i="6"/>
  <c r="AL37" i="6"/>
  <c r="AM37" i="6"/>
  <c r="AP37" i="6"/>
  <c r="AM29" i="6"/>
  <c r="AP29" i="6"/>
  <c r="AL29" i="6"/>
  <c r="AJ29" i="6"/>
  <c r="AJ21" i="6"/>
  <c r="AL21" i="6"/>
  <c r="AM21" i="6"/>
  <c r="AP21" i="6"/>
  <c r="AJ40" i="6"/>
  <c r="AL40" i="6"/>
  <c r="AM40" i="6"/>
  <c r="AP40" i="6"/>
  <c r="AP109" i="6"/>
  <c r="AJ109" i="6"/>
  <c r="AL109" i="6"/>
  <c r="AM109" i="6"/>
  <c r="AJ108" i="6"/>
  <c r="AL108" i="6"/>
  <c r="AM108" i="6"/>
  <c r="AP108" i="6"/>
  <c r="AJ100" i="6"/>
  <c r="AL100" i="6"/>
  <c r="AM100" i="6"/>
  <c r="AP100" i="6"/>
  <c r="AP92" i="6"/>
  <c r="AM92" i="6"/>
  <c r="AJ92" i="6"/>
  <c r="AL92" i="6"/>
  <c r="AP84" i="6"/>
  <c r="AM84" i="6"/>
  <c r="AJ84" i="6"/>
  <c r="AL84" i="6"/>
  <c r="AP76" i="6"/>
  <c r="AJ76" i="6"/>
  <c r="AM76" i="6"/>
  <c r="AL76" i="6"/>
  <c r="AP68" i="6"/>
  <c r="AJ68" i="6"/>
  <c r="AM68" i="6"/>
  <c r="AL68" i="6"/>
  <c r="AP60" i="6"/>
  <c r="AJ60" i="6"/>
  <c r="AM60" i="6"/>
  <c r="AL60" i="6"/>
  <c r="AJ52" i="6"/>
  <c r="AL52" i="6"/>
  <c r="AM52" i="6"/>
  <c r="AP52" i="6"/>
  <c r="AP44" i="6"/>
  <c r="AJ44" i="6"/>
  <c r="AL44" i="6"/>
  <c r="AM44" i="6"/>
  <c r="AJ36" i="6"/>
  <c r="AL36" i="6"/>
  <c r="AM36" i="6"/>
  <c r="AP36" i="6"/>
  <c r="AJ28" i="6"/>
  <c r="AL28" i="6"/>
  <c r="AM28" i="6"/>
  <c r="AP28" i="6"/>
  <c r="AJ20" i="6"/>
  <c r="AL20" i="6"/>
  <c r="AM20" i="6"/>
  <c r="AP20" i="6"/>
  <c r="AJ96" i="6"/>
  <c r="AL96" i="6"/>
  <c r="AM96" i="6"/>
  <c r="AP96" i="6"/>
  <c r="AJ48" i="6"/>
  <c r="AL48" i="6"/>
  <c r="AM48" i="6"/>
  <c r="AP48" i="6"/>
  <c r="AL102" i="6"/>
  <c r="AP102" i="6"/>
  <c r="AJ102" i="6"/>
  <c r="AM102" i="6"/>
  <c r="AJ107" i="6"/>
  <c r="AL107" i="6"/>
  <c r="AM107" i="6"/>
  <c r="AP107" i="6"/>
  <c r="AL99" i="6"/>
  <c r="AM99" i="6"/>
  <c r="AP99" i="6"/>
  <c r="AJ99" i="6"/>
  <c r="AL91" i="6"/>
  <c r="AP91" i="6"/>
  <c r="AJ91" i="6"/>
  <c r="AM91" i="6"/>
  <c r="AJ83" i="6"/>
  <c r="AL83" i="6"/>
  <c r="AP83" i="6"/>
  <c r="AM83" i="6"/>
  <c r="AJ75" i="6"/>
  <c r="AL75" i="6"/>
  <c r="AM75" i="6"/>
  <c r="AP75" i="6"/>
  <c r="AJ67" i="6"/>
  <c r="AL67" i="6"/>
  <c r="AM67" i="6"/>
  <c r="AP67" i="6"/>
  <c r="AJ59" i="6"/>
  <c r="AL59" i="6"/>
  <c r="AM59" i="6"/>
  <c r="AP59" i="6"/>
  <c r="AJ51" i="6"/>
  <c r="AL51" i="6"/>
  <c r="AM51" i="6"/>
  <c r="AP51" i="6"/>
  <c r="AJ43" i="6"/>
  <c r="AL43" i="6"/>
  <c r="AM43" i="6"/>
  <c r="AP43" i="6"/>
  <c r="AM35" i="6"/>
  <c r="AP35" i="6"/>
  <c r="AL35" i="6"/>
  <c r="AJ35" i="6"/>
  <c r="AJ27" i="6"/>
  <c r="AL27" i="6"/>
  <c r="AM27" i="6"/>
  <c r="AP27" i="6"/>
  <c r="AP19" i="6"/>
  <c r="AJ19" i="6"/>
  <c r="AM19" i="6"/>
  <c r="AL19" i="6"/>
  <c r="AP88" i="6"/>
  <c r="AM88" i="6"/>
  <c r="AJ88" i="6"/>
  <c r="AL88" i="6"/>
  <c r="AJ24" i="6"/>
  <c r="AL24" i="6"/>
  <c r="AM24" i="6"/>
  <c r="AP24" i="6"/>
  <c r="AM93" i="6"/>
  <c r="AJ93" i="6"/>
  <c r="AL93" i="6"/>
  <c r="AP93" i="6"/>
  <c r="AL106" i="6"/>
  <c r="AM106" i="6"/>
  <c r="AP106" i="6"/>
  <c r="AJ106" i="6"/>
  <c r="AL98" i="6"/>
  <c r="AP98" i="6"/>
  <c r="AJ98" i="6"/>
  <c r="AM98" i="6"/>
  <c r="AJ90" i="6"/>
  <c r="AL90" i="6"/>
  <c r="AM90" i="6"/>
  <c r="AP90" i="6"/>
  <c r="AJ82" i="6"/>
  <c r="AL82" i="6"/>
  <c r="AM82" i="6"/>
  <c r="AP82" i="6"/>
  <c r="AJ74" i="6"/>
  <c r="AL74" i="6"/>
  <c r="AM74" i="6"/>
  <c r="AP74" i="6"/>
  <c r="AJ66" i="6"/>
  <c r="AL66" i="6"/>
  <c r="AM66" i="6"/>
  <c r="AP66" i="6"/>
  <c r="AJ58" i="6"/>
  <c r="AL58" i="6"/>
  <c r="AM58" i="6"/>
  <c r="AP58" i="6"/>
  <c r="AP50" i="6"/>
  <c r="AJ50" i="6"/>
  <c r="AM50" i="6"/>
  <c r="AL50" i="6"/>
  <c r="AJ42" i="6"/>
  <c r="AL42" i="6"/>
  <c r="AM42" i="6"/>
  <c r="AP42" i="6"/>
  <c r="AP34" i="6"/>
  <c r="AJ34" i="6"/>
  <c r="AL34" i="6"/>
  <c r="AM34" i="6"/>
  <c r="AL26" i="6"/>
  <c r="AM26" i="6"/>
  <c r="AP26" i="6"/>
  <c r="AJ26" i="6"/>
  <c r="B27" i="1"/>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G6" i="6"/>
  <c r="AO4" i="6" l="1"/>
  <c r="AP4" i="6"/>
  <c r="AS4" i="6"/>
  <c r="AM4" i="6"/>
  <c r="A19" i="6"/>
  <c r="B19" i="6"/>
  <c r="C19" i="6"/>
  <c r="A20" i="6"/>
  <c r="B20" i="6"/>
  <c r="C20" i="6"/>
  <c r="A21" i="6"/>
  <c r="B21" i="6"/>
  <c r="C21" i="6"/>
  <c r="A22" i="6"/>
  <c r="B22" i="6"/>
  <c r="C22" i="6"/>
  <c r="A23" i="6"/>
  <c r="B23" i="6"/>
  <c r="C23" i="6"/>
  <c r="A24" i="6"/>
  <c r="B24" i="6"/>
  <c r="C24" i="6"/>
  <c r="A25" i="6"/>
  <c r="B25" i="6"/>
  <c r="C25" i="6"/>
  <c r="A26" i="6"/>
  <c r="B26" i="6"/>
  <c r="C26" i="6"/>
  <c r="A27" i="6"/>
  <c r="B27" i="6"/>
  <c r="C27" i="6"/>
  <c r="A28" i="6"/>
  <c r="B28" i="6"/>
  <c r="C28" i="6"/>
  <c r="A29" i="6"/>
  <c r="B29" i="6"/>
  <c r="C29" i="6"/>
  <c r="A30" i="6"/>
  <c r="B30" i="6"/>
  <c r="C30" i="6"/>
  <c r="A31" i="6"/>
  <c r="B31" i="6"/>
  <c r="C31" i="6"/>
  <c r="A32" i="6"/>
  <c r="B32" i="6"/>
  <c r="C32" i="6"/>
  <c r="A33" i="6"/>
  <c r="B33" i="6"/>
  <c r="C33" i="6"/>
  <c r="A34" i="6"/>
  <c r="B34" i="6"/>
  <c r="C34" i="6"/>
  <c r="A35" i="6"/>
  <c r="B35" i="6"/>
  <c r="C35" i="6"/>
  <c r="A36" i="6"/>
  <c r="B36" i="6"/>
  <c r="C36" i="6"/>
  <c r="A37" i="6"/>
  <c r="B37" i="6"/>
  <c r="C37" i="6"/>
  <c r="A38" i="6"/>
  <c r="B38" i="6"/>
  <c r="C38" i="6"/>
  <c r="A39" i="6"/>
  <c r="B39" i="6"/>
  <c r="C39" i="6"/>
  <c r="A40" i="6"/>
  <c r="B40" i="6"/>
  <c r="C40" i="6"/>
  <c r="A41" i="6"/>
  <c r="B41" i="6"/>
  <c r="C41" i="6"/>
  <c r="A42" i="6"/>
  <c r="B42" i="6"/>
  <c r="C42" i="6"/>
  <c r="A43" i="6"/>
  <c r="B43" i="6"/>
  <c r="C43" i="6"/>
  <c r="A44" i="6"/>
  <c r="B44" i="6"/>
  <c r="C44" i="6"/>
  <c r="A45" i="6"/>
  <c r="B45" i="6"/>
  <c r="C45" i="6"/>
  <c r="A46" i="6"/>
  <c r="B46" i="6"/>
  <c r="C46" i="6"/>
  <c r="A47" i="6"/>
  <c r="B47" i="6"/>
  <c r="C47" i="6"/>
  <c r="A48" i="6"/>
  <c r="B48" i="6"/>
  <c r="C48" i="6"/>
  <c r="A49" i="6"/>
  <c r="B49" i="6"/>
  <c r="C49" i="6"/>
  <c r="A50" i="6"/>
  <c r="B50" i="6"/>
  <c r="C50" i="6"/>
  <c r="A51" i="6"/>
  <c r="B51" i="6"/>
  <c r="C51" i="6"/>
  <c r="A52" i="6"/>
  <c r="B52" i="6"/>
  <c r="C52" i="6"/>
  <c r="A53" i="6"/>
  <c r="B53" i="6"/>
  <c r="C53" i="6"/>
  <c r="A54" i="6"/>
  <c r="B54" i="6"/>
  <c r="C54" i="6"/>
  <c r="A55" i="6"/>
  <c r="B55" i="6"/>
  <c r="C55" i="6"/>
  <c r="A56" i="6"/>
  <c r="B56" i="6"/>
  <c r="C56" i="6"/>
  <c r="A57" i="6"/>
  <c r="B57" i="6"/>
  <c r="C57" i="6"/>
  <c r="A58" i="6"/>
  <c r="B58" i="6"/>
  <c r="C58" i="6"/>
  <c r="A59" i="6"/>
  <c r="B59" i="6"/>
  <c r="C59" i="6"/>
  <c r="A60" i="6"/>
  <c r="B60" i="6"/>
  <c r="C60" i="6"/>
  <c r="A61" i="6"/>
  <c r="B61" i="6"/>
  <c r="C61" i="6"/>
  <c r="A62" i="6"/>
  <c r="B62" i="6"/>
  <c r="C62" i="6"/>
  <c r="A63" i="6"/>
  <c r="B63" i="6"/>
  <c r="C63" i="6"/>
  <c r="A64" i="6"/>
  <c r="B64" i="6"/>
  <c r="C64" i="6"/>
  <c r="A65" i="6"/>
  <c r="B65" i="6"/>
  <c r="C65" i="6"/>
  <c r="A66" i="6"/>
  <c r="B66" i="6"/>
  <c r="C66" i="6"/>
  <c r="A67" i="6"/>
  <c r="B67" i="6"/>
  <c r="C67" i="6"/>
  <c r="A68" i="6"/>
  <c r="B68" i="6"/>
  <c r="C68" i="6"/>
  <c r="A69" i="6"/>
  <c r="B69" i="6"/>
  <c r="C69" i="6"/>
  <c r="A70" i="6"/>
  <c r="B70" i="6"/>
  <c r="C70" i="6"/>
  <c r="A71" i="6"/>
  <c r="B71" i="6"/>
  <c r="C71" i="6"/>
  <c r="A72" i="6"/>
  <c r="B72" i="6"/>
  <c r="C72" i="6"/>
  <c r="A73" i="6"/>
  <c r="B73" i="6"/>
  <c r="C73" i="6"/>
  <c r="A74" i="6"/>
  <c r="B74" i="6"/>
  <c r="C74" i="6"/>
  <c r="A75" i="6"/>
  <c r="B75" i="6"/>
  <c r="C75" i="6"/>
  <c r="A76" i="6"/>
  <c r="B76" i="6"/>
  <c r="C76" i="6"/>
  <c r="A77" i="6"/>
  <c r="B77" i="6"/>
  <c r="C77" i="6"/>
  <c r="A78" i="6"/>
  <c r="B78" i="6"/>
  <c r="C78" i="6"/>
  <c r="A79" i="6"/>
  <c r="B79" i="6"/>
  <c r="C79" i="6"/>
  <c r="A80" i="6"/>
  <c r="B80" i="6"/>
  <c r="C80" i="6"/>
  <c r="A81" i="6"/>
  <c r="B81" i="6"/>
  <c r="C81" i="6"/>
  <c r="A82" i="6"/>
  <c r="B82" i="6"/>
  <c r="C82" i="6"/>
  <c r="A83" i="6"/>
  <c r="B83" i="6"/>
  <c r="C83" i="6"/>
  <c r="A84" i="6"/>
  <c r="B84" i="6"/>
  <c r="C84" i="6"/>
  <c r="A85" i="6"/>
  <c r="B85" i="6"/>
  <c r="C85" i="6"/>
  <c r="A86" i="6"/>
  <c r="B86" i="6"/>
  <c r="C86" i="6"/>
  <c r="A87" i="6"/>
  <c r="B87" i="6"/>
  <c r="C87" i="6"/>
  <c r="A88" i="6"/>
  <c r="B88" i="6"/>
  <c r="C88" i="6"/>
  <c r="A89" i="6"/>
  <c r="B89" i="6"/>
  <c r="C89" i="6"/>
  <c r="A90" i="6"/>
  <c r="B90" i="6"/>
  <c r="C90" i="6"/>
  <c r="A91" i="6"/>
  <c r="B91" i="6"/>
  <c r="C91" i="6"/>
  <c r="A92" i="6"/>
  <c r="B92" i="6"/>
  <c r="C92" i="6"/>
  <c r="A93" i="6"/>
  <c r="B93" i="6"/>
  <c r="C93" i="6"/>
  <c r="A94" i="6"/>
  <c r="B94" i="6"/>
  <c r="C94" i="6"/>
  <c r="A95" i="6"/>
  <c r="B95" i="6"/>
  <c r="C95" i="6"/>
  <c r="A96" i="6"/>
  <c r="B96" i="6"/>
  <c r="C96" i="6"/>
  <c r="A97" i="6"/>
  <c r="B97" i="6"/>
  <c r="C97" i="6"/>
  <c r="A98" i="6"/>
  <c r="B98" i="6"/>
  <c r="C98" i="6"/>
  <c r="A99" i="6"/>
  <c r="B99" i="6"/>
  <c r="C99" i="6"/>
  <c r="A100" i="6"/>
  <c r="B100" i="6"/>
  <c r="C100" i="6"/>
  <c r="A101" i="6"/>
  <c r="B101" i="6"/>
  <c r="C101" i="6"/>
  <c r="A102" i="6"/>
  <c r="B102" i="6"/>
  <c r="C102" i="6"/>
  <c r="A103" i="6"/>
  <c r="B103" i="6"/>
  <c r="C103" i="6"/>
  <c r="A104" i="6"/>
  <c r="B104" i="6"/>
  <c r="C104" i="6"/>
  <c r="A105" i="6"/>
  <c r="B105" i="6"/>
  <c r="C105" i="6"/>
  <c r="A106" i="6"/>
  <c r="B106" i="6"/>
  <c r="C106" i="6"/>
  <c r="A107" i="6"/>
  <c r="B107" i="6"/>
  <c r="C107" i="6"/>
  <c r="A108" i="6"/>
  <c r="B108" i="6"/>
  <c r="C108" i="6"/>
  <c r="A109" i="6"/>
  <c r="B109" i="6"/>
  <c r="C109" i="6"/>
  <c r="A110" i="6"/>
  <c r="B110" i="6"/>
  <c r="C110" i="6"/>
  <c r="A111" i="6"/>
  <c r="B111" i="6"/>
  <c r="C111" i="6"/>
  <c r="Y98" i="6" l="1"/>
  <c r="Y90" i="6"/>
  <c r="Y82" i="6"/>
  <c r="Y50" i="6"/>
  <c r="Y34" i="6"/>
  <c r="Y111" i="6"/>
  <c r="Y47" i="6"/>
  <c r="Y31" i="6"/>
  <c r="Y108" i="6"/>
  <c r="Y76" i="6"/>
  <c r="Y20" i="6"/>
  <c r="Y81" i="6"/>
  <c r="Y49" i="6"/>
  <c r="Y41" i="6"/>
  <c r="Y102" i="6"/>
  <c r="Y94" i="6"/>
  <c r="Y86" i="6"/>
  <c r="Y78" i="6"/>
  <c r="Y70" i="6"/>
  <c r="Y62" i="6"/>
  <c r="Y54" i="6"/>
  <c r="Y46" i="6"/>
  <c r="Y38" i="6"/>
  <c r="Y30" i="6"/>
  <c r="Y22" i="6"/>
  <c r="Y58" i="6"/>
  <c r="Y42" i="6"/>
  <c r="Y95" i="6"/>
  <c r="Y63" i="6"/>
  <c r="Y55" i="6"/>
  <c r="Y23" i="6"/>
  <c r="Y92" i="6"/>
  <c r="Y60" i="6"/>
  <c r="Y36" i="6"/>
  <c r="Y105" i="6"/>
  <c r="Y73" i="6"/>
  <c r="Y57" i="6"/>
  <c r="Y107" i="6"/>
  <c r="Y99" i="6"/>
  <c r="Y91" i="6"/>
  <c r="Y83" i="6"/>
  <c r="Y75" i="6"/>
  <c r="Y67" i="6"/>
  <c r="Y59" i="6"/>
  <c r="Y51" i="6"/>
  <c r="Y43" i="6"/>
  <c r="Y35" i="6"/>
  <c r="Y27" i="6"/>
  <c r="Y19" i="6"/>
  <c r="Y74" i="6"/>
  <c r="Y26" i="6"/>
  <c r="Y103" i="6"/>
  <c r="Y100" i="6"/>
  <c r="Y68" i="6"/>
  <c r="Y97" i="6"/>
  <c r="Y25" i="6"/>
  <c r="Y104" i="6"/>
  <c r="Y96" i="6"/>
  <c r="Y88" i="6"/>
  <c r="Y80" i="6"/>
  <c r="Y72" i="6"/>
  <c r="Y64" i="6"/>
  <c r="Y56" i="6"/>
  <c r="Y48" i="6"/>
  <c r="Y40" i="6"/>
  <c r="Y32" i="6"/>
  <c r="Y24" i="6"/>
  <c r="Y106" i="6"/>
  <c r="Y66" i="6"/>
  <c r="Y87" i="6"/>
  <c r="Y79" i="6"/>
  <c r="Y71" i="6"/>
  <c r="Y39" i="6"/>
  <c r="Y84" i="6"/>
  <c r="Y52" i="6"/>
  <c r="Y44" i="6"/>
  <c r="Y28" i="6"/>
  <c r="Y89" i="6"/>
  <c r="Y65" i="6"/>
  <c r="Y33" i="6"/>
  <c r="Y110" i="6"/>
  <c r="Y109" i="6"/>
  <c r="Y101" i="6"/>
  <c r="Y93" i="6"/>
  <c r="Y85" i="6"/>
  <c r="Y77" i="6"/>
  <c r="Y69" i="6"/>
  <c r="Y61" i="6"/>
  <c r="Y53" i="6"/>
  <c r="Y45" i="6"/>
  <c r="Y37" i="6"/>
  <c r="Y29" i="6"/>
  <c r="Y21" i="6"/>
  <c r="U104" i="6"/>
  <c r="W104" i="6"/>
  <c r="J104" i="6" s="1"/>
  <c r="U96" i="6"/>
  <c r="W96" i="6"/>
  <c r="J96" i="6" s="1"/>
  <c r="U88" i="6"/>
  <c r="W88" i="6"/>
  <c r="J88" i="6" s="1"/>
  <c r="U80" i="6"/>
  <c r="W80" i="6"/>
  <c r="J80" i="6" s="1"/>
  <c r="U72" i="6"/>
  <c r="W72" i="6"/>
  <c r="J72" i="6" s="1"/>
  <c r="U64" i="6"/>
  <c r="W64" i="6"/>
  <c r="J64" i="6" s="1"/>
  <c r="U56" i="6"/>
  <c r="W56" i="6"/>
  <c r="J56" i="6" s="1"/>
  <c r="U48" i="6"/>
  <c r="W48" i="6"/>
  <c r="J48" i="6" s="1"/>
  <c r="U40" i="6"/>
  <c r="W40" i="6"/>
  <c r="J40" i="6" s="1"/>
  <c r="U32" i="6"/>
  <c r="W32" i="6"/>
  <c r="J32" i="6" s="1"/>
  <c r="U24" i="6"/>
  <c r="W24" i="6"/>
  <c r="J24" i="6" s="1"/>
  <c r="W69" i="6"/>
  <c r="J69" i="6" s="1"/>
  <c r="U69" i="6"/>
  <c r="U106" i="6"/>
  <c r="W106" i="6"/>
  <c r="J106" i="6" s="1"/>
  <c r="U98" i="6"/>
  <c r="W98" i="6"/>
  <c r="J98" i="6" s="1"/>
  <c r="U90" i="6"/>
  <c r="W90" i="6"/>
  <c r="J90" i="6" s="1"/>
  <c r="U82" i="6"/>
  <c r="W82" i="6"/>
  <c r="J82" i="6" s="1"/>
  <c r="U74" i="6"/>
  <c r="W74" i="6"/>
  <c r="J74" i="6" s="1"/>
  <c r="U66" i="6"/>
  <c r="W66" i="6"/>
  <c r="J66" i="6" s="1"/>
  <c r="U58" i="6"/>
  <c r="W58" i="6"/>
  <c r="J58" i="6" s="1"/>
  <c r="U50" i="6"/>
  <c r="W50" i="6"/>
  <c r="J50" i="6" s="1"/>
  <c r="U42" i="6"/>
  <c r="W42" i="6"/>
  <c r="J42" i="6" s="1"/>
  <c r="W34" i="6"/>
  <c r="J34" i="6" s="1"/>
  <c r="U34" i="6"/>
  <c r="U26" i="6"/>
  <c r="W26" i="6"/>
  <c r="J26" i="6" s="1"/>
  <c r="U21" i="6"/>
  <c r="W21" i="6"/>
  <c r="J21" i="6" s="1"/>
  <c r="U103" i="6"/>
  <c r="W103" i="6"/>
  <c r="J103" i="6" s="1"/>
  <c r="U95" i="6"/>
  <c r="W95" i="6"/>
  <c r="J95" i="6" s="1"/>
  <c r="U87" i="6"/>
  <c r="W87" i="6"/>
  <c r="J87" i="6" s="1"/>
  <c r="W79" i="6"/>
  <c r="J79" i="6" s="1"/>
  <c r="U79" i="6"/>
  <c r="W71" i="6"/>
  <c r="J71" i="6" s="1"/>
  <c r="U71" i="6"/>
  <c r="W63" i="6"/>
  <c r="J63" i="6" s="1"/>
  <c r="U63" i="6"/>
  <c r="U55" i="6"/>
  <c r="W55" i="6"/>
  <c r="J55" i="6" s="1"/>
  <c r="W47" i="6"/>
  <c r="J47" i="6" s="1"/>
  <c r="U47" i="6"/>
  <c r="W39" i="6"/>
  <c r="J39" i="6" s="1"/>
  <c r="U39" i="6"/>
  <c r="W31" i="6"/>
  <c r="J31" i="6" s="1"/>
  <c r="U31" i="6"/>
  <c r="W23" i="6"/>
  <c r="J23" i="6" s="1"/>
  <c r="U23" i="6"/>
  <c r="U100" i="6"/>
  <c r="W100" i="6"/>
  <c r="J100" i="6" s="1"/>
  <c r="W92" i="6"/>
  <c r="J92" i="6" s="1"/>
  <c r="U92" i="6"/>
  <c r="W84" i="6"/>
  <c r="J84" i="6" s="1"/>
  <c r="U84" i="6"/>
  <c r="W76" i="6"/>
  <c r="J76" i="6" s="1"/>
  <c r="U76" i="6"/>
  <c r="W68" i="6"/>
  <c r="J68" i="6" s="1"/>
  <c r="U68" i="6"/>
  <c r="W60" i="6"/>
  <c r="J60" i="6" s="1"/>
  <c r="U60" i="6"/>
  <c r="U52" i="6"/>
  <c r="W52" i="6"/>
  <c r="J52" i="6" s="1"/>
  <c r="W44" i="6"/>
  <c r="J44" i="6" s="1"/>
  <c r="U44" i="6"/>
  <c r="U36" i="6"/>
  <c r="W36" i="6"/>
  <c r="J36" i="6" s="1"/>
  <c r="W28" i="6"/>
  <c r="J28" i="6" s="1"/>
  <c r="U28" i="6"/>
  <c r="U20" i="6"/>
  <c r="W20" i="6"/>
  <c r="J20" i="6" s="1"/>
  <c r="U105" i="6"/>
  <c r="W105" i="6"/>
  <c r="J105" i="6" s="1"/>
  <c r="U97" i="6"/>
  <c r="W97" i="6"/>
  <c r="J97" i="6" s="1"/>
  <c r="U89" i="6"/>
  <c r="W89" i="6"/>
  <c r="J89" i="6" s="1"/>
  <c r="U81" i="6"/>
  <c r="W81" i="6"/>
  <c r="J81" i="6" s="1"/>
  <c r="U73" i="6"/>
  <c r="W73" i="6"/>
  <c r="J73" i="6" s="1"/>
  <c r="U65" i="6"/>
  <c r="W65" i="6"/>
  <c r="J65" i="6" s="1"/>
  <c r="U57" i="6"/>
  <c r="W57" i="6"/>
  <c r="J57" i="6" s="1"/>
  <c r="U49" i="6"/>
  <c r="W49" i="6"/>
  <c r="J49" i="6" s="1"/>
  <c r="U41" i="6"/>
  <c r="W41" i="6"/>
  <c r="J41" i="6" s="1"/>
  <c r="U33" i="6"/>
  <c r="W33" i="6"/>
  <c r="J33" i="6" s="1"/>
  <c r="U25" i="6"/>
  <c r="W25" i="6"/>
  <c r="J25" i="6" s="1"/>
  <c r="U101" i="6"/>
  <c r="W101" i="6"/>
  <c r="J101" i="6" s="1"/>
  <c r="W93" i="6"/>
  <c r="J93" i="6" s="1"/>
  <c r="U93" i="6"/>
  <c r="W85" i="6"/>
  <c r="J85" i="6" s="1"/>
  <c r="U85" i="6"/>
  <c r="W77" i="6"/>
  <c r="J77" i="6" s="1"/>
  <c r="U77" i="6"/>
  <c r="W29" i="6"/>
  <c r="J29" i="6" s="1"/>
  <c r="U29" i="6"/>
  <c r="U111" i="6"/>
  <c r="W111" i="6"/>
  <c r="J111" i="6" s="1"/>
  <c r="U108" i="6"/>
  <c r="W108" i="6"/>
  <c r="J108" i="6" s="1"/>
  <c r="W110" i="6"/>
  <c r="J110" i="6" s="1"/>
  <c r="U110" i="6"/>
  <c r="U102" i="6"/>
  <c r="W102" i="6"/>
  <c r="J102" i="6" s="1"/>
  <c r="U94" i="6"/>
  <c r="W94" i="6"/>
  <c r="J94" i="6" s="1"/>
  <c r="W86" i="6"/>
  <c r="J86" i="6" s="1"/>
  <c r="U86" i="6"/>
  <c r="U78" i="6"/>
  <c r="W78" i="6"/>
  <c r="J78" i="6" s="1"/>
  <c r="W70" i="6"/>
  <c r="J70" i="6" s="1"/>
  <c r="U70" i="6"/>
  <c r="U62" i="6"/>
  <c r="W62" i="6"/>
  <c r="J62" i="6" s="1"/>
  <c r="W54" i="6"/>
  <c r="J54" i="6" s="1"/>
  <c r="U54" i="6"/>
  <c r="W46" i="6"/>
  <c r="J46" i="6" s="1"/>
  <c r="U46" i="6"/>
  <c r="W38" i="6"/>
  <c r="J38" i="6" s="1"/>
  <c r="U38" i="6"/>
  <c r="W30" i="6"/>
  <c r="J30" i="6" s="1"/>
  <c r="U30" i="6"/>
  <c r="W22" i="6"/>
  <c r="J22" i="6" s="1"/>
  <c r="U22" i="6"/>
  <c r="U109" i="6"/>
  <c r="W109" i="6"/>
  <c r="J109" i="6" s="1"/>
  <c r="W61" i="6"/>
  <c r="J61" i="6" s="1"/>
  <c r="U61" i="6"/>
  <c r="W53" i="6"/>
  <c r="J53" i="6" s="1"/>
  <c r="U53" i="6"/>
  <c r="W45" i="6"/>
  <c r="J45" i="6" s="1"/>
  <c r="U45" i="6"/>
  <c r="U37" i="6"/>
  <c r="W37" i="6"/>
  <c r="J37" i="6" s="1"/>
  <c r="U107" i="6"/>
  <c r="W107" i="6"/>
  <c r="J107" i="6" s="1"/>
  <c r="U99" i="6"/>
  <c r="W99" i="6"/>
  <c r="J99" i="6" s="1"/>
  <c r="U91" i="6"/>
  <c r="W91" i="6"/>
  <c r="J91" i="6" s="1"/>
  <c r="W83" i="6"/>
  <c r="J83" i="6" s="1"/>
  <c r="U83" i="6"/>
  <c r="W75" i="6"/>
  <c r="J75" i="6" s="1"/>
  <c r="U75" i="6"/>
  <c r="W67" i="6"/>
  <c r="J67" i="6" s="1"/>
  <c r="U67" i="6"/>
  <c r="W59" i="6"/>
  <c r="J59" i="6" s="1"/>
  <c r="U59" i="6"/>
  <c r="U51" i="6"/>
  <c r="W51" i="6"/>
  <c r="J51" i="6" s="1"/>
  <c r="U43" i="6"/>
  <c r="W43" i="6"/>
  <c r="J43" i="6" s="1"/>
  <c r="U35" i="6"/>
  <c r="W35" i="6"/>
  <c r="J35" i="6" s="1"/>
  <c r="U27" i="6"/>
  <c r="W27" i="6"/>
  <c r="J27" i="6" s="1"/>
  <c r="W19" i="6"/>
  <c r="J19" i="6" s="1"/>
  <c r="U19" i="6"/>
  <c r="B28" i="1"/>
  <c r="AH4" i="2" s="1"/>
  <c r="AB9" i="2"/>
  <c r="AL9" i="2"/>
  <c r="AB10" i="2"/>
  <c r="AL10" i="2"/>
  <c r="AB11" i="2"/>
  <c r="AL11" i="2"/>
  <c r="AB12" i="2"/>
  <c r="AL12" i="2"/>
  <c r="AB13" i="2"/>
  <c r="AL13" i="2"/>
  <c r="AB14" i="2"/>
  <c r="AL14" i="2"/>
  <c r="AB15" i="2"/>
  <c r="AH15" i="2"/>
  <c r="AL15" i="2"/>
  <c r="AB16" i="2"/>
  <c r="AL16" i="2"/>
  <c r="AB17" i="2"/>
  <c r="AF17" i="2"/>
  <c r="AL17" i="2"/>
  <c r="AB18" i="2"/>
  <c r="AF18" i="2"/>
  <c r="AL18" i="2"/>
  <c r="AB19" i="2"/>
  <c r="AH19" i="2"/>
  <c r="AL19" i="2"/>
  <c r="AB20" i="2"/>
  <c r="AF20" i="2"/>
  <c r="AL20" i="2"/>
  <c r="AB21" i="2"/>
  <c r="AF21" i="2"/>
  <c r="AL21" i="2"/>
  <c r="AB22" i="2"/>
  <c r="AH22" i="2"/>
  <c r="AL22" i="2"/>
  <c r="AB23" i="2"/>
  <c r="AF23" i="2"/>
  <c r="AL23" i="2"/>
  <c r="AB24" i="2"/>
  <c r="AL24" i="2"/>
  <c r="AB25" i="2"/>
  <c r="AG25" i="2"/>
  <c r="AL25" i="2"/>
  <c r="AB26" i="2"/>
  <c r="AG26" i="2"/>
  <c r="AL26" i="2"/>
  <c r="AB27" i="2"/>
  <c r="AH27" i="2"/>
  <c r="AL27" i="2"/>
  <c r="AB28" i="2"/>
  <c r="AF28" i="2"/>
  <c r="AL28" i="2"/>
  <c r="AB29" i="2"/>
  <c r="AF29" i="2"/>
  <c r="AL29" i="2"/>
  <c r="AB30" i="2"/>
  <c r="AH30" i="2"/>
  <c r="AL30" i="2"/>
  <c r="AB31" i="2"/>
  <c r="AG31" i="2"/>
  <c r="AL31" i="2"/>
  <c r="AB32" i="2"/>
  <c r="AL32" i="2"/>
  <c r="AB33" i="2"/>
  <c r="AF33" i="2"/>
  <c r="AL33" i="2"/>
  <c r="AB34" i="2"/>
  <c r="AG34" i="2"/>
  <c r="AL34" i="2"/>
  <c r="AB35" i="2"/>
  <c r="AH35" i="2"/>
  <c r="AL35" i="2"/>
  <c r="AB36" i="2"/>
  <c r="AF36" i="2"/>
  <c r="AL36" i="2"/>
  <c r="AB37" i="2"/>
  <c r="AF37" i="2"/>
  <c r="AL37" i="2"/>
  <c r="AB38" i="2"/>
  <c r="AH38" i="2"/>
  <c r="AL38" i="2"/>
  <c r="AB39" i="2"/>
  <c r="AF39" i="2"/>
  <c r="AL39" i="2"/>
  <c r="AB40" i="2"/>
  <c r="AL40" i="2"/>
  <c r="AB41" i="2"/>
  <c r="AF41" i="2"/>
  <c r="AL41" i="2"/>
  <c r="AB42" i="2"/>
  <c r="AG42" i="2"/>
  <c r="AL42" i="2"/>
  <c r="AB43" i="2"/>
  <c r="AH43" i="2"/>
  <c r="AL43" i="2"/>
  <c r="AB44" i="2"/>
  <c r="AF44" i="2"/>
  <c r="AL44" i="2"/>
  <c r="AB45" i="2"/>
  <c r="AF45" i="2"/>
  <c r="AL45" i="2"/>
  <c r="AB46" i="2"/>
  <c r="AH46" i="2"/>
  <c r="AL46" i="2"/>
  <c r="AB47" i="2"/>
  <c r="AF47" i="2"/>
  <c r="AL47" i="2"/>
  <c r="AB48" i="2"/>
  <c r="AL48" i="2"/>
  <c r="AB49" i="2"/>
  <c r="AF49" i="2"/>
  <c r="AL49" i="2"/>
  <c r="AB50" i="2"/>
  <c r="AG50" i="2"/>
  <c r="AL50" i="2"/>
  <c r="AB51" i="2"/>
  <c r="AH51" i="2"/>
  <c r="AL51" i="2"/>
  <c r="AB52" i="2"/>
  <c r="AF52" i="2"/>
  <c r="AL52" i="2"/>
  <c r="AB53" i="2"/>
  <c r="AF53" i="2"/>
  <c r="AL53" i="2"/>
  <c r="AB54" i="2"/>
  <c r="AH54" i="2"/>
  <c r="AL54" i="2"/>
  <c r="AB55" i="2"/>
  <c r="AG55" i="2"/>
  <c r="AL55" i="2"/>
  <c r="AB56" i="2"/>
  <c r="AL56" i="2"/>
  <c r="AB57" i="2"/>
  <c r="AF57" i="2"/>
  <c r="AL57" i="2"/>
  <c r="AB58" i="2"/>
  <c r="AG58" i="2"/>
  <c r="AL58" i="2"/>
  <c r="AB59" i="2"/>
  <c r="AH59" i="2"/>
  <c r="AL59" i="2"/>
  <c r="AB60" i="2"/>
  <c r="AF60" i="2"/>
  <c r="AL60" i="2"/>
  <c r="AB61" i="2"/>
  <c r="AF61" i="2"/>
  <c r="AL61" i="2"/>
  <c r="AB62" i="2"/>
  <c r="AH62" i="2"/>
  <c r="AL62" i="2"/>
  <c r="AB63" i="2"/>
  <c r="AF63" i="2"/>
  <c r="AL63" i="2"/>
  <c r="AB64" i="2"/>
  <c r="AL64" i="2"/>
  <c r="AB65" i="2"/>
  <c r="AG65" i="2"/>
  <c r="AL65" i="2"/>
  <c r="AB66" i="2"/>
  <c r="AG66" i="2"/>
  <c r="AL66" i="2"/>
  <c r="AB67" i="2"/>
  <c r="AH67" i="2"/>
  <c r="AL67" i="2"/>
  <c r="AB68" i="2"/>
  <c r="AF68" i="2"/>
  <c r="AL68" i="2"/>
  <c r="AB69" i="2"/>
  <c r="AF69" i="2"/>
  <c r="AL69" i="2"/>
  <c r="AB70" i="2"/>
  <c r="AH70" i="2"/>
  <c r="AL70" i="2"/>
  <c r="AB71" i="2"/>
  <c r="AF71" i="2"/>
  <c r="AL71" i="2"/>
  <c r="AB72" i="2"/>
  <c r="AL72" i="2"/>
  <c r="AB73" i="2"/>
  <c r="AF73" i="2"/>
  <c r="AL73" i="2"/>
  <c r="AB74" i="2"/>
  <c r="AG74" i="2"/>
  <c r="AL74" i="2"/>
  <c r="AB75" i="2"/>
  <c r="AH75" i="2"/>
  <c r="AL75" i="2"/>
  <c r="AB76" i="2"/>
  <c r="AF76" i="2"/>
  <c r="AL76" i="2"/>
  <c r="AB77" i="2"/>
  <c r="AF77" i="2"/>
  <c r="AL77" i="2"/>
  <c r="AB78" i="2"/>
  <c r="AH78" i="2"/>
  <c r="AL78" i="2"/>
  <c r="AB79" i="2"/>
  <c r="AF79" i="2"/>
  <c r="AL79" i="2"/>
  <c r="AB80" i="2"/>
  <c r="AL80" i="2"/>
  <c r="AB81" i="2"/>
  <c r="AF81" i="2"/>
  <c r="AL81" i="2"/>
  <c r="AB82" i="2"/>
  <c r="AG82" i="2"/>
  <c r="AL82" i="2"/>
  <c r="AB83" i="2"/>
  <c r="AH83" i="2"/>
  <c r="AL83" i="2"/>
  <c r="AB84" i="2"/>
  <c r="AF84" i="2"/>
  <c r="AL84" i="2"/>
  <c r="AB85" i="2"/>
  <c r="AF85" i="2"/>
  <c r="AL85" i="2"/>
  <c r="AB86" i="2"/>
  <c r="AH86" i="2"/>
  <c r="AL86" i="2"/>
  <c r="AB87" i="2"/>
  <c r="AF87" i="2"/>
  <c r="AL87" i="2"/>
  <c r="AB88" i="2"/>
  <c r="AL88" i="2"/>
  <c r="AB89" i="2"/>
  <c r="AF89" i="2"/>
  <c r="AL89" i="2"/>
  <c r="AB90" i="2"/>
  <c r="AG90" i="2"/>
  <c r="AL90" i="2"/>
  <c r="AB91" i="2"/>
  <c r="AH91" i="2"/>
  <c r="AL91" i="2"/>
  <c r="AB92" i="2"/>
  <c r="AF92" i="2"/>
  <c r="AL92" i="2"/>
  <c r="AB93" i="2"/>
  <c r="AF93" i="2"/>
  <c r="AL93" i="2"/>
  <c r="AB94" i="2"/>
  <c r="AH94" i="2"/>
  <c r="AL94" i="2"/>
  <c r="AB95" i="2"/>
  <c r="AF95" i="2"/>
  <c r="AL95" i="2"/>
  <c r="AB96" i="2"/>
  <c r="AH96" i="2"/>
  <c r="AL96" i="2"/>
  <c r="AB97" i="2"/>
  <c r="AF97" i="2"/>
  <c r="AL97" i="2"/>
  <c r="AB98" i="2"/>
  <c r="AG98" i="2"/>
  <c r="AL98" i="2"/>
  <c r="AB99" i="2"/>
  <c r="AF99" i="2"/>
  <c r="AL99" i="2"/>
  <c r="AB100" i="2"/>
  <c r="AF100" i="2"/>
  <c r="AL100" i="2"/>
  <c r="AB101" i="2"/>
  <c r="AG101" i="2"/>
  <c r="AL101" i="2"/>
  <c r="AB102" i="2"/>
  <c r="AH102" i="2"/>
  <c r="AL102" i="2"/>
  <c r="AB103" i="2"/>
  <c r="AF103" i="2"/>
  <c r="AL103" i="2"/>
  <c r="AB104" i="2"/>
  <c r="AG104" i="2"/>
  <c r="AL104" i="2"/>
  <c r="AB105" i="2"/>
  <c r="AF105" i="2"/>
  <c r="AL105" i="2"/>
  <c r="AB106" i="2"/>
  <c r="AF106" i="2"/>
  <c r="AL106" i="2"/>
  <c r="AL8" i="2"/>
  <c r="AA4" i="6" l="1"/>
  <c r="AB4" i="6"/>
  <c r="AF75" i="2"/>
  <c r="AF31" i="2"/>
  <c r="AH74" i="2"/>
  <c r="AG20" i="2"/>
  <c r="AF86" i="2"/>
  <c r="AH71" i="2"/>
  <c r="AF65" i="2"/>
  <c r="AG100" i="2"/>
  <c r="AF46" i="2"/>
  <c r="AH34" i="2"/>
  <c r="AH95" i="2"/>
  <c r="AH33" i="2"/>
  <c r="AH45" i="2"/>
  <c r="AH65" i="2"/>
  <c r="AG86" i="2"/>
  <c r="AH85" i="2"/>
  <c r="AH61" i="2"/>
  <c r="AH25" i="2"/>
  <c r="AH81" i="2"/>
  <c r="AG60" i="2"/>
  <c r="AF25" i="2"/>
  <c r="AG46" i="2"/>
  <c r="AH23" i="2"/>
  <c r="AH105" i="2"/>
  <c r="AG95" i="2"/>
  <c r="AG81" i="2"/>
  <c r="AG71" i="2"/>
  <c r="AF59" i="2"/>
  <c r="AH41" i="2"/>
  <c r="AH31" i="2"/>
  <c r="AG22" i="2"/>
  <c r="AG105" i="2"/>
  <c r="AF91" i="2"/>
  <c r="AH55" i="2"/>
  <c r="AG41" i="2"/>
  <c r="AF22" i="2"/>
  <c r="AH90" i="2"/>
  <c r="AH79" i="2"/>
  <c r="AF70" i="2"/>
  <c r="AF55" i="2"/>
  <c r="AG102" i="2"/>
  <c r="AH89" i="2"/>
  <c r="AG78" i="2"/>
  <c r="AH50" i="2"/>
  <c r="AH39" i="2"/>
  <c r="AF30" i="2"/>
  <c r="AF19" i="2"/>
  <c r="AF102" i="2"/>
  <c r="AG76" i="2"/>
  <c r="AG49" i="2"/>
  <c r="AG39" i="2"/>
  <c r="AF15" i="2"/>
  <c r="AF35" i="2"/>
  <c r="AG70" i="2"/>
  <c r="AH49" i="2"/>
  <c r="AG30" i="2"/>
  <c r="AG15" i="2"/>
  <c r="AF104" i="2"/>
  <c r="AH98" i="2"/>
  <c r="AG89" i="2"/>
  <c r="AG84" i="2"/>
  <c r="AG79" i="2"/>
  <c r="AH73" i="2"/>
  <c r="AH69" i="2"/>
  <c r="AH63" i="2"/>
  <c r="AG54" i="2"/>
  <c r="AG44" i="2"/>
  <c r="AG33" i="2"/>
  <c r="AH29" i="2"/>
  <c r="AG23" i="2"/>
  <c r="AH18" i="2"/>
  <c r="AH103" i="2"/>
  <c r="AH97" i="2"/>
  <c r="AG94" i="2"/>
  <c r="AF83" i="2"/>
  <c r="AG73" i="2"/>
  <c r="AG68" i="2"/>
  <c r="AG63" i="2"/>
  <c r="AH58" i="2"/>
  <c r="AF54" i="2"/>
  <c r="AF43" i="2"/>
  <c r="AG38" i="2"/>
  <c r="AG28" i="2"/>
  <c r="AG18" i="2"/>
  <c r="AG103" i="2"/>
  <c r="AG97" i="2"/>
  <c r="AF94" i="2"/>
  <c r="AH87" i="2"/>
  <c r="AF67" i="2"/>
  <c r="AH57" i="2"/>
  <c r="AH53" i="2"/>
  <c r="AH47" i="2"/>
  <c r="AH42" i="2"/>
  <c r="AF38" i="2"/>
  <c r="AF27" i="2"/>
  <c r="AH93" i="2"/>
  <c r="AG87" i="2"/>
  <c r="AH82" i="2"/>
  <c r="AF78" i="2"/>
  <c r="AH66" i="2"/>
  <c r="AG62" i="2"/>
  <c r="AG57" i="2"/>
  <c r="AG52" i="2"/>
  <c r="AG47" i="2"/>
  <c r="AH37" i="2"/>
  <c r="AH26" i="2"/>
  <c r="AH17" i="2"/>
  <c r="AG92" i="2"/>
  <c r="AH77" i="2"/>
  <c r="AF62" i="2"/>
  <c r="AF51" i="2"/>
  <c r="AG36" i="2"/>
  <c r="AH21" i="2"/>
  <c r="AG17" i="2"/>
  <c r="AF88" i="2"/>
  <c r="AG88" i="2"/>
  <c r="AH88" i="2"/>
  <c r="AF24" i="2"/>
  <c r="AG24" i="2"/>
  <c r="AH24" i="2"/>
  <c r="AF80" i="2"/>
  <c r="AG80" i="2"/>
  <c r="AH80" i="2"/>
  <c r="AF32" i="2"/>
  <c r="AG32" i="2"/>
  <c r="AH32" i="2"/>
  <c r="AF72" i="2"/>
  <c r="AG72" i="2"/>
  <c r="AH72" i="2"/>
  <c r="AF16" i="2"/>
  <c r="AG16" i="2"/>
  <c r="AH16" i="2"/>
  <c r="AH101" i="2"/>
  <c r="AF64" i="2"/>
  <c r="AG64" i="2"/>
  <c r="AH64" i="2"/>
  <c r="AH104" i="2"/>
  <c r="AF101" i="2"/>
  <c r="AF56" i="2"/>
  <c r="AG56" i="2"/>
  <c r="AH56" i="2"/>
  <c r="AH106" i="2"/>
  <c r="AG106" i="2"/>
  <c r="AH99" i="2"/>
  <c r="AG99" i="2"/>
  <c r="AF48" i="2"/>
  <c r="AG48" i="2"/>
  <c r="AH48" i="2"/>
  <c r="AF96" i="2"/>
  <c r="AG96" i="2"/>
  <c r="AF40" i="2"/>
  <c r="AG40" i="2"/>
  <c r="AH40" i="2"/>
  <c r="AH100" i="2"/>
  <c r="AF98" i="2"/>
  <c r="AH92" i="2"/>
  <c r="AG91" i="2"/>
  <c r="AF90" i="2"/>
  <c r="AH84" i="2"/>
  <c r="AG83" i="2"/>
  <c r="AF82" i="2"/>
  <c r="AH76" i="2"/>
  <c r="AG75" i="2"/>
  <c r="AF74" i="2"/>
  <c r="AH68" i="2"/>
  <c r="AG67" i="2"/>
  <c r="AF66" i="2"/>
  <c r="AH60" i="2"/>
  <c r="AG59" i="2"/>
  <c r="AF58" i="2"/>
  <c r="AH52" i="2"/>
  <c r="AG51" i="2"/>
  <c r="AF50" i="2"/>
  <c r="AH44" i="2"/>
  <c r="AG43" i="2"/>
  <c r="AF42" i="2"/>
  <c r="AH36" i="2"/>
  <c r="AG35" i="2"/>
  <c r="AF34" i="2"/>
  <c r="AH28" i="2"/>
  <c r="AG27" i="2"/>
  <c r="AF26" i="2"/>
  <c r="AH20" i="2"/>
  <c r="AG19" i="2"/>
  <c r="AG93" i="2"/>
  <c r="AG85" i="2"/>
  <c r="AG77" i="2"/>
  <c r="AG69" i="2"/>
  <c r="AG61" i="2"/>
  <c r="AG53" i="2"/>
  <c r="AG45" i="2"/>
  <c r="AG37" i="2"/>
  <c r="AG29" i="2"/>
  <c r="AG21" i="2"/>
  <c r="AB8" i="2"/>
  <c r="Y4" i="2" l="1"/>
  <c r="AC8" i="2" l="1"/>
  <c r="AA207" i="2"/>
  <c r="AA196" i="2"/>
  <c r="AA179" i="2"/>
  <c r="AI177" i="2"/>
  <c r="AA174" i="2"/>
  <c r="AI170" i="2"/>
  <c r="AA167" i="2"/>
  <c r="AA165" i="2"/>
  <c r="AA162" i="2"/>
  <c r="AI158" i="2"/>
  <c r="AI156" i="2"/>
  <c r="AA153" i="2"/>
  <c r="AA148" i="2"/>
  <c r="AI144" i="2"/>
  <c r="AI139" i="2"/>
  <c r="AA136" i="2"/>
  <c r="AI132" i="2"/>
  <c r="AA129" i="2"/>
  <c r="AI127" i="2"/>
  <c r="AI117" i="2"/>
  <c r="AA114" i="2"/>
  <c r="AI110" i="2"/>
  <c r="AA107" i="2"/>
  <c r="AI207" i="2"/>
  <c r="AI205" i="2"/>
  <c r="AI202" i="2"/>
  <c r="AA201" i="2"/>
  <c r="AI194" i="2"/>
  <c r="AA191" i="2"/>
  <c r="AI189" i="2"/>
  <c r="AA188" i="2"/>
  <c r="AI184" i="2"/>
  <c r="AI179" i="2"/>
  <c r="AA176" i="2"/>
  <c r="AI167" i="2"/>
  <c r="AI165" i="2"/>
  <c r="AA155" i="2"/>
  <c r="AI153" i="2"/>
  <c r="AA150" i="2"/>
  <c r="AI146" i="2"/>
  <c r="AA143" i="2"/>
  <c r="AA141" i="2"/>
  <c r="AI129" i="2"/>
  <c r="AA126" i="2"/>
  <c r="AI122" i="2"/>
  <c r="AA119" i="2"/>
  <c r="AA116" i="2"/>
  <c r="AI112" i="2"/>
  <c r="AA109" i="2"/>
  <c r="AI107" i="2"/>
  <c r="AA131" i="2"/>
  <c r="AA128" i="2"/>
  <c r="AI124" i="2"/>
  <c r="AA121" i="2"/>
  <c r="AI109" i="2"/>
  <c r="AA204" i="2"/>
  <c r="AI199" i="2"/>
  <c r="AA198" i="2"/>
  <c r="AI196" i="2"/>
  <c r="AA193" i="2"/>
  <c r="AI191" i="2"/>
  <c r="AI186" i="2"/>
  <c r="AA183" i="2"/>
  <c r="AA181" i="2"/>
  <c r="AA178" i="2"/>
  <c r="AI174" i="2"/>
  <c r="AI172" i="2"/>
  <c r="AA169" i="2"/>
  <c r="AA164" i="2"/>
  <c r="AI160" i="2"/>
  <c r="AI155" i="2"/>
  <c r="AA152" i="2"/>
  <c r="AI143" i="2"/>
  <c r="AI141" i="2"/>
  <c r="AA138" i="2"/>
  <c r="AI134" i="2"/>
  <c r="AI119" i="2"/>
  <c r="AA139" i="2"/>
  <c r="AI137" i="2"/>
  <c r="AI115" i="2"/>
  <c r="AI183" i="2"/>
  <c r="AI181" i="2"/>
  <c r="AA171" i="2"/>
  <c r="AI169" i="2"/>
  <c r="AA166" i="2"/>
  <c r="AI162" i="2"/>
  <c r="AA159" i="2"/>
  <c r="AA157" i="2"/>
  <c r="AA154" i="2"/>
  <c r="AI150" i="2"/>
  <c r="AI148" i="2"/>
  <c r="AA145" i="2"/>
  <c r="AA140" i="2"/>
  <c r="AI136" i="2"/>
  <c r="AA133" i="2"/>
  <c r="AI131" i="2"/>
  <c r="AI121" i="2"/>
  <c r="AA118" i="2"/>
  <c r="AI114" i="2"/>
  <c r="AA111" i="2"/>
  <c r="AA108" i="2"/>
  <c r="AA205" i="2"/>
  <c r="AA160" i="2"/>
  <c r="AA206" i="2"/>
  <c r="AI204" i="2"/>
  <c r="AA203" i="2"/>
  <c r="AI201" i="2"/>
  <c r="AI198" i="2"/>
  <c r="AA195" i="2"/>
  <c r="AI193" i="2"/>
  <c r="AA190" i="2"/>
  <c r="AI188" i="2"/>
  <c r="AA185" i="2"/>
  <c r="AA180" i="2"/>
  <c r="AI176" i="2"/>
  <c r="AI171" i="2"/>
  <c r="AA168" i="2"/>
  <c r="AI159" i="2"/>
  <c r="AI157" i="2"/>
  <c r="AA147" i="2"/>
  <c r="AI145" i="2"/>
  <c r="AA142" i="2"/>
  <c r="AI138" i="2"/>
  <c r="AI133" i="2"/>
  <c r="AA130" i="2"/>
  <c r="AI126" i="2"/>
  <c r="AA123" i="2"/>
  <c r="AA120" i="2"/>
  <c r="AI116" i="2"/>
  <c r="AA113" i="2"/>
  <c r="AI111" i="2"/>
  <c r="AI108" i="2"/>
  <c r="AI203" i="2"/>
  <c r="AA202" i="2"/>
  <c r="AA189" i="2"/>
  <c r="AA172" i="2"/>
  <c r="AI163" i="2"/>
  <c r="AI149" i="2"/>
  <c r="AA134" i="2"/>
  <c r="AA124" i="2"/>
  <c r="AI120" i="2"/>
  <c r="AI206" i="2"/>
  <c r="AA200" i="2"/>
  <c r="AA197" i="2"/>
  <c r="AI195" i="2"/>
  <c r="AA192" i="2"/>
  <c r="AA187" i="2"/>
  <c r="AI185" i="2"/>
  <c r="AA182" i="2"/>
  <c r="AI178" i="2"/>
  <c r="AA175" i="2"/>
  <c r="AA173" i="2"/>
  <c r="AA170" i="2"/>
  <c r="AI166" i="2"/>
  <c r="AI164" i="2"/>
  <c r="AA161" i="2"/>
  <c r="AA156" i="2"/>
  <c r="AI152" i="2"/>
  <c r="AI147" i="2"/>
  <c r="AA144" i="2"/>
  <c r="AA135" i="2"/>
  <c r="AA132" i="2"/>
  <c r="AI128" i="2"/>
  <c r="AA125" i="2"/>
  <c r="AI123" i="2"/>
  <c r="AI113" i="2"/>
  <c r="AA110" i="2"/>
  <c r="AA194" i="2"/>
  <c r="AI192" i="2"/>
  <c r="AI180" i="2"/>
  <c r="AA177" i="2"/>
  <c r="AI168" i="2"/>
  <c r="AI151" i="2"/>
  <c r="AA127" i="2"/>
  <c r="AI200" i="2"/>
  <c r="AI190" i="2"/>
  <c r="AI187" i="2"/>
  <c r="AA184" i="2"/>
  <c r="AI175" i="2"/>
  <c r="AI173" i="2"/>
  <c r="AA163" i="2"/>
  <c r="AI161" i="2"/>
  <c r="AA158" i="2"/>
  <c r="AI154" i="2"/>
  <c r="AA151" i="2"/>
  <c r="AA149" i="2"/>
  <c r="AA146" i="2"/>
  <c r="AI142" i="2"/>
  <c r="AI140" i="2"/>
  <c r="AA137" i="2"/>
  <c r="AI135" i="2"/>
  <c r="AI125" i="2"/>
  <c r="AA122" i="2"/>
  <c r="AI118" i="2"/>
  <c r="AA115" i="2"/>
  <c r="AA112" i="2"/>
  <c r="AA199" i="2"/>
  <c r="AI197" i="2"/>
  <c r="AA186" i="2"/>
  <c r="AI182" i="2"/>
  <c r="AI130" i="2"/>
  <c r="AA117" i="2"/>
  <c r="AC9" i="2"/>
  <c r="AC10" i="2"/>
  <c r="AC11" i="2"/>
  <c r="AH11" i="2" s="1"/>
  <c r="AC12" i="2"/>
  <c r="AC13" i="2"/>
  <c r="AF13" i="2" s="1"/>
  <c r="AC14" i="2"/>
  <c r="AA13" i="2"/>
  <c r="AA21" i="2"/>
  <c r="AA29" i="2"/>
  <c r="AA37" i="2"/>
  <c r="AA45" i="2"/>
  <c r="AA53" i="2"/>
  <c r="AA61" i="2"/>
  <c r="AA69" i="2"/>
  <c r="AA77" i="2"/>
  <c r="AA85" i="2"/>
  <c r="AA93" i="2"/>
  <c r="AA101" i="2"/>
  <c r="AA44" i="2"/>
  <c r="AA14" i="2"/>
  <c r="AA22" i="2"/>
  <c r="AA30" i="2"/>
  <c r="AA38" i="2"/>
  <c r="AA46" i="2"/>
  <c r="AA54" i="2"/>
  <c r="AA62" i="2"/>
  <c r="AA70" i="2"/>
  <c r="AA78" i="2"/>
  <c r="AA86" i="2"/>
  <c r="AA94" i="2"/>
  <c r="AA102" i="2"/>
  <c r="AA20" i="2"/>
  <c r="AA60" i="2"/>
  <c r="AA84" i="2"/>
  <c r="AA15" i="2"/>
  <c r="AA23" i="2"/>
  <c r="AA31" i="2"/>
  <c r="AA39" i="2"/>
  <c r="AA47" i="2"/>
  <c r="AA55" i="2"/>
  <c r="AA63" i="2"/>
  <c r="AA71" i="2"/>
  <c r="AA79" i="2"/>
  <c r="AA87" i="2"/>
  <c r="AA95" i="2"/>
  <c r="AA103" i="2"/>
  <c r="AA52" i="2"/>
  <c r="AA16" i="2"/>
  <c r="AA24" i="2"/>
  <c r="AA32" i="2"/>
  <c r="AA40" i="2"/>
  <c r="AA48" i="2"/>
  <c r="AA56" i="2"/>
  <c r="AA64" i="2"/>
  <c r="AA72" i="2"/>
  <c r="AA80" i="2"/>
  <c r="AA88" i="2"/>
  <c r="AA96" i="2"/>
  <c r="AA104" i="2"/>
  <c r="AA76" i="2"/>
  <c r="AA9" i="2"/>
  <c r="AA17" i="2"/>
  <c r="AA25" i="2"/>
  <c r="AA33" i="2"/>
  <c r="AA41" i="2"/>
  <c r="AA49" i="2"/>
  <c r="AA57" i="2"/>
  <c r="AA65" i="2"/>
  <c r="AA73" i="2"/>
  <c r="AA81" i="2"/>
  <c r="AA89" i="2"/>
  <c r="AA97" i="2"/>
  <c r="AA105" i="2"/>
  <c r="AA12" i="2"/>
  <c r="AA68" i="2"/>
  <c r="AA8" i="2"/>
  <c r="AA10" i="2"/>
  <c r="AA18" i="2"/>
  <c r="AA26" i="2"/>
  <c r="AA34" i="2"/>
  <c r="AA42" i="2"/>
  <c r="AA50" i="2"/>
  <c r="AA58" i="2"/>
  <c r="AA66" i="2"/>
  <c r="AA74" i="2"/>
  <c r="AA82" i="2"/>
  <c r="AA90" i="2"/>
  <c r="AA98" i="2"/>
  <c r="AA106" i="2"/>
  <c r="AA36" i="2"/>
  <c r="AA92" i="2"/>
  <c r="AA11" i="2"/>
  <c r="AA19" i="2"/>
  <c r="AA27" i="2"/>
  <c r="AA35" i="2"/>
  <c r="AA43" i="2"/>
  <c r="AA51" i="2"/>
  <c r="AA59" i="2"/>
  <c r="AA67" i="2"/>
  <c r="AA75" i="2"/>
  <c r="AA83" i="2"/>
  <c r="AA91" i="2"/>
  <c r="AA99" i="2"/>
  <c r="AA28" i="2"/>
  <c r="AA100" i="2"/>
  <c r="AI23" i="2"/>
  <c r="AI93" i="2"/>
  <c r="AI101" i="2"/>
  <c r="AI80" i="2"/>
  <c r="AI100" i="2"/>
  <c r="AI18" i="2"/>
  <c r="AI31" i="2"/>
  <c r="AI35" i="2"/>
  <c r="AI39" i="2"/>
  <c r="AI43" i="2"/>
  <c r="AI47" i="2"/>
  <c r="AI51" i="2"/>
  <c r="AI55" i="2"/>
  <c r="AI59" i="2"/>
  <c r="AI63" i="2"/>
  <c r="AI67" i="2"/>
  <c r="AI71" i="2"/>
  <c r="AI76" i="2"/>
  <c r="AI22" i="2"/>
  <c r="AI26" i="2"/>
  <c r="AI30" i="2"/>
  <c r="AI17" i="2"/>
  <c r="AI34" i="2"/>
  <c r="AI38" i="2"/>
  <c r="AI42" i="2"/>
  <c r="AI46" i="2"/>
  <c r="AI50" i="2"/>
  <c r="AI54" i="2"/>
  <c r="AI58" i="2"/>
  <c r="AI62" i="2"/>
  <c r="AI66" i="2"/>
  <c r="AI70" i="2"/>
  <c r="AI75" i="2"/>
  <c r="AI79" i="2"/>
  <c r="AI83" i="2"/>
  <c r="AI21" i="2"/>
  <c r="AI25" i="2"/>
  <c r="AI29" i="2"/>
  <c r="AI74" i="2"/>
  <c r="AI87" i="2"/>
  <c r="AI91" i="2"/>
  <c r="AI95" i="2"/>
  <c r="AI99" i="2"/>
  <c r="AI103" i="2"/>
  <c r="AI37" i="2"/>
  <c r="AI53" i="2"/>
  <c r="AI69" i="2"/>
  <c r="AI73" i="2"/>
  <c r="AI78" i="2"/>
  <c r="AI98" i="2"/>
  <c r="AI102" i="2"/>
  <c r="AI106" i="2"/>
  <c r="AI88" i="2"/>
  <c r="AI16" i="2"/>
  <c r="AI33" i="2"/>
  <c r="AI41" i="2"/>
  <c r="AI45" i="2"/>
  <c r="AI49" i="2"/>
  <c r="AI57" i="2"/>
  <c r="AI61" i="2"/>
  <c r="AI65" i="2"/>
  <c r="AI82" i="2"/>
  <c r="AI86" i="2"/>
  <c r="AI94" i="2"/>
  <c r="AI20" i="2"/>
  <c r="AI24" i="2"/>
  <c r="AI28" i="2"/>
  <c r="AI90" i="2"/>
  <c r="AI84" i="2"/>
  <c r="AI92" i="2"/>
  <c r="AI19" i="2"/>
  <c r="AI32" i="2"/>
  <c r="AI36" i="2"/>
  <c r="AI40" i="2"/>
  <c r="AI44" i="2"/>
  <c r="AI48" i="2"/>
  <c r="AI52" i="2"/>
  <c r="AI56" i="2"/>
  <c r="AI60" i="2"/>
  <c r="AI64" i="2"/>
  <c r="AI68" i="2"/>
  <c r="AI72" i="2"/>
  <c r="AI77" i="2"/>
  <c r="AI81" i="2"/>
  <c r="AI85" i="2"/>
  <c r="AI27" i="2"/>
  <c r="AI89" i="2"/>
  <c r="AI97" i="2"/>
  <c r="AI105" i="2"/>
  <c r="AI96" i="2"/>
  <c r="AI104" i="2"/>
  <c r="AI15" i="2"/>
  <c r="AK200" i="2" l="1"/>
  <c r="AJ200" i="2"/>
  <c r="D204" i="6" s="1"/>
  <c r="AK137" i="2"/>
  <c r="AJ137" i="2"/>
  <c r="D141" i="6" s="1"/>
  <c r="AJ109" i="2"/>
  <c r="D113" i="6" s="1"/>
  <c r="AK109" i="2"/>
  <c r="AJ139" i="2"/>
  <c r="D143" i="6" s="1"/>
  <c r="AK139" i="2"/>
  <c r="AJ197" i="2"/>
  <c r="D201" i="6" s="1"/>
  <c r="AK197" i="2"/>
  <c r="AJ161" i="2"/>
  <c r="D165" i="6" s="1"/>
  <c r="AK161" i="2"/>
  <c r="AJ113" i="2"/>
  <c r="D117" i="6" s="1"/>
  <c r="AK113" i="2"/>
  <c r="AJ152" i="2"/>
  <c r="D156" i="6" s="1"/>
  <c r="AK152" i="2"/>
  <c r="AK178" i="2"/>
  <c r="AJ178" i="2"/>
  <c r="D182" i="6" s="1"/>
  <c r="AJ206" i="2"/>
  <c r="D210" i="6" s="1"/>
  <c r="AK206" i="2"/>
  <c r="AK126" i="2"/>
  <c r="AJ126" i="2"/>
  <c r="D130" i="6" s="1"/>
  <c r="AJ159" i="2"/>
  <c r="D163" i="6" s="1"/>
  <c r="AK159" i="2"/>
  <c r="AJ193" i="2"/>
  <c r="D197" i="6" s="1"/>
  <c r="AK193" i="2"/>
  <c r="AK136" i="2"/>
  <c r="AJ136" i="2"/>
  <c r="D140" i="6" s="1"/>
  <c r="AJ162" i="2"/>
  <c r="D166" i="6" s="1"/>
  <c r="AK162" i="2"/>
  <c r="AK160" i="2"/>
  <c r="AJ160" i="2"/>
  <c r="D164" i="6" s="1"/>
  <c r="AK186" i="2"/>
  <c r="AJ186" i="2"/>
  <c r="D190" i="6" s="1"/>
  <c r="AJ153" i="2"/>
  <c r="D157" i="6" s="1"/>
  <c r="AK153" i="2"/>
  <c r="AJ189" i="2"/>
  <c r="D193" i="6" s="1"/>
  <c r="AK189" i="2"/>
  <c r="AK110" i="2"/>
  <c r="AJ110" i="2"/>
  <c r="D114" i="6" s="1"/>
  <c r="AK144" i="2"/>
  <c r="AJ144" i="2"/>
  <c r="D148" i="6" s="1"/>
  <c r="AJ170" i="2"/>
  <c r="D174" i="6" s="1"/>
  <c r="AK170" i="2"/>
  <c r="AK147" i="2"/>
  <c r="AJ147" i="2"/>
  <c r="D151" i="6" s="1"/>
  <c r="AK140" i="2"/>
  <c r="AJ140" i="2"/>
  <c r="D144" i="6" s="1"/>
  <c r="AK151" i="2"/>
  <c r="AJ151" i="2"/>
  <c r="D155" i="6" s="1"/>
  <c r="AJ123" i="2"/>
  <c r="D127" i="6" s="1"/>
  <c r="AK123" i="2"/>
  <c r="AK120" i="2"/>
  <c r="AJ120" i="2"/>
  <c r="D124" i="6" s="1"/>
  <c r="AJ203" i="2"/>
  <c r="D207" i="6" s="1"/>
  <c r="AK203" i="2"/>
  <c r="AJ119" i="2"/>
  <c r="D123" i="6" s="1"/>
  <c r="AK119" i="2"/>
  <c r="AJ191" i="2"/>
  <c r="D195" i="6" s="1"/>
  <c r="AK191" i="2"/>
  <c r="AK124" i="2"/>
  <c r="AJ124" i="2"/>
  <c r="D128" i="6" s="1"/>
  <c r="AJ122" i="2"/>
  <c r="D126" i="6" s="1"/>
  <c r="AK122" i="2"/>
  <c r="AK135" i="2"/>
  <c r="AJ135" i="2"/>
  <c r="D139" i="6" s="1"/>
  <c r="AJ157" i="2"/>
  <c r="D161" i="6" s="1"/>
  <c r="AK157" i="2"/>
  <c r="AK155" i="2"/>
  <c r="AJ155" i="2"/>
  <c r="D159" i="6" s="1"/>
  <c r="AJ142" i="2"/>
  <c r="D146" i="6" s="1"/>
  <c r="AK142" i="2"/>
  <c r="AJ173" i="2"/>
  <c r="D177" i="6" s="1"/>
  <c r="AK173" i="2"/>
  <c r="AK168" i="2"/>
  <c r="AJ168" i="2"/>
  <c r="D172" i="6" s="1"/>
  <c r="AK185" i="2"/>
  <c r="AJ185" i="2"/>
  <c r="D189" i="6" s="1"/>
  <c r="AJ108" i="2"/>
  <c r="D112" i="6" s="1"/>
  <c r="AK108" i="2"/>
  <c r="AJ133" i="2"/>
  <c r="D137" i="6" s="1"/>
  <c r="AK133" i="2"/>
  <c r="AK171" i="2"/>
  <c r="AJ171" i="2"/>
  <c r="D175" i="6" s="1"/>
  <c r="AK198" i="2"/>
  <c r="AJ198" i="2"/>
  <c r="D202" i="6" s="1"/>
  <c r="AK169" i="2"/>
  <c r="AJ169" i="2"/>
  <c r="D173" i="6" s="1"/>
  <c r="AK134" i="2"/>
  <c r="AJ134" i="2"/>
  <c r="D138" i="6" s="1"/>
  <c r="AJ165" i="2"/>
  <c r="D169" i="6" s="1"/>
  <c r="AK165" i="2"/>
  <c r="AJ194" i="2"/>
  <c r="D198" i="6" s="1"/>
  <c r="AK194" i="2"/>
  <c r="AJ117" i="2"/>
  <c r="D121" i="6" s="1"/>
  <c r="AK117" i="2"/>
  <c r="AJ177" i="2"/>
  <c r="D181" i="6" s="1"/>
  <c r="AK177" i="2"/>
  <c r="AJ175" i="2"/>
  <c r="D179" i="6" s="1"/>
  <c r="AK175" i="2"/>
  <c r="AK128" i="2"/>
  <c r="AJ128" i="2"/>
  <c r="D132" i="6" s="1"/>
  <c r="AK164" i="2"/>
  <c r="AJ164" i="2"/>
  <c r="D168" i="6" s="1"/>
  <c r="AJ111" i="2"/>
  <c r="D115" i="6" s="1"/>
  <c r="AK111" i="2"/>
  <c r="AJ138" i="2"/>
  <c r="D142" i="6" s="1"/>
  <c r="AK138" i="2"/>
  <c r="AK176" i="2"/>
  <c r="AJ176" i="2"/>
  <c r="D180" i="6" s="1"/>
  <c r="AK201" i="2"/>
  <c r="AJ201" i="2"/>
  <c r="D205" i="6" s="1"/>
  <c r="AK114" i="2"/>
  <c r="AJ114" i="2"/>
  <c r="D118" i="6" s="1"/>
  <c r="AK148" i="2"/>
  <c r="AJ148" i="2"/>
  <c r="D152" i="6" s="1"/>
  <c r="AK172" i="2"/>
  <c r="AJ172" i="2"/>
  <c r="D176" i="6" s="1"/>
  <c r="AJ196" i="2"/>
  <c r="D200" i="6" s="1"/>
  <c r="AK196" i="2"/>
  <c r="AJ129" i="2"/>
  <c r="D133" i="6" s="1"/>
  <c r="AK129" i="2"/>
  <c r="AK167" i="2"/>
  <c r="AJ167" i="2"/>
  <c r="D171" i="6" s="1"/>
  <c r="AJ127" i="2"/>
  <c r="D131" i="6" s="1"/>
  <c r="AK127" i="2"/>
  <c r="AJ156" i="2"/>
  <c r="D160" i="6" s="1"/>
  <c r="AK156" i="2"/>
  <c r="AJ118" i="2"/>
  <c r="D122" i="6" s="1"/>
  <c r="AK118" i="2"/>
  <c r="AK180" i="2"/>
  <c r="AJ180" i="2"/>
  <c r="D184" i="6" s="1"/>
  <c r="AJ166" i="2"/>
  <c r="D170" i="6" s="1"/>
  <c r="AK166" i="2"/>
  <c r="AJ149" i="2"/>
  <c r="D153" i="6" s="1"/>
  <c r="AK149" i="2"/>
  <c r="AJ150" i="2"/>
  <c r="D154" i="6" s="1"/>
  <c r="AK150" i="2"/>
  <c r="AK181" i="2"/>
  <c r="AJ181" i="2"/>
  <c r="D185" i="6" s="1"/>
  <c r="AK141" i="2"/>
  <c r="AJ141" i="2"/>
  <c r="D145" i="6" s="1"/>
  <c r="AJ174" i="2"/>
  <c r="D178" i="6" s="1"/>
  <c r="AK174" i="2"/>
  <c r="AJ107" i="2"/>
  <c r="AK107" i="2"/>
  <c r="AK202" i="2"/>
  <c r="AJ202" i="2"/>
  <c r="D206" i="6" s="1"/>
  <c r="AJ158" i="2"/>
  <c r="D162" i="6" s="1"/>
  <c r="AK158" i="2"/>
  <c r="AK130" i="2"/>
  <c r="AJ130" i="2"/>
  <c r="D134" i="6" s="1"/>
  <c r="AK187" i="2"/>
  <c r="AJ187" i="2"/>
  <c r="D191" i="6" s="1"/>
  <c r="AK192" i="2"/>
  <c r="AJ192" i="2"/>
  <c r="D196" i="6" s="1"/>
  <c r="AJ195" i="2"/>
  <c r="D199" i="6" s="1"/>
  <c r="AK195" i="2"/>
  <c r="AK163" i="2"/>
  <c r="AJ163" i="2"/>
  <c r="D167" i="6" s="1"/>
  <c r="AJ116" i="2"/>
  <c r="D120" i="6" s="1"/>
  <c r="AK116" i="2"/>
  <c r="AJ145" i="2"/>
  <c r="D149" i="6" s="1"/>
  <c r="AK145" i="2"/>
  <c r="AJ204" i="2"/>
  <c r="D208" i="6" s="1"/>
  <c r="AK204" i="2"/>
  <c r="AJ121" i="2"/>
  <c r="D125" i="6" s="1"/>
  <c r="AK121" i="2"/>
  <c r="AJ183" i="2"/>
  <c r="D187" i="6" s="1"/>
  <c r="AK183" i="2"/>
  <c r="AK143" i="2"/>
  <c r="AJ143" i="2"/>
  <c r="D147" i="6" s="1"/>
  <c r="AJ199" i="2"/>
  <c r="D203" i="6" s="1"/>
  <c r="AK199" i="2"/>
  <c r="AK179" i="2"/>
  <c r="AJ179" i="2"/>
  <c r="D183" i="6" s="1"/>
  <c r="AK205" i="2"/>
  <c r="AJ205" i="2"/>
  <c r="D209" i="6" s="1"/>
  <c r="AJ132" i="2"/>
  <c r="D136" i="6" s="1"/>
  <c r="AK132" i="2"/>
  <c r="AJ182" i="2"/>
  <c r="D186" i="6" s="1"/>
  <c r="AK182" i="2"/>
  <c r="AK125" i="2"/>
  <c r="AJ125" i="2"/>
  <c r="D129" i="6" s="1"/>
  <c r="AJ154" i="2"/>
  <c r="D158" i="6" s="1"/>
  <c r="AK154" i="2"/>
  <c r="AJ190" i="2"/>
  <c r="D194" i="6" s="1"/>
  <c r="AK190" i="2"/>
  <c r="AJ188" i="2"/>
  <c r="D192" i="6" s="1"/>
  <c r="AK188" i="2"/>
  <c r="AJ131" i="2"/>
  <c r="D135" i="6" s="1"/>
  <c r="AK131" i="2"/>
  <c r="AJ115" i="2"/>
  <c r="D119" i="6" s="1"/>
  <c r="AK115" i="2"/>
  <c r="AK112" i="2"/>
  <c r="AJ112" i="2"/>
  <c r="D116" i="6" s="1"/>
  <c r="AJ146" i="2"/>
  <c r="D150" i="6" s="1"/>
  <c r="AK146" i="2"/>
  <c r="AK184" i="2"/>
  <c r="AJ184" i="2"/>
  <c r="D188" i="6" s="1"/>
  <c r="AJ207" i="2"/>
  <c r="D211" i="6" s="1"/>
  <c r="AK207" i="2"/>
  <c r="AH13" i="2"/>
  <c r="AG13" i="2"/>
  <c r="AI13" i="2" s="1"/>
  <c r="AG14" i="2"/>
  <c r="AH14" i="2"/>
  <c r="AF14" i="2"/>
  <c r="AF11" i="2"/>
  <c r="AG11" i="2"/>
  <c r="AF12" i="2"/>
  <c r="AG12" i="2"/>
  <c r="AI12" i="2" s="1"/>
  <c r="AH12" i="2"/>
  <c r="AI11" i="2"/>
  <c r="AK11" i="2" s="1"/>
  <c r="AG10" i="2"/>
  <c r="AF10" i="2"/>
  <c r="AH10" i="2"/>
  <c r="AF9" i="2"/>
  <c r="AI9" i="2" s="1"/>
  <c r="AG9" i="2"/>
  <c r="AH9" i="2"/>
  <c r="AJ105" i="2"/>
  <c r="AK105" i="2"/>
  <c r="AJ20" i="2"/>
  <c r="AK20" i="2"/>
  <c r="AJ97" i="2"/>
  <c r="AK97" i="2"/>
  <c r="AK64" i="2"/>
  <c r="AJ64" i="2"/>
  <c r="AK32" i="2"/>
  <c r="AJ32" i="2"/>
  <c r="AJ45" i="2"/>
  <c r="AK45" i="2"/>
  <c r="AK98" i="2"/>
  <c r="AJ98" i="2"/>
  <c r="AJ99" i="2"/>
  <c r="AK99" i="2"/>
  <c r="AK54" i="2"/>
  <c r="AJ54" i="2"/>
  <c r="AK26" i="2"/>
  <c r="AJ26" i="2"/>
  <c r="AJ59" i="2"/>
  <c r="AK59" i="2"/>
  <c r="AK18" i="2"/>
  <c r="AJ18" i="2"/>
  <c r="AJ68" i="2"/>
  <c r="AK68" i="2"/>
  <c r="AK102" i="2"/>
  <c r="AJ102" i="2"/>
  <c r="AJ89" i="2"/>
  <c r="AK89" i="2"/>
  <c r="AJ60" i="2"/>
  <c r="AK60" i="2"/>
  <c r="AJ19" i="2"/>
  <c r="AK19" i="2"/>
  <c r="AK94" i="2"/>
  <c r="AJ94" i="2"/>
  <c r="AJ41" i="2"/>
  <c r="AK41" i="2"/>
  <c r="AK78" i="2"/>
  <c r="AJ78" i="2"/>
  <c r="AK95" i="2"/>
  <c r="AJ95" i="2"/>
  <c r="AJ83" i="2"/>
  <c r="AK83" i="2"/>
  <c r="AK50" i="2"/>
  <c r="AJ50" i="2"/>
  <c r="AK22" i="2"/>
  <c r="AJ22" i="2"/>
  <c r="AK55" i="2"/>
  <c r="AJ55" i="2"/>
  <c r="AK100" i="2"/>
  <c r="AJ100" i="2"/>
  <c r="AJ27" i="2"/>
  <c r="AK27" i="2"/>
  <c r="AJ92" i="2"/>
  <c r="AK92" i="2"/>
  <c r="AJ33" i="2"/>
  <c r="AK33" i="2"/>
  <c r="AJ73" i="2"/>
  <c r="AK73" i="2"/>
  <c r="AJ91" i="2"/>
  <c r="AK91" i="2"/>
  <c r="AK79" i="2"/>
  <c r="AJ79" i="2"/>
  <c r="AK46" i="2"/>
  <c r="AJ46" i="2"/>
  <c r="AJ51" i="2"/>
  <c r="AK51" i="2"/>
  <c r="AK80" i="2"/>
  <c r="AJ80" i="2"/>
  <c r="AJ56" i="2"/>
  <c r="AK56" i="2"/>
  <c r="AJ86" i="2"/>
  <c r="AK86" i="2"/>
  <c r="AK15" i="2"/>
  <c r="AJ15" i="2"/>
  <c r="AK85" i="2"/>
  <c r="AJ85" i="2"/>
  <c r="AJ52" i="2"/>
  <c r="AK52" i="2"/>
  <c r="AK84" i="2"/>
  <c r="AJ84" i="2"/>
  <c r="AK82" i="2"/>
  <c r="AJ82" i="2"/>
  <c r="AJ16" i="2"/>
  <c r="AK16" i="2"/>
  <c r="AK69" i="2"/>
  <c r="AJ69" i="2"/>
  <c r="AK87" i="2"/>
  <c r="AJ87" i="2"/>
  <c r="AJ75" i="2"/>
  <c r="AK75" i="2"/>
  <c r="AJ42" i="2"/>
  <c r="AK42" i="2"/>
  <c r="AK47" i="2"/>
  <c r="AJ47" i="2"/>
  <c r="AJ101" i="2"/>
  <c r="AK101" i="2"/>
  <c r="AK81" i="2"/>
  <c r="AJ81" i="2"/>
  <c r="AK90" i="2"/>
  <c r="AJ90" i="2"/>
  <c r="AJ65" i="2"/>
  <c r="AK65" i="2"/>
  <c r="AJ88" i="2"/>
  <c r="AK88" i="2"/>
  <c r="AJ53" i="2"/>
  <c r="AK53" i="2"/>
  <c r="AJ74" i="2"/>
  <c r="AK74" i="2"/>
  <c r="AK70" i="2"/>
  <c r="AJ70" i="2"/>
  <c r="AJ38" i="2"/>
  <c r="AK38" i="2"/>
  <c r="AJ76" i="2"/>
  <c r="AK76" i="2"/>
  <c r="AJ43" i="2"/>
  <c r="AK43" i="2"/>
  <c r="AJ93" i="2"/>
  <c r="AK93" i="2"/>
  <c r="AK48" i="2"/>
  <c r="AJ48" i="2"/>
  <c r="AK104" i="2"/>
  <c r="AJ104" i="2"/>
  <c r="AJ77" i="2"/>
  <c r="AK77" i="2"/>
  <c r="AK44" i="2"/>
  <c r="AJ44" i="2"/>
  <c r="AK28" i="2"/>
  <c r="AJ28" i="2"/>
  <c r="AJ61" i="2"/>
  <c r="AK61" i="2"/>
  <c r="AH8" i="2"/>
  <c r="AF8" i="2"/>
  <c r="AG8" i="2"/>
  <c r="AK37" i="2"/>
  <c r="AJ37" i="2"/>
  <c r="AJ29" i="2"/>
  <c r="AK29" i="2"/>
  <c r="AK66" i="2"/>
  <c r="AJ66" i="2"/>
  <c r="AJ34" i="2"/>
  <c r="AK34" i="2"/>
  <c r="AJ71" i="2"/>
  <c r="AK71" i="2"/>
  <c r="AJ39" i="2"/>
  <c r="AK39" i="2"/>
  <c r="AJ23" i="2"/>
  <c r="AK23" i="2"/>
  <c r="AJ96" i="2"/>
  <c r="AK96" i="2"/>
  <c r="AK72" i="2"/>
  <c r="AJ72" i="2"/>
  <c r="AK40" i="2"/>
  <c r="AJ40" i="2"/>
  <c r="AJ24" i="2"/>
  <c r="AK24" i="2"/>
  <c r="AJ57" i="2"/>
  <c r="AK57" i="2"/>
  <c r="AK106" i="2"/>
  <c r="AJ106" i="2"/>
  <c r="AJ25" i="2"/>
  <c r="AK25" i="2"/>
  <c r="AK62" i="2"/>
  <c r="AJ62" i="2"/>
  <c r="AJ17" i="2"/>
  <c r="AK17" i="2"/>
  <c r="AJ67" i="2"/>
  <c r="AK67" i="2"/>
  <c r="AJ35" i="2"/>
  <c r="AK35" i="2"/>
  <c r="AJ36" i="2"/>
  <c r="AK36" i="2"/>
  <c r="AJ49" i="2"/>
  <c r="AK49" i="2"/>
  <c r="AJ103" i="2"/>
  <c r="AK103" i="2"/>
  <c r="AJ21" i="2"/>
  <c r="AK21" i="2"/>
  <c r="AK58" i="2"/>
  <c r="AJ58" i="2"/>
  <c r="AK30" i="2"/>
  <c r="AJ30" i="2"/>
  <c r="AK63" i="2"/>
  <c r="AJ63" i="2"/>
  <c r="AK31" i="2"/>
  <c r="AJ31" i="2"/>
  <c r="Z112" i="2" l="1"/>
  <c r="AD116" i="6"/>
  <c r="Z143" i="2"/>
  <c r="AD147" i="6"/>
  <c r="Z163" i="2"/>
  <c r="AD167" i="6"/>
  <c r="Z130" i="2"/>
  <c r="AD134" i="6"/>
  <c r="Z180" i="2"/>
  <c r="AD184" i="6"/>
  <c r="Z167" i="2"/>
  <c r="AD171" i="6"/>
  <c r="Z201" i="2"/>
  <c r="AD205" i="6"/>
  <c r="Z164" i="2"/>
  <c r="AD168" i="6"/>
  <c r="Z169" i="2"/>
  <c r="AD173" i="6"/>
  <c r="Z171" i="2"/>
  <c r="AD175" i="6"/>
  <c r="Z168" i="2"/>
  <c r="AD172" i="6"/>
  <c r="Z140" i="2"/>
  <c r="AD144" i="6"/>
  <c r="Z110" i="2"/>
  <c r="AD114" i="6"/>
  <c r="Z160" i="2"/>
  <c r="AD164" i="6"/>
  <c r="Z136" i="2"/>
  <c r="AD140" i="6"/>
  <c r="Z137" i="2"/>
  <c r="AD141" i="6"/>
  <c r="Z131" i="2"/>
  <c r="AD135" i="6"/>
  <c r="Z190" i="2"/>
  <c r="AD194" i="6"/>
  <c r="Z132" i="2"/>
  <c r="AD136" i="6"/>
  <c r="Z121" i="2"/>
  <c r="AD125" i="6"/>
  <c r="Z145" i="2"/>
  <c r="AD149" i="6"/>
  <c r="Z174" i="2"/>
  <c r="AD178" i="6"/>
  <c r="Z149" i="2"/>
  <c r="AD153" i="6"/>
  <c r="Z156" i="2"/>
  <c r="AD160" i="6"/>
  <c r="Z196" i="2"/>
  <c r="AD200" i="6"/>
  <c r="Z138" i="2"/>
  <c r="AD142" i="6"/>
  <c r="Z175" i="2"/>
  <c r="AD179" i="6"/>
  <c r="Z117" i="2"/>
  <c r="AD121" i="6"/>
  <c r="Z165" i="2"/>
  <c r="AD169" i="6"/>
  <c r="Z108" i="2"/>
  <c r="AD112" i="6"/>
  <c r="Z142" i="2"/>
  <c r="AD146" i="6"/>
  <c r="Z157" i="2"/>
  <c r="AD161" i="6"/>
  <c r="Z122" i="2"/>
  <c r="AD126" i="6"/>
  <c r="Z191" i="2"/>
  <c r="AD195" i="6"/>
  <c r="Z203" i="2"/>
  <c r="AD207" i="6"/>
  <c r="Z123" i="2"/>
  <c r="AD127" i="6"/>
  <c r="Z170" i="2"/>
  <c r="AD174" i="6"/>
  <c r="Z153" i="2"/>
  <c r="AD157" i="6"/>
  <c r="Z159" i="2"/>
  <c r="AD163" i="6"/>
  <c r="Z206" i="2"/>
  <c r="AD210" i="6"/>
  <c r="Z152" i="2"/>
  <c r="AD156" i="6"/>
  <c r="Z161" i="2"/>
  <c r="AD165" i="6"/>
  <c r="Z139" i="2"/>
  <c r="AD143" i="6"/>
  <c r="Z125" i="2"/>
  <c r="AD129" i="6"/>
  <c r="Z181" i="2"/>
  <c r="AD185" i="6"/>
  <c r="Z205" i="2"/>
  <c r="AD209" i="6"/>
  <c r="Z187" i="2"/>
  <c r="AD191" i="6"/>
  <c r="Z141" i="2"/>
  <c r="AD145" i="6"/>
  <c r="Z172" i="2"/>
  <c r="AD176" i="6"/>
  <c r="Z114" i="2"/>
  <c r="AD118" i="6"/>
  <c r="Z176" i="2"/>
  <c r="AD180" i="6"/>
  <c r="Z128" i="2"/>
  <c r="AD132" i="6"/>
  <c r="Z134" i="2"/>
  <c r="AD138" i="6"/>
  <c r="Z198" i="2"/>
  <c r="AD202" i="6"/>
  <c r="Z185" i="2"/>
  <c r="AD189" i="6"/>
  <c r="Z155" i="2"/>
  <c r="AD159" i="6"/>
  <c r="Z135" i="2"/>
  <c r="AD139" i="6"/>
  <c r="Z124" i="2"/>
  <c r="AD128" i="6"/>
  <c r="Z120" i="2"/>
  <c r="AD124" i="6"/>
  <c r="Z151" i="2"/>
  <c r="AD155" i="6"/>
  <c r="Z147" i="2"/>
  <c r="AD151" i="6"/>
  <c r="Z144" i="2"/>
  <c r="AD148" i="6"/>
  <c r="Z186" i="2"/>
  <c r="AD190" i="6"/>
  <c r="Z126" i="2"/>
  <c r="AD130" i="6"/>
  <c r="Z178" i="2"/>
  <c r="AD182" i="6"/>
  <c r="Z200" i="2"/>
  <c r="AD204" i="6"/>
  <c r="Z184" i="2"/>
  <c r="AD188" i="6"/>
  <c r="Z179" i="2"/>
  <c r="AD183" i="6"/>
  <c r="Z192" i="2"/>
  <c r="AD196" i="6"/>
  <c r="Z202" i="2"/>
  <c r="AD206" i="6"/>
  <c r="Z148" i="2"/>
  <c r="AD152" i="6"/>
  <c r="Z207" i="2"/>
  <c r="AD211" i="6"/>
  <c r="Z146" i="2"/>
  <c r="AD150" i="6"/>
  <c r="Z115" i="2"/>
  <c r="AD119" i="6"/>
  <c r="Z188" i="2"/>
  <c r="AD192" i="6"/>
  <c r="Z154" i="2"/>
  <c r="AD158" i="6"/>
  <c r="Z182" i="2"/>
  <c r="AD186" i="6"/>
  <c r="Z199" i="2"/>
  <c r="AD203" i="6"/>
  <c r="Z183" i="2"/>
  <c r="AD187" i="6"/>
  <c r="Z204" i="2"/>
  <c r="AD208" i="6"/>
  <c r="Z116" i="2"/>
  <c r="AD120" i="6"/>
  <c r="Z195" i="2"/>
  <c r="AD199" i="6"/>
  <c r="Z158" i="2"/>
  <c r="AD162" i="6"/>
  <c r="Z150" i="2"/>
  <c r="AD154" i="6"/>
  <c r="Z166" i="2"/>
  <c r="AD170" i="6"/>
  <c r="Z118" i="2"/>
  <c r="AD122" i="6"/>
  <c r="Z127" i="2"/>
  <c r="AD131" i="6"/>
  <c r="Z129" i="2"/>
  <c r="AD133" i="6"/>
  <c r="Z111" i="2"/>
  <c r="AD115" i="6"/>
  <c r="Z177" i="2"/>
  <c r="AD181" i="6"/>
  <c r="Z194" i="2"/>
  <c r="AD198" i="6"/>
  <c r="Z133" i="2"/>
  <c r="AD137" i="6"/>
  <c r="Z173" i="2"/>
  <c r="AD177" i="6"/>
  <c r="Z119" i="2"/>
  <c r="AD123" i="6"/>
  <c r="Z189" i="2"/>
  <c r="AD193" i="6"/>
  <c r="Z162" i="2"/>
  <c r="AD166" i="6"/>
  <c r="Z193" i="2"/>
  <c r="AD197" i="6"/>
  <c r="Z113" i="2"/>
  <c r="AD117" i="6"/>
  <c r="Z197" i="2"/>
  <c r="AD201" i="6"/>
  <c r="Z109" i="2"/>
  <c r="AD113" i="6"/>
  <c r="AJ13" i="2"/>
  <c r="D17" i="6" s="1"/>
  <c r="AI14" i="2"/>
  <c r="AJ14" i="2" s="1"/>
  <c r="D18" i="6" s="1"/>
  <c r="AK13" i="2"/>
  <c r="AJ12" i="2"/>
  <c r="D16" i="6" s="1"/>
  <c r="AI10" i="2"/>
  <c r="AJ10" i="2" s="1"/>
  <c r="D14" i="6" s="1"/>
  <c r="AK12" i="2"/>
  <c r="AJ11" i="2"/>
  <c r="D15" i="6" s="1"/>
  <c r="D57" i="6"/>
  <c r="D95" i="6"/>
  <c r="D53" i="6"/>
  <c r="D111" i="6"/>
  <c r="Z107" i="2" s="1"/>
  <c r="D43" i="6"/>
  <c r="D52" i="6"/>
  <c r="D88" i="6"/>
  <c r="D104" i="6"/>
  <c r="D106" i="6"/>
  <c r="D102" i="6"/>
  <c r="D62" i="6"/>
  <c r="D110" i="6"/>
  <c r="D76" i="6"/>
  <c r="D41" i="6"/>
  <c r="D42" i="6"/>
  <c r="D92" i="6"/>
  <c r="D105" i="6"/>
  <c r="D90" i="6"/>
  <c r="D77" i="6"/>
  <c r="D87" i="6"/>
  <c r="D80" i="6"/>
  <c r="D31" i="6"/>
  <c r="D32" i="6"/>
  <c r="D91" i="6"/>
  <c r="D30" i="6"/>
  <c r="D68" i="6"/>
  <c r="D40" i="6"/>
  <c r="D21" i="6"/>
  <c r="D75" i="6"/>
  <c r="D48" i="6"/>
  <c r="D74" i="6"/>
  <c r="D51" i="6"/>
  <c r="D73" i="6"/>
  <c r="D50" i="6"/>
  <c r="D59" i="6"/>
  <c r="D99" i="6"/>
  <c r="D58" i="6"/>
  <c r="D65" i="6"/>
  <c r="D71" i="6"/>
  <c r="D33" i="6"/>
  <c r="D98" i="6"/>
  <c r="D35" i="6"/>
  <c r="D66" i="6"/>
  <c r="AI8" i="2"/>
  <c r="AK8" i="2" s="1"/>
  <c r="D97" i="6"/>
  <c r="D69" i="6"/>
  <c r="D56" i="6"/>
  <c r="D60" i="6"/>
  <c r="D37" i="6"/>
  <c r="D23" i="6"/>
  <c r="D72" i="6"/>
  <c r="D49" i="6"/>
  <c r="D101" i="6"/>
  <c r="D44" i="6"/>
  <c r="D100" i="6"/>
  <c r="D89" i="6"/>
  <c r="D34" i="6"/>
  <c r="D79" i="6"/>
  <c r="D25" i="6"/>
  <c r="D84" i="6"/>
  <c r="D83" i="6"/>
  <c r="D26" i="6"/>
  <c r="D67" i="6"/>
  <c r="D70" i="6"/>
  <c r="D81" i="6"/>
  <c r="D47" i="6"/>
  <c r="D78" i="6"/>
  <c r="D46" i="6"/>
  <c r="D96" i="6"/>
  <c r="D64" i="6"/>
  <c r="D24" i="6"/>
  <c r="D61" i="6"/>
  <c r="D38" i="6"/>
  <c r="D94" i="6"/>
  <c r="D82" i="6"/>
  <c r="D22" i="6"/>
  <c r="D107" i="6"/>
  <c r="D39" i="6"/>
  <c r="D29" i="6"/>
  <c r="D28" i="6"/>
  <c r="D27" i="6"/>
  <c r="D108" i="6"/>
  <c r="D85" i="6"/>
  <c r="D86" i="6"/>
  <c r="D54" i="6"/>
  <c r="D36" i="6"/>
  <c r="D55" i="6"/>
  <c r="D45" i="6"/>
  <c r="D93" i="6"/>
  <c r="D63" i="6"/>
  <c r="D103" i="6"/>
  <c r="D109" i="6"/>
  <c r="D20" i="6"/>
  <c r="D19" i="6"/>
  <c r="AK9" i="2"/>
  <c r="AJ9" i="2"/>
  <c r="D13" i="6" s="1"/>
  <c r="M113" i="6" l="1"/>
  <c r="AF113" i="6" s="1"/>
  <c r="P113" i="6" s="1"/>
  <c r="AN113" i="6"/>
  <c r="AR113" i="6" s="1"/>
  <c r="M166" i="6"/>
  <c r="AF166" i="6" s="1"/>
  <c r="P166" i="6" s="1"/>
  <c r="AN166" i="6"/>
  <c r="AR166" i="6" s="1"/>
  <c r="M137" i="6"/>
  <c r="AF137" i="6" s="1"/>
  <c r="P137" i="6" s="1"/>
  <c r="AN137" i="6"/>
  <c r="AR137" i="6" s="1"/>
  <c r="M133" i="6"/>
  <c r="AF133" i="6" s="1"/>
  <c r="P133" i="6" s="1"/>
  <c r="AN133" i="6"/>
  <c r="AR133" i="6" s="1"/>
  <c r="M154" i="6"/>
  <c r="AF154" i="6" s="1"/>
  <c r="P154" i="6" s="1"/>
  <c r="AN154" i="6"/>
  <c r="AR154" i="6" s="1"/>
  <c r="M208" i="6"/>
  <c r="AF208" i="6" s="1"/>
  <c r="P208" i="6" s="1"/>
  <c r="AN208" i="6"/>
  <c r="AR208" i="6" s="1"/>
  <c r="M158" i="6"/>
  <c r="AI158" i="6" s="1"/>
  <c r="Q158" i="6" s="1"/>
  <c r="AK158" i="6" s="1"/>
  <c r="AN158" i="6"/>
  <c r="AR158" i="6" s="1"/>
  <c r="M211" i="6"/>
  <c r="AF211" i="6" s="1"/>
  <c r="P211" i="6" s="1"/>
  <c r="AN211" i="6"/>
  <c r="AR211" i="6" s="1"/>
  <c r="M183" i="6"/>
  <c r="AF183" i="6" s="1"/>
  <c r="P183" i="6" s="1"/>
  <c r="AN183" i="6"/>
  <c r="AR183" i="6" s="1"/>
  <c r="M130" i="6"/>
  <c r="AF130" i="6" s="1"/>
  <c r="P130" i="6" s="1"/>
  <c r="AN130" i="6"/>
  <c r="AR130" i="6" s="1"/>
  <c r="M155" i="6"/>
  <c r="AF155" i="6" s="1"/>
  <c r="P155" i="6" s="1"/>
  <c r="AN155" i="6"/>
  <c r="AR155" i="6" s="1"/>
  <c r="M159" i="6"/>
  <c r="AF159" i="6" s="1"/>
  <c r="P159" i="6" s="1"/>
  <c r="AN159" i="6"/>
  <c r="AR159" i="6" s="1"/>
  <c r="M132" i="6"/>
  <c r="AF132" i="6" s="1"/>
  <c r="P132" i="6" s="1"/>
  <c r="AN132" i="6"/>
  <c r="AR132" i="6" s="1"/>
  <c r="M145" i="6"/>
  <c r="AG145" i="6" s="1"/>
  <c r="O145" i="6" s="1"/>
  <c r="AN145" i="6"/>
  <c r="AR145" i="6" s="1"/>
  <c r="M129" i="6"/>
  <c r="AG129" i="6" s="1"/>
  <c r="O129" i="6" s="1"/>
  <c r="AN129" i="6"/>
  <c r="AR129" i="6" s="1"/>
  <c r="M210" i="6"/>
  <c r="AG210" i="6" s="1"/>
  <c r="O210" i="6" s="1"/>
  <c r="AN210" i="6"/>
  <c r="AR210" i="6" s="1"/>
  <c r="M127" i="6"/>
  <c r="AF127" i="6" s="1"/>
  <c r="P127" i="6" s="1"/>
  <c r="AN127" i="6"/>
  <c r="AR127" i="6" s="1"/>
  <c r="M161" i="6"/>
  <c r="AF161" i="6" s="1"/>
  <c r="P161" i="6" s="1"/>
  <c r="AN161" i="6"/>
  <c r="AR161" i="6" s="1"/>
  <c r="M121" i="6"/>
  <c r="AF121" i="6" s="1"/>
  <c r="P121" i="6" s="1"/>
  <c r="AN121" i="6"/>
  <c r="AR121" i="6" s="1"/>
  <c r="M160" i="6"/>
  <c r="AE160" i="6" s="1"/>
  <c r="N160" i="6" s="1"/>
  <c r="AN160" i="6"/>
  <c r="AR160" i="6" s="1"/>
  <c r="M125" i="6"/>
  <c r="AF125" i="6" s="1"/>
  <c r="P125" i="6" s="1"/>
  <c r="AN125" i="6"/>
  <c r="AR125" i="6" s="1"/>
  <c r="M141" i="6"/>
  <c r="AF141" i="6" s="1"/>
  <c r="P141" i="6" s="1"/>
  <c r="AN141" i="6"/>
  <c r="AR141" i="6" s="1"/>
  <c r="M144" i="6"/>
  <c r="AF144" i="6" s="1"/>
  <c r="P144" i="6" s="1"/>
  <c r="AN144" i="6"/>
  <c r="AR144" i="6" s="1"/>
  <c r="M168" i="6"/>
  <c r="AF168" i="6" s="1"/>
  <c r="P168" i="6" s="1"/>
  <c r="AN168" i="6"/>
  <c r="AR168" i="6" s="1"/>
  <c r="M134" i="6"/>
  <c r="AF134" i="6" s="1"/>
  <c r="P134" i="6" s="1"/>
  <c r="AN134" i="6"/>
  <c r="AR134" i="6" s="1"/>
  <c r="M201" i="6"/>
  <c r="AF201" i="6" s="1"/>
  <c r="P201" i="6" s="1"/>
  <c r="AN201" i="6"/>
  <c r="AR201" i="6" s="1"/>
  <c r="M193" i="6"/>
  <c r="AF193" i="6" s="1"/>
  <c r="P193" i="6" s="1"/>
  <c r="AN193" i="6"/>
  <c r="AR193" i="6" s="1"/>
  <c r="M198" i="6"/>
  <c r="AF198" i="6" s="1"/>
  <c r="P198" i="6" s="1"/>
  <c r="AN198" i="6"/>
  <c r="AR198" i="6" s="1"/>
  <c r="M131" i="6"/>
  <c r="AF131" i="6" s="1"/>
  <c r="P131" i="6" s="1"/>
  <c r="AN131" i="6"/>
  <c r="AR131" i="6" s="1"/>
  <c r="M162" i="6"/>
  <c r="AF162" i="6" s="1"/>
  <c r="P162" i="6" s="1"/>
  <c r="AN162" i="6"/>
  <c r="AR162" i="6" s="1"/>
  <c r="M187" i="6"/>
  <c r="AF187" i="6" s="1"/>
  <c r="P187" i="6" s="1"/>
  <c r="AN187" i="6"/>
  <c r="AR187" i="6" s="1"/>
  <c r="M192" i="6"/>
  <c r="AI192" i="6" s="1"/>
  <c r="Q192" i="6" s="1"/>
  <c r="AK192" i="6" s="1"/>
  <c r="AN192" i="6"/>
  <c r="AR192" i="6" s="1"/>
  <c r="M152" i="6"/>
  <c r="AG152" i="6" s="1"/>
  <c r="O152" i="6" s="1"/>
  <c r="AN152" i="6"/>
  <c r="AR152" i="6" s="1"/>
  <c r="M188" i="6"/>
  <c r="AE188" i="6" s="1"/>
  <c r="N188" i="6" s="1"/>
  <c r="AN188" i="6"/>
  <c r="AR188" i="6" s="1"/>
  <c r="M190" i="6"/>
  <c r="AF190" i="6" s="1"/>
  <c r="P190" i="6" s="1"/>
  <c r="AN190" i="6"/>
  <c r="AR190" i="6" s="1"/>
  <c r="M124" i="6"/>
  <c r="AG124" i="6" s="1"/>
  <c r="O124" i="6" s="1"/>
  <c r="AN124" i="6"/>
  <c r="AR124" i="6" s="1"/>
  <c r="M189" i="6"/>
  <c r="AG189" i="6" s="1"/>
  <c r="O189" i="6" s="1"/>
  <c r="AN189" i="6"/>
  <c r="AR189" i="6" s="1"/>
  <c r="M180" i="6"/>
  <c r="AI180" i="6" s="1"/>
  <c r="Q180" i="6" s="1"/>
  <c r="AK180" i="6" s="1"/>
  <c r="AN180" i="6"/>
  <c r="AR180" i="6" s="1"/>
  <c r="M191" i="6"/>
  <c r="AF191" i="6" s="1"/>
  <c r="P191" i="6" s="1"/>
  <c r="AN191" i="6"/>
  <c r="AR191" i="6" s="1"/>
  <c r="M143" i="6"/>
  <c r="AI143" i="6" s="1"/>
  <c r="Q143" i="6" s="1"/>
  <c r="AK143" i="6" s="1"/>
  <c r="AN143" i="6"/>
  <c r="AR143" i="6" s="1"/>
  <c r="M163" i="6"/>
  <c r="AE163" i="6" s="1"/>
  <c r="N163" i="6" s="1"/>
  <c r="AN163" i="6"/>
  <c r="AR163" i="6" s="1"/>
  <c r="M207" i="6"/>
  <c r="AF207" i="6" s="1"/>
  <c r="P207" i="6" s="1"/>
  <c r="AN207" i="6"/>
  <c r="AR207" i="6" s="1"/>
  <c r="M146" i="6"/>
  <c r="AF146" i="6" s="1"/>
  <c r="P146" i="6" s="1"/>
  <c r="AN146" i="6"/>
  <c r="AR146" i="6" s="1"/>
  <c r="M179" i="6"/>
  <c r="AF179" i="6" s="1"/>
  <c r="P179" i="6" s="1"/>
  <c r="AN179" i="6"/>
  <c r="AR179" i="6" s="1"/>
  <c r="M153" i="6"/>
  <c r="AF153" i="6" s="1"/>
  <c r="P153" i="6" s="1"/>
  <c r="AN153" i="6"/>
  <c r="AR153" i="6" s="1"/>
  <c r="M136" i="6"/>
  <c r="AF136" i="6" s="1"/>
  <c r="P136" i="6" s="1"/>
  <c r="AN136" i="6"/>
  <c r="AR136" i="6" s="1"/>
  <c r="M140" i="6"/>
  <c r="AF140" i="6" s="1"/>
  <c r="P140" i="6" s="1"/>
  <c r="AN140" i="6"/>
  <c r="AR140" i="6" s="1"/>
  <c r="M172" i="6"/>
  <c r="AF172" i="6" s="1"/>
  <c r="P172" i="6" s="1"/>
  <c r="AN172" i="6"/>
  <c r="AR172" i="6" s="1"/>
  <c r="M205" i="6"/>
  <c r="AE205" i="6" s="1"/>
  <c r="N205" i="6" s="1"/>
  <c r="AN205" i="6"/>
  <c r="AR205" i="6" s="1"/>
  <c r="M167" i="6"/>
  <c r="AG167" i="6" s="1"/>
  <c r="O167" i="6" s="1"/>
  <c r="AN167" i="6"/>
  <c r="AR167" i="6" s="1"/>
  <c r="M117" i="6"/>
  <c r="AF117" i="6" s="1"/>
  <c r="P117" i="6" s="1"/>
  <c r="AN117" i="6"/>
  <c r="AR117" i="6" s="1"/>
  <c r="M123" i="6"/>
  <c r="AF123" i="6" s="1"/>
  <c r="P123" i="6" s="1"/>
  <c r="AN123" i="6"/>
  <c r="AR123" i="6" s="1"/>
  <c r="M181" i="6"/>
  <c r="AI181" i="6" s="1"/>
  <c r="Q181" i="6" s="1"/>
  <c r="AK181" i="6" s="1"/>
  <c r="AN181" i="6"/>
  <c r="AR181" i="6" s="1"/>
  <c r="M122" i="6"/>
  <c r="AG122" i="6" s="1"/>
  <c r="O122" i="6" s="1"/>
  <c r="AN122" i="6"/>
  <c r="AR122" i="6" s="1"/>
  <c r="M199" i="6"/>
  <c r="AI199" i="6" s="1"/>
  <c r="Q199" i="6" s="1"/>
  <c r="AK199" i="6" s="1"/>
  <c r="AN199" i="6"/>
  <c r="AR199" i="6" s="1"/>
  <c r="M203" i="6"/>
  <c r="AF203" i="6" s="1"/>
  <c r="P203" i="6" s="1"/>
  <c r="AN203" i="6"/>
  <c r="AR203" i="6" s="1"/>
  <c r="M119" i="6"/>
  <c r="AF119" i="6" s="1"/>
  <c r="P119" i="6" s="1"/>
  <c r="AN119" i="6"/>
  <c r="AR119" i="6" s="1"/>
  <c r="M206" i="6"/>
  <c r="AF206" i="6" s="1"/>
  <c r="P206" i="6" s="1"/>
  <c r="AN206" i="6"/>
  <c r="AR206" i="6" s="1"/>
  <c r="M204" i="6"/>
  <c r="AF204" i="6" s="1"/>
  <c r="P204" i="6" s="1"/>
  <c r="AN204" i="6"/>
  <c r="AR204" i="6" s="1"/>
  <c r="M148" i="6"/>
  <c r="AF148" i="6" s="1"/>
  <c r="P148" i="6" s="1"/>
  <c r="AN148" i="6"/>
  <c r="AR148" i="6" s="1"/>
  <c r="M128" i="6"/>
  <c r="AF128" i="6" s="1"/>
  <c r="P128" i="6" s="1"/>
  <c r="AN128" i="6"/>
  <c r="AR128" i="6" s="1"/>
  <c r="M202" i="6"/>
  <c r="AF202" i="6" s="1"/>
  <c r="P202" i="6" s="1"/>
  <c r="AN202" i="6"/>
  <c r="AR202" i="6" s="1"/>
  <c r="M118" i="6"/>
  <c r="AF118" i="6" s="1"/>
  <c r="P118" i="6" s="1"/>
  <c r="AN118" i="6"/>
  <c r="AR118" i="6" s="1"/>
  <c r="M209" i="6"/>
  <c r="AF209" i="6" s="1"/>
  <c r="P209" i="6" s="1"/>
  <c r="AN209" i="6"/>
  <c r="AR209" i="6" s="1"/>
  <c r="M165" i="6"/>
  <c r="AF165" i="6" s="1"/>
  <c r="P165" i="6" s="1"/>
  <c r="AN165" i="6"/>
  <c r="AR165" i="6" s="1"/>
  <c r="M157" i="6"/>
  <c r="AF157" i="6" s="1"/>
  <c r="P157" i="6" s="1"/>
  <c r="AN157" i="6"/>
  <c r="AR157" i="6" s="1"/>
  <c r="M195" i="6"/>
  <c r="AF195" i="6" s="1"/>
  <c r="P195" i="6" s="1"/>
  <c r="AN195" i="6"/>
  <c r="AR195" i="6" s="1"/>
  <c r="M112" i="6"/>
  <c r="AF112" i="6" s="1"/>
  <c r="P112" i="6" s="1"/>
  <c r="AN112" i="6"/>
  <c r="AR112" i="6" s="1"/>
  <c r="M142" i="6"/>
  <c r="AF142" i="6" s="1"/>
  <c r="P142" i="6" s="1"/>
  <c r="AN142" i="6"/>
  <c r="AR142" i="6" s="1"/>
  <c r="M178" i="6"/>
  <c r="AF178" i="6" s="1"/>
  <c r="P178" i="6" s="1"/>
  <c r="AN178" i="6"/>
  <c r="AR178" i="6" s="1"/>
  <c r="M194" i="6"/>
  <c r="AE194" i="6" s="1"/>
  <c r="N194" i="6" s="1"/>
  <c r="AN194" i="6"/>
  <c r="AR194" i="6" s="1"/>
  <c r="M164" i="6"/>
  <c r="AI164" i="6" s="1"/>
  <c r="Q164" i="6" s="1"/>
  <c r="AK164" i="6" s="1"/>
  <c r="AN164" i="6"/>
  <c r="AR164" i="6" s="1"/>
  <c r="M175" i="6"/>
  <c r="AI175" i="6" s="1"/>
  <c r="Q175" i="6" s="1"/>
  <c r="AK175" i="6" s="1"/>
  <c r="AN175" i="6"/>
  <c r="AR175" i="6" s="1"/>
  <c r="M171" i="6"/>
  <c r="AF171" i="6" s="1"/>
  <c r="P171" i="6" s="1"/>
  <c r="AN171" i="6"/>
  <c r="AR171" i="6" s="1"/>
  <c r="M147" i="6"/>
  <c r="AF147" i="6" s="1"/>
  <c r="P147" i="6" s="1"/>
  <c r="AN147" i="6"/>
  <c r="AR147" i="6" s="1"/>
  <c r="M197" i="6"/>
  <c r="AE197" i="6" s="1"/>
  <c r="N197" i="6" s="1"/>
  <c r="AN197" i="6"/>
  <c r="AR197" i="6" s="1"/>
  <c r="M177" i="6"/>
  <c r="AF177" i="6" s="1"/>
  <c r="P177" i="6" s="1"/>
  <c r="AN177" i="6"/>
  <c r="AR177" i="6" s="1"/>
  <c r="M115" i="6"/>
  <c r="AF115" i="6" s="1"/>
  <c r="P115" i="6" s="1"/>
  <c r="AN115" i="6"/>
  <c r="AR115" i="6" s="1"/>
  <c r="M170" i="6"/>
  <c r="AF170" i="6" s="1"/>
  <c r="P170" i="6" s="1"/>
  <c r="AN170" i="6"/>
  <c r="AR170" i="6" s="1"/>
  <c r="M120" i="6"/>
  <c r="AF120" i="6" s="1"/>
  <c r="P120" i="6" s="1"/>
  <c r="AN120" i="6"/>
  <c r="AR120" i="6" s="1"/>
  <c r="M186" i="6"/>
  <c r="AF186" i="6" s="1"/>
  <c r="P186" i="6" s="1"/>
  <c r="AN186" i="6"/>
  <c r="AR186" i="6" s="1"/>
  <c r="M150" i="6"/>
  <c r="AF150" i="6" s="1"/>
  <c r="P150" i="6" s="1"/>
  <c r="AN150" i="6"/>
  <c r="AR150" i="6" s="1"/>
  <c r="M196" i="6"/>
  <c r="AF196" i="6" s="1"/>
  <c r="P196" i="6" s="1"/>
  <c r="AN196" i="6"/>
  <c r="AR196" i="6" s="1"/>
  <c r="M182" i="6"/>
  <c r="AF182" i="6" s="1"/>
  <c r="P182" i="6" s="1"/>
  <c r="AN182" i="6"/>
  <c r="AR182" i="6" s="1"/>
  <c r="M151" i="6"/>
  <c r="AF151" i="6" s="1"/>
  <c r="P151" i="6" s="1"/>
  <c r="AN151" i="6"/>
  <c r="AR151" i="6" s="1"/>
  <c r="M139" i="6"/>
  <c r="AF139" i="6" s="1"/>
  <c r="P139" i="6" s="1"/>
  <c r="AN139" i="6"/>
  <c r="AR139" i="6" s="1"/>
  <c r="M138" i="6"/>
  <c r="AF138" i="6" s="1"/>
  <c r="P138" i="6" s="1"/>
  <c r="AN138" i="6"/>
  <c r="AR138" i="6" s="1"/>
  <c r="M176" i="6"/>
  <c r="AG176" i="6" s="1"/>
  <c r="O176" i="6" s="1"/>
  <c r="AN176" i="6"/>
  <c r="AR176" i="6" s="1"/>
  <c r="M185" i="6"/>
  <c r="AE185" i="6" s="1"/>
  <c r="N185" i="6" s="1"/>
  <c r="AN185" i="6"/>
  <c r="AR185" i="6" s="1"/>
  <c r="M156" i="6"/>
  <c r="AF156" i="6" s="1"/>
  <c r="P156" i="6" s="1"/>
  <c r="AN156" i="6"/>
  <c r="AR156" i="6" s="1"/>
  <c r="M174" i="6"/>
  <c r="AI174" i="6" s="1"/>
  <c r="Q174" i="6" s="1"/>
  <c r="AK174" i="6" s="1"/>
  <c r="AN174" i="6"/>
  <c r="AR174" i="6" s="1"/>
  <c r="M126" i="6"/>
  <c r="AG126" i="6" s="1"/>
  <c r="O126" i="6" s="1"/>
  <c r="AN126" i="6"/>
  <c r="AR126" i="6" s="1"/>
  <c r="M169" i="6"/>
  <c r="AE169" i="6" s="1"/>
  <c r="N169" i="6" s="1"/>
  <c r="AN169" i="6"/>
  <c r="AR169" i="6" s="1"/>
  <c r="M200" i="6"/>
  <c r="AG200" i="6" s="1"/>
  <c r="O200" i="6" s="1"/>
  <c r="AN200" i="6"/>
  <c r="AR200" i="6" s="1"/>
  <c r="M149" i="6"/>
  <c r="AF149" i="6" s="1"/>
  <c r="P149" i="6" s="1"/>
  <c r="AN149" i="6"/>
  <c r="AR149" i="6" s="1"/>
  <c r="M135" i="6"/>
  <c r="AF135" i="6" s="1"/>
  <c r="P135" i="6" s="1"/>
  <c r="AN135" i="6"/>
  <c r="AR135" i="6" s="1"/>
  <c r="M114" i="6"/>
  <c r="AF114" i="6" s="1"/>
  <c r="P114" i="6" s="1"/>
  <c r="AN114" i="6"/>
  <c r="AR114" i="6" s="1"/>
  <c r="M173" i="6"/>
  <c r="AF173" i="6" s="1"/>
  <c r="P173" i="6" s="1"/>
  <c r="AN173" i="6"/>
  <c r="AR173" i="6" s="1"/>
  <c r="M184" i="6"/>
  <c r="AF184" i="6" s="1"/>
  <c r="P184" i="6" s="1"/>
  <c r="AN184" i="6"/>
  <c r="AR184" i="6" s="1"/>
  <c r="M116" i="6"/>
  <c r="AF116" i="6" s="1"/>
  <c r="P116" i="6" s="1"/>
  <c r="AN116" i="6"/>
  <c r="AR116" i="6" s="1"/>
  <c r="AG207" i="6"/>
  <c r="O207" i="6" s="1"/>
  <c r="AD13" i="6"/>
  <c r="M13" i="6" s="1"/>
  <c r="AF13" i="6" s="1"/>
  <c r="P13" i="6" s="1"/>
  <c r="AE201" i="6"/>
  <c r="N201" i="6" s="1"/>
  <c r="U18" i="6"/>
  <c r="AD18" i="6"/>
  <c r="M18" i="6" s="1"/>
  <c r="U15" i="6"/>
  <c r="AD15" i="6"/>
  <c r="M15" i="6" s="1"/>
  <c r="U16" i="6"/>
  <c r="AD16" i="6"/>
  <c r="M16" i="6" s="1"/>
  <c r="U17" i="6"/>
  <c r="AD17" i="6"/>
  <c r="M17" i="6" s="1"/>
  <c r="U14" i="6"/>
  <c r="AD14" i="6"/>
  <c r="M14" i="6" s="1"/>
  <c r="AE14" i="6" s="1"/>
  <c r="N14" i="6" s="1"/>
  <c r="AG14" i="6" s="1"/>
  <c r="O14" i="6" s="1"/>
  <c r="Z24" i="2"/>
  <c r="Z85" i="2"/>
  <c r="Z56" i="2"/>
  <c r="Z29" i="2"/>
  <c r="Z47" i="2"/>
  <c r="Z87" i="2"/>
  <c r="Z88" i="2"/>
  <c r="Z100" i="2"/>
  <c r="Z41" i="2"/>
  <c r="Z51" i="2"/>
  <c r="Z25" i="2"/>
  <c r="Z20" i="2"/>
  <c r="Z63" i="2"/>
  <c r="Z96" i="2"/>
  <c r="Z52" i="2"/>
  <c r="Z67" i="2"/>
  <c r="Z70" i="2"/>
  <c r="Z28" i="2"/>
  <c r="Z38" i="2"/>
  <c r="Z84" i="2"/>
  <c r="Z66" i="2"/>
  <c r="Z32" i="2"/>
  <c r="Z35" i="2"/>
  <c r="Z60" i="2"/>
  <c r="Z22" i="2"/>
  <c r="Z40" i="2"/>
  <c r="Z65" i="2"/>
  <c r="Z61" i="2"/>
  <c r="Z44" i="2"/>
  <c r="Z27" i="2"/>
  <c r="Z37" i="2"/>
  <c r="Z48" i="2"/>
  <c r="Z50" i="2"/>
  <c r="Z103" i="2"/>
  <c r="Z92" i="2"/>
  <c r="Z79" i="2"/>
  <c r="Z97" i="2"/>
  <c r="Z93" i="2"/>
  <c r="Z54" i="2"/>
  <c r="Z71" i="2"/>
  <c r="Z76" i="2"/>
  <c r="Z72" i="2"/>
  <c r="Z39" i="2"/>
  <c r="Z82" i="2"/>
  <c r="Z18" i="2"/>
  <c r="Z42" i="2"/>
  <c r="Z80" i="2"/>
  <c r="Z45" i="2"/>
  <c r="Z95" i="2"/>
  <c r="Z83" i="2"/>
  <c r="Z106" i="2"/>
  <c r="Z105" i="2"/>
  <c r="Z99" i="2"/>
  <c r="Z81" i="2"/>
  <c r="Z78" i="2"/>
  <c r="Z74" i="2"/>
  <c r="Z21" i="2"/>
  <c r="Z68" i="2"/>
  <c r="Z62" i="2"/>
  <c r="Z55" i="2"/>
  <c r="Z36" i="2"/>
  <c r="Z73" i="2"/>
  <c r="Z58" i="2"/>
  <c r="Z49" i="2"/>
  <c r="Z59" i="2"/>
  <c r="Z104" i="2"/>
  <c r="Z90" i="2"/>
  <c r="Z43" i="2"/>
  <c r="Z75" i="2"/>
  <c r="Z19" i="2"/>
  <c r="Z31" i="2"/>
  <c r="Z46" i="2"/>
  <c r="Z64" i="2"/>
  <c r="Z86" i="2"/>
  <c r="Z98" i="2"/>
  <c r="Z91" i="2"/>
  <c r="Z57" i="2"/>
  <c r="Z89" i="2"/>
  <c r="Z23" i="2"/>
  <c r="Z34" i="2"/>
  <c r="Z77" i="2"/>
  <c r="Z30" i="2"/>
  <c r="Z33" i="2"/>
  <c r="Z94" i="2"/>
  <c r="Z69" i="2"/>
  <c r="Z26" i="2"/>
  <c r="Z101" i="2"/>
  <c r="Z102" i="2"/>
  <c r="Z53" i="2"/>
  <c r="AK14" i="2"/>
  <c r="Z17" i="2"/>
  <c r="Z15" i="2"/>
  <c r="Z16" i="2"/>
  <c r="Z14" i="2"/>
  <c r="AK10" i="2"/>
  <c r="Z13" i="2"/>
  <c r="AJ8" i="2"/>
  <c r="D12" i="6" s="1"/>
  <c r="U12" i="6" s="1"/>
  <c r="Z11" i="2"/>
  <c r="AG161" i="6" l="1"/>
  <c r="O161" i="6" s="1"/>
  <c r="AG208" i="6"/>
  <c r="O208" i="6" s="1"/>
  <c r="AG166" i="6"/>
  <c r="O166" i="6" s="1"/>
  <c r="AE162" i="6"/>
  <c r="N162" i="6" s="1"/>
  <c r="AF167" i="6"/>
  <c r="P167" i="6" s="1"/>
  <c r="AG180" i="6"/>
  <c r="O180" i="6" s="1"/>
  <c r="AE207" i="6"/>
  <c r="N207" i="6" s="1"/>
  <c r="AF145" i="6"/>
  <c r="P145" i="6" s="1"/>
  <c r="AE136" i="6"/>
  <c r="N136" i="6" s="1"/>
  <c r="AF188" i="6"/>
  <c r="P188" i="6" s="1"/>
  <c r="AG188" i="6"/>
  <c r="O188" i="6" s="1"/>
  <c r="AG136" i="6"/>
  <c r="O136" i="6" s="1"/>
  <c r="AE180" i="6"/>
  <c r="N180" i="6" s="1"/>
  <c r="AF122" i="6"/>
  <c r="P122" i="6" s="1"/>
  <c r="AI188" i="6"/>
  <c r="Q188" i="6" s="1"/>
  <c r="AK188" i="6" s="1"/>
  <c r="AI130" i="6"/>
  <c r="Q130" i="6" s="1"/>
  <c r="AK130" i="6" s="1"/>
  <c r="AI208" i="6"/>
  <c r="Q208" i="6" s="1"/>
  <c r="AK208" i="6" s="1"/>
  <c r="AI141" i="6"/>
  <c r="Q141" i="6" s="1"/>
  <c r="AK141" i="6" s="1"/>
  <c r="AE130" i="6"/>
  <c r="N130" i="6" s="1"/>
  <c r="AG162" i="6"/>
  <c r="O162" i="6" s="1"/>
  <c r="AE161" i="6"/>
  <c r="N161" i="6" s="1"/>
  <c r="AE166" i="6"/>
  <c r="N166" i="6" s="1"/>
  <c r="AE145" i="6"/>
  <c r="N145" i="6" s="1"/>
  <c r="AI206" i="6"/>
  <c r="Q206" i="6" s="1"/>
  <c r="AK206" i="6" s="1"/>
  <c r="AE167" i="6"/>
  <c r="N167" i="6" s="1"/>
  <c r="AE122" i="6"/>
  <c r="N122" i="6" s="1"/>
  <c r="AI154" i="6"/>
  <c r="Q154" i="6" s="1"/>
  <c r="AK154" i="6" s="1"/>
  <c r="AG127" i="6"/>
  <c r="O127" i="6" s="1"/>
  <c r="AE206" i="6"/>
  <c r="N206" i="6" s="1"/>
  <c r="AE157" i="6"/>
  <c r="N157" i="6" s="1"/>
  <c r="AG157" i="6"/>
  <c r="O157" i="6" s="1"/>
  <c r="AE150" i="6"/>
  <c r="N150" i="6" s="1"/>
  <c r="AE171" i="6"/>
  <c r="N171" i="6" s="1"/>
  <c r="AF180" i="6"/>
  <c r="P180" i="6" s="1"/>
  <c r="AI115" i="6"/>
  <c r="Q115" i="6" s="1"/>
  <c r="AK115" i="6" s="1"/>
  <c r="AI201" i="6"/>
  <c r="Q201" i="6" s="1"/>
  <c r="AK201" i="6" s="1"/>
  <c r="AE141" i="6"/>
  <c r="N141" i="6" s="1"/>
  <c r="AI166" i="6"/>
  <c r="Q166" i="6" s="1"/>
  <c r="AK166" i="6" s="1"/>
  <c r="AE132" i="6"/>
  <c r="N132" i="6" s="1"/>
  <c r="AI167" i="6"/>
  <c r="Q167" i="6" s="1"/>
  <c r="AK167" i="6" s="1"/>
  <c r="AG202" i="6"/>
  <c r="O202" i="6" s="1"/>
  <c r="AG201" i="6"/>
  <c r="O201" i="6" s="1"/>
  <c r="AE178" i="6"/>
  <c r="N178" i="6" s="1"/>
  <c r="AG171" i="6"/>
  <c r="O171" i="6" s="1"/>
  <c r="AG115" i="6"/>
  <c r="O115" i="6" s="1"/>
  <c r="AF200" i="6"/>
  <c r="P200" i="6" s="1"/>
  <c r="AE202" i="6"/>
  <c r="N202" i="6" s="1"/>
  <c r="AI113" i="6"/>
  <c r="Q113" i="6" s="1"/>
  <c r="AK113" i="6" s="1"/>
  <c r="AG141" i="6"/>
  <c r="O141" i="6" s="1"/>
  <c r="AG130" i="6"/>
  <c r="O130" i="6" s="1"/>
  <c r="AI145" i="6"/>
  <c r="Q145" i="6" s="1"/>
  <c r="AK145" i="6" s="1"/>
  <c r="AI161" i="6"/>
  <c r="Q161" i="6" s="1"/>
  <c r="AK161" i="6" s="1"/>
  <c r="AG206" i="6"/>
  <c r="O206" i="6" s="1"/>
  <c r="AE208" i="6"/>
  <c r="N208" i="6" s="1"/>
  <c r="AI207" i="6"/>
  <c r="Q207" i="6" s="1"/>
  <c r="AK207" i="6" s="1"/>
  <c r="AI136" i="6"/>
  <c r="Q136" i="6" s="1"/>
  <c r="AK136" i="6" s="1"/>
  <c r="AI162" i="6"/>
  <c r="Q162" i="6" s="1"/>
  <c r="AK162" i="6" s="1"/>
  <c r="AG178" i="6"/>
  <c r="O178" i="6" s="1"/>
  <c r="AI171" i="6"/>
  <c r="Q171" i="6" s="1"/>
  <c r="AK171" i="6" s="1"/>
  <c r="AI157" i="6"/>
  <c r="Q157" i="6" s="1"/>
  <c r="AK157" i="6" s="1"/>
  <c r="AI122" i="6"/>
  <c r="Q122" i="6" s="1"/>
  <c r="AK122" i="6" s="1"/>
  <c r="AG139" i="6"/>
  <c r="O139" i="6" s="1"/>
  <c r="AI150" i="6"/>
  <c r="Q150" i="6" s="1"/>
  <c r="AK150" i="6" s="1"/>
  <c r="AI173" i="6"/>
  <c r="Q173" i="6" s="1"/>
  <c r="AK173" i="6" s="1"/>
  <c r="AI178" i="6"/>
  <c r="Q178" i="6" s="1"/>
  <c r="AK178" i="6" s="1"/>
  <c r="AE173" i="6"/>
  <c r="N173" i="6" s="1"/>
  <c r="AG150" i="6"/>
  <c r="O150" i="6" s="1"/>
  <c r="AI202" i="6"/>
  <c r="Q202" i="6" s="1"/>
  <c r="AK202" i="6" s="1"/>
  <c r="AE115" i="6"/>
  <c r="N115" i="6" s="1"/>
  <c r="AI139" i="6"/>
  <c r="Q139" i="6" s="1"/>
  <c r="AK139" i="6" s="1"/>
  <c r="AG173" i="6"/>
  <c r="O173" i="6" s="1"/>
  <c r="AE139" i="6"/>
  <c r="N139" i="6" s="1"/>
  <c r="AG163" i="6"/>
  <c r="O163" i="6" s="1"/>
  <c r="AF189" i="6"/>
  <c r="P189" i="6" s="1"/>
  <c r="AI163" i="6"/>
  <c r="Q163" i="6" s="1"/>
  <c r="AK163" i="6" s="1"/>
  <c r="AE127" i="6"/>
  <c r="N127" i="6" s="1"/>
  <c r="AI132" i="6"/>
  <c r="Q132" i="6" s="1"/>
  <c r="AK132" i="6" s="1"/>
  <c r="AI125" i="6"/>
  <c r="Q125" i="6" s="1"/>
  <c r="AK125" i="6" s="1"/>
  <c r="AF175" i="6"/>
  <c r="P175" i="6" s="1"/>
  <c r="AI127" i="6"/>
  <c r="Q127" i="6" s="1"/>
  <c r="AK127" i="6" s="1"/>
  <c r="AG154" i="6"/>
  <c r="O154" i="6" s="1"/>
  <c r="AE125" i="6"/>
  <c r="N125" i="6" s="1"/>
  <c r="AF163" i="6"/>
  <c r="P163" i="6" s="1"/>
  <c r="AG131" i="6"/>
  <c r="O131" i="6" s="1"/>
  <c r="AE113" i="6"/>
  <c r="N113" i="6" s="1"/>
  <c r="AG125" i="6"/>
  <c r="O125" i="6" s="1"/>
  <c r="AG153" i="6"/>
  <c r="O153" i="6" s="1"/>
  <c r="AF152" i="6"/>
  <c r="P152" i="6" s="1"/>
  <c r="AG113" i="6"/>
  <c r="O113" i="6" s="1"/>
  <c r="AE152" i="6"/>
  <c r="N152" i="6" s="1"/>
  <c r="AE189" i="6"/>
  <c r="N189" i="6" s="1"/>
  <c r="AE183" i="6"/>
  <c r="N183" i="6" s="1"/>
  <c r="AF205" i="6"/>
  <c r="P205" i="6" s="1"/>
  <c r="AE119" i="6"/>
  <c r="N119" i="6" s="1"/>
  <c r="AE134" i="6"/>
  <c r="N134" i="6" s="1"/>
  <c r="AG183" i="6"/>
  <c r="O183" i="6" s="1"/>
  <c r="AI205" i="6"/>
  <c r="Q205" i="6" s="1"/>
  <c r="AK205" i="6" s="1"/>
  <c r="AI134" i="6"/>
  <c r="Q134" i="6" s="1"/>
  <c r="AK134" i="6" s="1"/>
  <c r="AG132" i="6"/>
  <c r="O132" i="6" s="1"/>
  <c r="AG205" i="6"/>
  <c r="O205" i="6" s="1"/>
  <c r="AG181" i="6"/>
  <c r="O181" i="6" s="1"/>
  <c r="AE128" i="6"/>
  <c r="N128" i="6" s="1"/>
  <c r="AG142" i="6"/>
  <c r="O142" i="6" s="1"/>
  <c r="AF164" i="6"/>
  <c r="P164" i="6" s="1"/>
  <c r="AG151" i="6"/>
  <c r="O151" i="6" s="1"/>
  <c r="AE186" i="6"/>
  <c r="N186" i="6" s="1"/>
  <c r="AI114" i="6"/>
  <c r="Q114" i="6" s="1"/>
  <c r="AK114" i="6" s="1"/>
  <c r="AE114" i="6"/>
  <c r="N114" i="6" s="1"/>
  <c r="AF181" i="6"/>
  <c r="P181" i="6" s="1"/>
  <c r="AG165" i="6"/>
  <c r="O165" i="6" s="1"/>
  <c r="AI151" i="6"/>
  <c r="Q151" i="6" s="1"/>
  <c r="AK151" i="6" s="1"/>
  <c r="AI156" i="6"/>
  <c r="Q156" i="6" s="1"/>
  <c r="AK156" i="6" s="1"/>
  <c r="AE156" i="6"/>
  <c r="N156" i="6" s="1"/>
  <c r="AG128" i="6"/>
  <c r="O128" i="6" s="1"/>
  <c r="AG119" i="6"/>
  <c r="O119" i="6" s="1"/>
  <c r="AI177" i="6"/>
  <c r="Q177" i="6" s="1"/>
  <c r="AK177" i="6" s="1"/>
  <c r="AE154" i="6"/>
  <c r="N154" i="6" s="1"/>
  <c r="AG134" i="6"/>
  <c r="O134" i="6" s="1"/>
  <c r="AE142" i="6"/>
  <c r="N142" i="6" s="1"/>
  <c r="AG156" i="6"/>
  <c r="O156" i="6" s="1"/>
  <c r="AI183" i="6"/>
  <c r="Q183" i="6" s="1"/>
  <c r="AK183" i="6" s="1"/>
  <c r="AI169" i="6"/>
  <c r="Q169" i="6" s="1"/>
  <c r="AK169" i="6" s="1"/>
  <c r="AF169" i="6"/>
  <c r="P169" i="6" s="1"/>
  <c r="AG186" i="6"/>
  <c r="O186" i="6" s="1"/>
  <c r="AG177" i="6"/>
  <c r="O177" i="6" s="1"/>
  <c r="AI142" i="6"/>
  <c r="Q142" i="6" s="1"/>
  <c r="AK142" i="6" s="1"/>
  <c r="AF185" i="6"/>
  <c r="P185" i="6" s="1"/>
  <c r="AG114" i="6"/>
  <c r="O114" i="6" s="1"/>
  <c r="AI152" i="6"/>
  <c r="Q152" i="6" s="1"/>
  <c r="AK152" i="6" s="1"/>
  <c r="AI165" i="6"/>
  <c r="Q165" i="6" s="1"/>
  <c r="AK165" i="6" s="1"/>
  <c r="AI189" i="6"/>
  <c r="Q189" i="6" s="1"/>
  <c r="AK189" i="6" s="1"/>
  <c r="AI153" i="6"/>
  <c r="Q153" i="6" s="1"/>
  <c r="AK153" i="6" s="1"/>
  <c r="AI128" i="6"/>
  <c r="Q128" i="6" s="1"/>
  <c r="AK128" i="6" s="1"/>
  <c r="AI119" i="6"/>
  <c r="Q119" i="6" s="1"/>
  <c r="AK119" i="6" s="1"/>
  <c r="AE165" i="6"/>
  <c r="N165" i="6" s="1"/>
  <c r="AE153" i="6"/>
  <c r="N153" i="6" s="1"/>
  <c r="AE131" i="6"/>
  <c r="N131" i="6" s="1"/>
  <c r="AI186" i="6"/>
  <c r="Q186" i="6" s="1"/>
  <c r="AK186" i="6" s="1"/>
  <c r="AE177" i="6"/>
  <c r="N177" i="6" s="1"/>
  <c r="AI131" i="6"/>
  <c r="Q131" i="6" s="1"/>
  <c r="AK131" i="6" s="1"/>
  <c r="AE175" i="6"/>
  <c r="N175" i="6" s="1"/>
  <c r="AG175" i="6"/>
  <c r="O175" i="6" s="1"/>
  <c r="AE151" i="6"/>
  <c r="N151" i="6" s="1"/>
  <c r="AG169" i="6"/>
  <c r="O169" i="6" s="1"/>
  <c r="AE181" i="6"/>
  <c r="N181" i="6" s="1"/>
  <c r="AI195" i="6"/>
  <c r="Q195" i="6" s="1"/>
  <c r="AK195" i="6" s="1"/>
  <c r="AG190" i="6"/>
  <c r="O190" i="6" s="1"/>
  <c r="AF158" i="6"/>
  <c r="P158" i="6" s="1"/>
  <c r="AE193" i="6"/>
  <c r="N193" i="6" s="1"/>
  <c r="AG137" i="6"/>
  <c r="O137" i="6" s="1"/>
  <c r="AI138" i="6"/>
  <c r="Q138" i="6" s="1"/>
  <c r="AK138" i="6" s="1"/>
  <c r="AE204" i="6"/>
  <c r="N204" i="6" s="1"/>
  <c r="AG187" i="6"/>
  <c r="O187" i="6" s="1"/>
  <c r="AI149" i="6"/>
  <c r="Q149" i="6" s="1"/>
  <c r="AK149" i="6" s="1"/>
  <c r="AI146" i="6"/>
  <c r="Q146" i="6" s="1"/>
  <c r="AK146" i="6" s="1"/>
  <c r="AG144" i="6"/>
  <c r="O144" i="6" s="1"/>
  <c r="AG147" i="6"/>
  <c r="O147" i="6" s="1"/>
  <c r="AF129" i="6"/>
  <c r="P129" i="6" s="1"/>
  <c r="AI170" i="6"/>
  <c r="Q170" i="6" s="1"/>
  <c r="AK170" i="6" s="1"/>
  <c r="AE184" i="6"/>
  <c r="N184" i="6" s="1"/>
  <c r="AE140" i="6"/>
  <c r="N140" i="6" s="1"/>
  <c r="AE191" i="6"/>
  <c r="N191" i="6" s="1"/>
  <c r="AG196" i="6"/>
  <c r="O196" i="6" s="1"/>
  <c r="AI200" i="6"/>
  <c r="Q200" i="6" s="1"/>
  <c r="AK200" i="6" s="1"/>
  <c r="AE199" i="6"/>
  <c r="N199" i="6" s="1"/>
  <c r="AG185" i="6"/>
  <c r="O185" i="6" s="1"/>
  <c r="AI147" i="6"/>
  <c r="Q147" i="6" s="1"/>
  <c r="AK147" i="6" s="1"/>
  <c r="AF199" i="6"/>
  <c r="P199" i="6" s="1"/>
  <c r="AG184" i="6"/>
  <c r="O184" i="6" s="1"/>
  <c r="AG138" i="6"/>
  <c r="O138" i="6" s="1"/>
  <c r="AI196" i="6"/>
  <c r="Q196" i="6" s="1"/>
  <c r="AK196" i="6" s="1"/>
  <c r="AI144" i="6"/>
  <c r="Q144" i="6" s="1"/>
  <c r="AK144" i="6" s="1"/>
  <c r="AG195" i="6"/>
  <c r="O195" i="6" s="1"/>
  <c r="AI187" i="6"/>
  <c r="Q187" i="6" s="1"/>
  <c r="AK187" i="6" s="1"/>
  <c r="AI194" i="6"/>
  <c r="Q194" i="6" s="1"/>
  <c r="AK194" i="6" s="1"/>
  <c r="AG199" i="6"/>
  <c r="O199" i="6" s="1"/>
  <c r="AE149" i="6"/>
  <c r="N149" i="6" s="1"/>
  <c r="AI191" i="6"/>
  <c r="Q191" i="6" s="1"/>
  <c r="AK191" i="6" s="1"/>
  <c r="AE190" i="6"/>
  <c r="N190" i="6" s="1"/>
  <c r="AG149" i="6"/>
  <c r="O149" i="6" s="1"/>
  <c r="AG191" i="6"/>
  <c r="O191" i="6" s="1"/>
  <c r="AI190" i="6"/>
  <c r="Q190" i="6" s="1"/>
  <c r="AK190" i="6" s="1"/>
  <c r="AE170" i="6"/>
  <c r="N170" i="6" s="1"/>
  <c r="AI184" i="6"/>
  <c r="Q184" i="6" s="1"/>
  <c r="AK184" i="6" s="1"/>
  <c r="AE146" i="6"/>
  <c r="N146" i="6" s="1"/>
  <c r="AE196" i="6"/>
  <c r="N196" i="6" s="1"/>
  <c r="AE144" i="6"/>
  <c r="N144" i="6" s="1"/>
  <c r="AE187" i="6"/>
  <c r="N187" i="6" s="1"/>
  <c r="AG193" i="6"/>
  <c r="O193" i="6" s="1"/>
  <c r="AG194" i="6"/>
  <c r="O194" i="6" s="1"/>
  <c r="AI185" i="6"/>
  <c r="Q185" i="6" s="1"/>
  <c r="AK185" i="6" s="1"/>
  <c r="AI204" i="6"/>
  <c r="Q204" i="6" s="1"/>
  <c r="AK204" i="6" s="1"/>
  <c r="AG170" i="6"/>
  <c r="O170" i="6" s="1"/>
  <c r="AG146" i="6"/>
  <c r="O146" i="6" s="1"/>
  <c r="AI140" i="6"/>
  <c r="Q140" i="6" s="1"/>
  <c r="AK140" i="6" s="1"/>
  <c r="AI155" i="6"/>
  <c r="Q155" i="6" s="1"/>
  <c r="AK155" i="6" s="1"/>
  <c r="AI193" i="6"/>
  <c r="Q193" i="6" s="1"/>
  <c r="AK193" i="6" s="1"/>
  <c r="AI121" i="6"/>
  <c r="Q121" i="6" s="1"/>
  <c r="AK121" i="6" s="1"/>
  <c r="AE118" i="6"/>
  <c r="N118" i="6" s="1"/>
  <c r="AG204" i="6"/>
  <c r="O204" i="6" s="1"/>
  <c r="AI129" i="6"/>
  <c r="Q129" i="6" s="1"/>
  <c r="AK129" i="6" s="1"/>
  <c r="AG140" i="6"/>
  <c r="O140" i="6" s="1"/>
  <c r="AE155" i="6"/>
  <c r="N155" i="6" s="1"/>
  <c r="AE158" i="6"/>
  <c r="N158" i="6" s="1"/>
  <c r="AI117" i="6"/>
  <c r="Q117" i="6" s="1"/>
  <c r="AK117" i="6" s="1"/>
  <c r="AE121" i="6"/>
  <c r="N121" i="6" s="1"/>
  <c r="AI118" i="6"/>
  <c r="Q118" i="6" s="1"/>
  <c r="AK118" i="6" s="1"/>
  <c r="AI137" i="6"/>
  <c r="Q137" i="6" s="1"/>
  <c r="AK137" i="6" s="1"/>
  <c r="AE129" i="6"/>
  <c r="N129" i="6" s="1"/>
  <c r="AG155" i="6"/>
  <c r="O155" i="6" s="1"/>
  <c r="AG158" i="6"/>
  <c r="O158" i="6" s="1"/>
  <c r="AE117" i="6"/>
  <c r="N117" i="6" s="1"/>
  <c r="AE147" i="6"/>
  <c r="N147" i="6" s="1"/>
  <c r="AF194" i="6"/>
  <c r="P194" i="6" s="1"/>
  <c r="AG121" i="6"/>
  <c r="O121" i="6" s="1"/>
  <c r="AF174" i="6"/>
  <c r="P174" i="6" s="1"/>
  <c r="AG118" i="6"/>
  <c r="O118" i="6" s="1"/>
  <c r="AE137" i="6"/>
  <c r="N137" i="6" s="1"/>
  <c r="AE138" i="6"/>
  <c r="N138" i="6" s="1"/>
  <c r="AE195" i="6"/>
  <c r="N195" i="6" s="1"/>
  <c r="AG117" i="6"/>
  <c r="O117" i="6" s="1"/>
  <c r="AE200" i="6"/>
  <c r="N200" i="6" s="1"/>
  <c r="AG123" i="6"/>
  <c r="O123" i="6" s="1"/>
  <c r="AG182" i="6"/>
  <c r="O182" i="6" s="1"/>
  <c r="AF197" i="6"/>
  <c r="P197" i="6" s="1"/>
  <c r="AE192" i="6"/>
  <c r="N192" i="6" s="1"/>
  <c r="AG179" i="6"/>
  <c r="O179" i="6" s="1"/>
  <c r="AI182" i="6"/>
  <c r="Q182" i="6" s="1"/>
  <c r="AK182" i="6" s="1"/>
  <c r="AE135" i="6"/>
  <c r="N135" i="6" s="1"/>
  <c r="AI120" i="6"/>
  <c r="Q120" i="6" s="1"/>
  <c r="AK120" i="6" s="1"/>
  <c r="AI133" i="6"/>
  <c r="Q133" i="6" s="1"/>
  <c r="AK133" i="6" s="1"/>
  <c r="AG197" i="6"/>
  <c r="O197" i="6" s="1"/>
  <c r="AE172" i="6"/>
  <c r="N172" i="6" s="1"/>
  <c r="AG198" i="6"/>
  <c r="O198" i="6" s="1"/>
  <c r="AE120" i="6"/>
  <c r="N120" i="6" s="1"/>
  <c r="AG133" i="6"/>
  <c r="O133" i="6" s="1"/>
  <c r="AE116" i="6"/>
  <c r="N116" i="6" s="1"/>
  <c r="AI172" i="6"/>
  <c r="Q172" i="6" s="1"/>
  <c r="AK172" i="6" s="1"/>
  <c r="AI112" i="6"/>
  <c r="Q112" i="6" s="1"/>
  <c r="AK112" i="6" s="1"/>
  <c r="AF210" i="6"/>
  <c r="P210" i="6" s="1"/>
  <c r="AE211" i="6"/>
  <c r="N211" i="6" s="1"/>
  <c r="AF143" i="6"/>
  <c r="P143" i="6" s="1"/>
  <c r="AG160" i="6"/>
  <c r="O160" i="6" s="1"/>
  <c r="AF124" i="6"/>
  <c r="P124" i="6" s="1"/>
  <c r="AF192" i="6"/>
  <c r="P192" i="6" s="1"/>
  <c r="AF160" i="6"/>
  <c r="P160" i="6" s="1"/>
  <c r="AE143" i="6"/>
  <c r="N143" i="6" s="1"/>
  <c r="AE176" i="6"/>
  <c r="N176" i="6" s="1"/>
  <c r="AI210" i="6"/>
  <c r="Q210" i="6" s="1"/>
  <c r="AK210" i="6" s="1"/>
  <c r="AE124" i="6"/>
  <c r="N124" i="6" s="1"/>
  <c r="AI148" i="6"/>
  <c r="Q148" i="6" s="1"/>
  <c r="AK148" i="6" s="1"/>
  <c r="AG192" i="6"/>
  <c r="O192" i="6" s="1"/>
  <c r="AI179" i="6"/>
  <c r="Q179" i="6" s="1"/>
  <c r="AK179" i="6" s="1"/>
  <c r="AF176" i="6"/>
  <c r="P176" i="6" s="1"/>
  <c r="AE210" i="6"/>
  <c r="N210" i="6" s="1"/>
  <c r="AI135" i="6"/>
  <c r="Q135" i="6" s="1"/>
  <c r="AK135" i="6" s="1"/>
  <c r="AF126" i="6"/>
  <c r="P126" i="6" s="1"/>
  <c r="AE148" i="6"/>
  <c r="N148" i="6" s="1"/>
  <c r="AG120" i="6"/>
  <c r="O120" i="6" s="1"/>
  <c r="AE133" i="6"/>
  <c r="N133" i="6" s="1"/>
  <c r="AI116" i="6"/>
  <c r="Q116" i="6" s="1"/>
  <c r="AK116" i="6" s="1"/>
  <c r="AE179" i="6"/>
  <c r="N179" i="6" s="1"/>
  <c r="AG143" i="6"/>
  <c r="O143" i="6" s="1"/>
  <c r="AE182" i="6"/>
  <c r="N182" i="6" s="1"/>
  <c r="AE112" i="6"/>
  <c r="N112" i="6" s="1"/>
  <c r="AI211" i="6"/>
  <c r="Q211" i="6" s="1"/>
  <c r="AK211" i="6" s="1"/>
  <c r="AI198" i="6"/>
  <c r="Q198" i="6" s="1"/>
  <c r="AK198" i="6" s="1"/>
  <c r="AI126" i="6"/>
  <c r="Q126" i="6" s="1"/>
  <c r="AK126" i="6" s="1"/>
  <c r="AI124" i="6"/>
  <c r="Q124" i="6" s="1"/>
  <c r="AK124" i="6" s="1"/>
  <c r="AI123" i="6"/>
  <c r="Q123" i="6" s="1"/>
  <c r="AK123" i="6" s="1"/>
  <c r="AG116" i="6"/>
  <c r="O116" i="6" s="1"/>
  <c r="AI168" i="6"/>
  <c r="Q168" i="6" s="1"/>
  <c r="AK168" i="6" s="1"/>
  <c r="AG112" i="6"/>
  <c r="O112" i="6" s="1"/>
  <c r="AG211" i="6"/>
  <c r="O211" i="6" s="1"/>
  <c r="AE198" i="6"/>
  <c r="N198" i="6" s="1"/>
  <c r="AG164" i="6"/>
  <c r="O164" i="6" s="1"/>
  <c r="AE126" i="6"/>
  <c r="N126" i="6" s="1"/>
  <c r="AG135" i="6"/>
  <c r="O135" i="6" s="1"/>
  <c r="AG148" i="6"/>
  <c r="O148" i="6" s="1"/>
  <c r="AE123" i="6"/>
  <c r="N123" i="6" s="1"/>
  <c r="AI209" i="6"/>
  <c r="Q209" i="6" s="1"/>
  <c r="AK209" i="6" s="1"/>
  <c r="AE168" i="6"/>
  <c r="N168" i="6" s="1"/>
  <c r="AE164" i="6"/>
  <c r="N164" i="6" s="1"/>
  <c r="AI203" i="6"/>
  <c r="Q203" i="6" s="1"/>
  <c r="AK203" i="6" s="1"/>
  <c r="AG209" i="6"/>
  <c r="O209" i="6" s="1"/>
  <c r="AG168" i="6"/>
  <c r="O168" i="6" s="1"/>
  <c r="AG159" i="6"/>
  <c r="O159" i="6" s="1"/>
  <c r="AE174" i="6"/>
  <c r="N174" i="6" s="1"/>
  <c r="AE203" i="6"/>
  <c r="N203" i="6" s="1"/>
  <c r="AI197" i="6"/>
  <c r="Q197" i="6" s="1"/>
  <c r="AK197" i="6" s="1"/>
  <c r="AI160" i="6"/>
  <c r="Q160" i="6" s="1"/>
  <c r="AK160" i="6" s="1"/>
  <c r="AE209" i="6"/>
  <c r="N209" i="6" s="1"/>
  <c r="AI176" i="6"/>
  <c r="Q176" i="6" s="1"/>
  <c r="AK176" i="6" s="1"/>
  <c r="AE159" i="6"/>
  <c r="N159" i="6" s="1"/>
  <c r="AG174" i="6"/>
  <c r="O174" i="6" s="1"/>
  <c r="AG203" i="6"/>
  <c r="O203" i="6" s="1"/>
  <c r="AG172" i="6"/>
  <c r="O172" i="6" s="1"/>
  <c r="AI159" i="6"/>
  <c r="Q159" i="6" s="1"/>
  <c r="AK159" i="6" s="1"/>
  <c r="R115" i="6"/>
  <c r="R175" i="6"/>
  <c r="S175" i="6"/>
  <c r="R164" i="6"/>
  <c r="S164" i="6"/>
  <c r="S180" i="6"/>
  <c r="R180" i="6"/>
  <c r="R192" i="6"/>
  <c r="S192" i="6"/>
  <c r="S158" i="6"/>
  <c r="R158" i="6"/>
  <c r="S181" i="6"/>
  <c r="R181" i="6"/>
  <c r="AD12" i="6"/>
  <c r="R208" i="6"/>
  <c r="AE13" i="6"/>
  <c r="N13" i="6" s="1"/>
  <c r="AI13" i="6"/>
  <c r="Q13" i="6" s="1"/>
  <c r="AK13" i="6" s="1"/>
  <c r="AG13" i="6"/>
  <c r="O13" i="6" s="1"/>
  <c r="R143" i="6"/>
  <c r="S143" i="6"/>
  <c r="S174" i="6"/>
  <c r="R174" i="6"/>
  <c r="S199" i="6"/>
  <c r="R199" i="6"/>
  <c r="AE15" i="6"/>
  <c r="N15" i="6" s="1"/>
  <c r="AG15" i="6" s="1"/>
  <c r="O15" i="6" s="1"/>
  <c r="AE16" i="6"/>
  <c r="N16" i="6" s="1"/>
  <c r="AG16" i="6" s="1"/>
  <c r="O16" i="6" s="1"/>
  <c r="AE17" i="6"/>
  <c r="N17" i="6" s="1"/>
  <c r="AG17" i="6" s="1"/>
  <c r="O17" i="6" s="1"/>
  <c r="AE18" i="6"/>
  <c r="N18" i="6" s="1"/>
  <c r="AG18" i="6" s="1"/>
  <c r="O18" i="6" s="1"/>
  <c r="Z12" i="2"/>
  <c r="Z9" i="2"/>
  <c r="Z10" i="2"/>
  <c r="Z8" i="2"/>
  <c r="Y13" i="2"/>
  <c r="Y21" i="2"/>
  <c r="AO25" i="6" s="1"/>
  <c r="Y25" i="2"/>
  <c r="AO29" i="6" s="1"/>
  <c r="Y29" i="2"/>
  <c r="AO33" i="6" s="1"/>
  <c r="Y87" i="2"/>
  <c r="AO91" i="6" s="1"/>
  <c r="Y91" i="2"/>
  <c r="AO95" i="6" s="1"/>
  <c r="Y95" i="2"/>
  <c r="AO99" i="6" s="1"/>
  <c r="Y99" i="2"/>
  <c r="AO103" i="6" s="1"/>
  <c r="Y103" i="2"/>
  <c r="AO107" i="6" s="1"/>
  <c r="Y9" i="2"/>
  <c r="Y16" i="2"/>
  <c r="AO20" i="6" s="1"/>
  <c r="Y20" i="2"/>
  <c r="AO24" i="6" s="1"/>
  <c r="Y33" i="2"/>
  <c r="AO37" i="6" s="1"/>
  <c r="Y37" i="2"/>
  <c r="AO41" i="6" s="1"/>
  <c r="Y41" i="2"/>
  <c r="AO45" i="6" s="1"/>
  <c r="Y45" i="2"/>
  <c r="AO49" i="6" s="1"/>
  <c r="Y49" i="2"/>
  <c r="AO53" i="6" s="1"/>
  <c r="Y53" i="2"/>
  <c r="AO57" i="6" s="1"/>
  <c r="Y57" i="2"/>
  <c r="AO61" i="6" s="1"/>
  <c r="Y61" i="2"/>
  <c r="AO65" i="6" s="1"/>
  <c r="Y65" i="2"/>
  <c r="AO69" i="6" s="1"/>
  <c r="Y73" i="2"/>
  <c r="AO77" i="6" s="1"/>
  <c r="Y78" i="2"/>
  <c r="AO82" i="6" s="1"/>
  <c r="Y82" i="2"/>
  <c r="AO86" i="6" s="1"/>
  <c r="Y86" i="2"/>
  <c r="AO90" i="6" s="1"/>
  <c r="Y12" i="2"/>
  <c r="Y24" i="2"/>
  <c r="AO28" i="6" s="1"/>
  <c r="Y28" i="2"/>
  <c r="AO32" i="6" s="1"/>
  <c r="Y19" i="2"/>
  <c r="AO23" i="6" s="1"/>
  <c r="Y32" i="2"/>
  <c r="AO36" i="6" s="1"/>
  <c r="Y36" i="2"/>
  <c r="AO40" i="6" s="1"/>
  <c r="Y40" i="2"/>
  <c r="AO44" i="6" s="1"/>
  <c r="Y44" i="2"/>
  <c r="AO48" i="6" s="1"/>
  <c r="Y48" i="2"/>
  <c r="AO52" i="6" s="1"/>
  <c r="Y52" i="2"/>
  <c r="AO56" i="6" s="1"/>
  <c r="Y56" i="2"/>
  <c r="AO60" i="6" s="1"/>
  <c r="Y60" i="2"/>
  <c r="AO64" i="6" s="1"/>
  <c r="Y64" i="2"/>
  <c r="AO68" i="6" s="1"/>
  <c r="Y68" i="2"/>
  <c r="AO72" i="6" s="1"/>
  <c r="Y72" i="2"/>
  <c r="AO76" i="6" s="1"/>
  <c r="Y77" i="2"/>
  <c r="AO81" i="6" s="1"/>
  <c r="Y81" i="2"/>
  <c r="AO85" i="6" s="1"/>
  <c r="Y85" i="2"/>
  <c r="AO89" i="6" s="1"/>
  <c r="Y11" i="2"/>
  <c r="Y15" i="2"/>
  <c r="AO19" i="6" s="1"/>
  <c r="Y23" i="2"/>
  <c r="AO27" i="6" s="1"/>
  <c r="Y27" i="2"/>
  <c r="AO31" i="6" s="1"/>
  <c r="Y31" i="2"/>
  <c r="AO35" i="6" s="1"/>
  <c r="Y89" i="2"/>
  <c r="AO93" i="6" s="1"/>
  <c r="Y93" i="2"/>
  <c r="AO97" i="6" s="1"/>
  <c r="Y97" i="2"/>
  <c r="AO101" i="6" s="1"/>
  <c r="Y101" i="2"/>
  <c r="AO105" i="6" s="1"/>
  <c r="Y105" i="2"/>
  <c r="AO109" i="6" s="1"/>
  <c r="Y43" i="2"/>
  <c r="AO47" i="6" s="1"/>
  <c r="Y51" i="2"/>
  <c r="AO55" i="6" s="1"/>
  <c r="Y55" i="2"/>
  <c r="AO59" i="6" s="1"/>
  <c r="Y59" i="2"/>
  <c r="AO63" i="6" s="1"/>
  <c r="Y67" i="2"/>
  <c r="AO71" i="6" s="1"/>
  <c r="Y71" i="2"/>
  <c r="AO75" i="6" s="1"/>
  <c r="Y76" i="2"/>
  <c r="AO80" i="6" s="1"/>
  <c r="Y80" i="2"/>
  <c r="AO84" i="6" s="1"/>
  <c r="Y84" i="2"/>
  <c r="AO88" i="6" s="1"/>
  <c r="Y88" i="2"/>
  <c r="AO92" i="6" s="1"/>
  <c r="Y96" i="2"/>
  <c r="AO100" i="6" s="1"/>
  <c r="Y100" i="2"/>
  <c r="AO104" i="6" s="1"/>
  <c r="Y104" i="2"/>
  <c r="AO108" i="6" s="1"/>
  <c r="Y98" i="2"/>
  <c r="AO102" i="6" s="1"/>
  <c r="Y18" i="2"/>
  <c r="AO22" i="6" s="1"/>
  <c r="Y35" i="2"/>
  <c r="AO39" i="6" s="1"/>
  <c r="Y39" i="2"/>
  <c r="AO43" i="6" s="1"/>
  <c r="Y47" i="2"/>
  <c r="AO51" i="6" s="1"/>
  <c r="Y63" i="2"/>
  <c r="AO67" i="6" s="1"/>
  <c r="Y92" i="2"/>
  <c r="AO96" i="6" s="1"/>
  <c r="Y106" i="2"/>
  <c r="AO110" i="6" s="1"/>
  <c r="Y10" i="2"/>
  <c r="Y14" i="2"/>
  <c r="Y22" i="2"/>
  <c r="AO26" i="6" s="1"/>
  <c r="Y26" i="2"/>
  <c r="AO30" i="6" s="1"/>
  <c r="Y30" i="2"/>
  <c r="AO34" i="6" s="1"/>
  <c r="Y75" i="2"/>
  <c r="AO79" i="6" s="1"/>
  <c r="Y17" i="2"/>
  <c r="AO21" i="6" s="1"/>
  <c r="Y34" i="2"/>
  <c r="AO38" i="6" s="1"/>
  <c r="Y38" i="2"/>
  <c r="AO42" i="6" s="1"/>
  <c r="Y42" i="2"/>
  <c r="AO46" i="6" s="1"/>
  <c r="Y46" i="2"/>
  <c r="AO50" i="6" s="1"/>
  <c r="Y50" i="2"/>
  <c r="AO54" i="6" s="1"/>
  <c r="Y54" i="2"/>
  <c r="AO58" i="6" s="1"/>
  <c r="Y58" i="2"/>
  <c r="AO62" i="6" s="1"/>
  <c r="Y62" i="2"/>
  <c r="AO66" i="6" s="1"/>
  <c r="Y66" i="2"/>
  <c r="AO70" i="6" s="1"/>
  <c r="Y70" i="2"/>
  <c r="AO74" i="6" s="1"/>
  <c r="Y74" i="2"/>
  <c r="AO78" i="6" s="1"/>
  <c r="Y79" i="2"/>
  <c r="AO83" i="6" s="1"/>
  <c r="Y83" i="2"/>
  <c r="AO87" i="6" s="1"/>
  <c r="AO111" i="6"/>
  <c r="Y69" i="2"/>
  <c r="AO73" i="6" s="1"/>
  <c r="Y90" i="2"/>
  <c r="AO94" i="6" s="1"/>
  <c r="Y94" i="2"/>
  <c r="AO98" i="6" s="1"/>
  <c r="Y102" i="2"/>
  <c r="AO106" i="6" s="1"/>
  <c r="Y8" i="2"/>
  <c r="R154" i="6" l="1"/>
  <c r="R206" i="6"/>
  <c r="S188" i="6"/>
  <c r="S130" i="6"/>
  <c r="R188" i="6"/>
  <c r="R130" i="6"/>
  <c r="S208" i="6"/>
  <c r="S206" i="6"/>
  <c r="S141" i="6"/>
  <c r="R141" i="6"/>
  <c r="R203" i="6"/>
  <c r="S144" i="6"/>
  <c r="R157" i="6"/>
  <c r="R160" i="6"/>
  <c r="S148" i="6"/>
  <c r="R140" i="6"/>
  <c r="R189" i="6"/>
  <c r="R163" i="6"/>
  <c r="R171" i="6"/>
  <c r="R145" i="6"/>
  <c r="S115" i="6"/>
  <c r="S154" i="6"/>
  <c r="R126" i="6"/>
  <c r="R200" i="6"/>
  <c r="R131" i="6"/>
  <c r="S177" i="6"/>
  <c r="S201" i="6"/>
  <c r="S197" i="6"/>
  <c r="R211" i="6"/>
  <c r="S191" i="6"/>
  <c r="R149" i="6"/>
  <c r="S195" i="6"/>
  <c r="R165" i="6"/>
  <c r="S134" i="6"/>
  <c r="S202" i="6"/>
  <c r="S161" i="6"/>
  <c r="R210" i="6"/>
  <c r="S129" i="6"/>
  <c r="R152" i="6"/>
  <c r="S183" i="6"/>
  <c r="R205" i="6"/>
  <c r="R162" i="6"/>
  <c r="S137" i="6"/>
  <c r="R204" i="6"/>
  <c r="R156" i="6"/>
  <c r="S127" i="6"/>
  <c r="R173" i="6"/>
  <c r="S136" i="6"/>
  <c r="S113" i="6"/>
  <c r="S167" i="6"/>
  <c r="S135" i="6"/>
  <c r="R133" i="6"/>
  <c r="S185" i="6"/>
  <c r="R194" i="6"/>
  <c r="R147" i="6"/>
  <c r="S170" i="6"/>
  <c r="S138" i="6"/>
  <c r="R150" i="6"/>
  <c r="S207" i="6"/>
  <c r="R121" i="6"/>
  <c r="R190" i="6"/>
  <c r="R119" i="6"/>
  <c r="S125" i="6"/>
  <c r="R139" i="6"/>
  <c r="S123" i="6"/>
  <c r="R120" i="6"/>
  <c r="S187" i="6"/>
  <c r="S142" i="6"/>
  <c r="S176" i="6"/>
  <c r="R124" i="6"/>
  <c r="R116" i="6"/>
  <c r="R117" i="6"/>
  <c r="R193" i="6"/>
  <c r="R122" i="6"/>
  <c r="S173" i="6"/>
  <c r="S162" i="6"/>
  <c r="R178" i="6"/>
  <c r="R134" i="6"/>
  <c r="R201" i="6"/>
  <c r="S171" i="6"/>
  <c r="S145" i="6"/>
  <c r="S157" i="6"/>
  <c r="R161" i="6"/>
  <c r="S122" i="6"/>
  <c r="R166" i="6"/>
  <c r="R202" i="6"/>
  <c r="R113" i="6"/>
  <c r="R207" i="6"/>
  <c r="S166" i="6"/>
  <c r="S150" i="6"/>
  <c r="R167" i="6"/>
  <c r="R136" i="6"/>
  <c r="S178" i="6"/>
  <c r="R132" i="6"/>
  <c r="S132" i="6"/>
  <c r="S128" i="6"/>
  <c r="R114" i="6"/>
  <c r="S163" i="6"/>
  <c r="S139" i="6"/>
  <c r="S151" i="6"/>
  <c r="S114" i="6"/>
  <c r="R125" i="6"/>
  <c r="R127" i="6"/>
  <c r="S205" i="6"/>
  <c r="S156" i="6"/>
  <c r="S152" i="6"/>
  <c r="R137" i="6"/>
  <c r="R186" i="6"/>
  <c r="R169" i="6"/>
  <c r="R151" i="6"/>
  <c r="S186" i="6"/>
  <c r="R183" i="6"/>
  <c r="R195" i="6"/>
  <c r="S153" i="6"/>
  <c r="R153" i="6"/>
  <c r="R144" i="6"/>
  <c r="S189" i="6"/>
  <c r="S165" i="6"/>
  <c r="S155" i="6"/>
  <c r="R177" i="6"/>
  <c r="R155" i="6"/>
  <c r="S131" i="6"/>
  <c r="S169" i="6"/>
  <c r="S149" i="6"/>
  <c r="S200" i="6"/>
  <c r="R146" i="6"/>
  <c r="R128" i="6"/>
  <c r="R142" i="6"/>
  <c r="R172" i="6"/>
  <c r="S126" i="6"/>
  <c r="R182" i="6"/>
  <c r="S182" i="6"/>
  <c r="R191" i="6"/>
  <c r="S118" i="6"/>
  <c r="S184" i="6"/>
  <c r="R168" i="6"/>
  <c r="R184" i="6"/>
  <c r="S168" i="6"/>
  <c r="S204" i="6"/>
  <c r="S146" i="6"/>
  <c r="S198" i="6"/>
  <c r="S203" i="6"/>
  <c r="R118" i="6"/>
  <c r="R138" i="6"/>
  <c r="S211" i="6"/>
  <c r="S147" i="6"/>
  <c r="S120" i="6"/>
  <c r="R170" i="6"/>
  <c r="R185" i="6"/>
  <c r="S119" i="6"/>
  <c r="S194" i="6"/>
  <c r="S210" i="6"/>
  <c r="R129" i="6"/>
  <c r="S121" i="6"/>
  <c r="R187" i="6"/>
  <c r="S193" i="6"/>
  <c r="S172" i="6"/>
  <c r="R123" i="6"/>
  <c r="S190" i="6"/>
  <c r="R209" i="6"/>
  <c r="R198" i="6"/>
  <c r="S196" i="6"/>
  <c r="R196" i="6"/>
  <c r="S140" i="6"/>
  <c r="S160" i="6"/>
  <c r="R148" i="6"/>
  <c r="S117" i="6"/>
  <c r="R135" i="6"/>
  <c r="S209" i="6"/>
  <c r="S159" i="6"/>
  <c r="R197" i="6"/>
  <c r="S124" i="6"/>
  <c r="R176" i="6"/>
  <c r="S179" i="6"/>
  <c r="S116" i="6"/>
  <c r="R179" i="6"/>
  <c r="S112" i="6"/>
  <c r="R112" i="6"/>
  <c r="S133" i="6"/>
  <c r="R159" i="6"/>
  <c r="AN12" i="6"/>
  <c r="AO12" i="6"/>
  <c r="AN13" i="6"/>
  <c r="AO13" i="6"/>
  <c r="R13" i="6"/>
  <c r="S13" i="6"/>
  <c r="M12" i="6"/>
  <c r="AO16" i="6"/>
  <c r="AN16" i="6"/>
  <c r="AO18" i="6"/>
  <c r="AN18" i="6"/>
  <c r="AO15" i="6"/>
  <c r="AN15" i="6"/>
  <c r="AO17" i="6"/>
  <c r="AN17" i="6"/>
  <c r="AO14" i="6"/>
  <c r="AN14" i="6"/>
  <c r="J17" i="4"/>
  <c r="J16" i="4"/>
  <c r="J15" i="4"/>
  <c r="J13" i="4"/>
  <c r="J11" i="4"/>
  <c r="J9" i="4"/>
  <c r="C2" i="4"/>
  <c r="B2" i="4"/>
  <c r="A2" i="4"/>
  <c r="D1" i="4"/>
  <c r="C1" i="4"/>
  <c r="B1" i="4"/>
  <c r="A1" i="4"/>
  <c r="AJ6" i="6"/>
  <c r="AG6" i="6"/>
  <c r="AG5" i="6"/>
  <c r="L42" i="6"/>
  <c r="L88" i="6"/>
  <c r="L83" i="6"/>
  <c r="F26" i="1"/>
  <c r="B25" i="1" s="1"/>
  <c r="D24" i="1"/>
  <c r="AR13" i="6" l="1"/>
  <c r="AR4" i="6"/>
  <c r="AR12" i="6"/>
  <c r="AE12" i="6"/>
  <c r="N12" i="6" s="1"/>
  <c r="AF12" i="6"/>
  <c r="P12" i="6" s="1"/>
  <c r="AR14" i="6"/>
  <c r="AR15" i="6"/>
  <c r="AR18" i="6"/>
  <c r="AR16" i="6"/>
  <c r="AR17" i="6"/>
  <c r="AC42" i="6"/>
  <c r="AD42" i="6"/>
  <c r="AN42" i="6" s="1"/>
  <c r="AR42" i="6" s="1"/>
  <c r="Z42" i="6"/>
  <c r="AB42" i="6" s="1"/>
  <c r="AA42" i="6"/>
  <c r="Z88" i="6"/>
  <c r="AB88" i="6" s="1"/>
  <c r="AA88" i="6"/>
  <c r="AC88" i="6"/>
  <c r="AD88" i="6"/>
  <c r="AN88" i="6" s="1"/>
  <c r="AR88" i="6" s="1"/>
  <c r="AD83" i="6"/>
  <c r="AN83" i="6" s="1"/>
  <c r="AR83" i="6" s="1"/>
  <c r="Z83" i="6"/>
  <c r="AB83" i="6" s="1"/>
  <c r="AA83" i="6"/>
  <c r="AC83" i="6"/>
  <c r="C2" i="14"/>
  <c r="C2" i="2"/>
  <c r="L20" i="6"/>
  <c r="L59" i="6"/>
  <c r="L108" i="6"/>
  <c r="C5" i="6"/>
  <c r="E8" i="6"/>
  <c r="L64" i="6"/>
  <c r="L78" i="6"/>
  <c r="D25" i="1"/>
  <c r="C2" i="6"/>
  <c r="L109" i="6"/>
  <c r="L23" i="6"/>
  <c r="L48" i="6"/>
  <c r="L63" i="6"/>
  <c r="L22" i="6"/>
  <c r="L38" i="6"/>
  <c r="L65" i="6"/>
  <c r="L80" i="6"/>
  <c r="L81" i="6"/>
  <c r="L98" i="6"/>
  <c r="L55" i="6"/>
  <c r="L84" i="6"/>
  <c r="L45" i="6"/>
  <c r="L96" i="6"/>
  <c r="L87" i="6"/>
  <c r="L106" i="6"/>
  <c r="L95" i="6"/>
  <c r="L105" i="6"/>
  <c r="L29" i="6"/>
  <c r="L72" i="6"/>
  <c r="L91" i="6"/>
  <c r="L40" i="6"/>
  <c r="L50" i="6"/>
  <c r="L25" i="6"/>
  <c r="L54" i="6"/>
  <c r="L103" i="6"/>
  <c r="L47" i="6"/>
  <c r="L19" i="6"/>
  <c r="L69" i="6"/>
  <c r="L111" i="6"/>
  <c r="L100" i="6"/>
  <c r="L34" i="6"/>
  <c r="L56" i="6"/>
  <c r="L104" i="6"/>
  <c r="AG12" i="6" l="1"/>
  <c r="O12" i="6" s="1"/>
  <c r="AI12" i="6"/>
  <c r="Q12" i="6" s="1"/>
  <c r="AK12" i="6" s="1"/>
  <c r="Z111" i="6"/>
  <c r="AB111" i="6" s="1"/>
  <c r="AA111" i="6"/>
  <c r="AC111" i="6"/>
  <c r="AD111" i="6"/>
  <c r="AN111" i="6" s="1"/>
  <c r="AR111" i="6" s="1"/>
  <c r="AC40" i="6"/>
  <c r="AD40" i="6"/>
  <c r="AN40" i="6" s="1"/>
  <c r="AR40" i="6" s="1"/>
  <c r="Z40" i="6"/>
  <c r="AB40" i="6" s="1"/>
  <c r="AA40" i="6"/>
  <c r="Z96" i="6"/>
  <c r="AB96" i="6" s="1"/>
  <c r="AA96" i="6"/>
  <c r="AC96" i="6"/>
  <c r="AD96" i="6"/>
  <c r="AN96" i="6" s="1"/>
  <c r="AR96" i="6" s="1"/>
  <c r="AC38" i="6"/>
  <c r="AD38" i="6"/>
  <c r="AN38" i="6" s="1"/>
  <c r="AR38" i="6" s="1"/>
  <c r="Z38" i="6"/>
  <c r="AB38" i="6" s="1"/>
  <c r="AA38" i="6"/>
  <c r="AD78" i="6"/>
  <c r="AN78" i="6" s="1"/>
  <c r="AR78" i="6" s="1"/>
  <c r="AC78" i="6"/>
  <c r="Z78" i="6"/>
  <c r="AB78" i="6" s="1"/>
  <c r="AA78" i="6"/>
  <c r="Z108" i="6"/>
  <c r="AB108" i="6" s="1"/>
  <c r="AA108" i="6"/>
  <c r="AC108" i="6"/>
  <c r="AD108" i="6"/>
  <c r="AN108" i="6" s="1"/>
  <c r="AR108" i="6" s="1"/>
  <c r="AD69" i="6"/>
  <c r="AN69" i="6" s="1"/>
  <c r="AR69" i="6" s="1"/>
  <c r="Z69" i="6"/>
  <c r="AB69" i="6" s="1"/>
  <c r="AA69" i="6"/>
  <c r="AC69" i="6"/>
  <c r="Z91" i="6"/>
  <c r="AB91" i="6" s="1"/>
  <c r="AA91" i="6"/>
  <c r="AC91" i="6"/>
  <c r="AD91" i="6"/>
  <c r="AN91" i="6" s="1"/>
  <c r="AR91" i="6" s="1"/>
  <c r="AC45" i="6"/>
  <c r="AD45" i="6"/>
  <c r="AN45" i="6" s="1"/>
  <c r="AR45" i="6" s="1"/>
  <c r="Z45" i="6"/>
  <c r="AB45" i="6" s="1"/>
  <c r="AA45" i="6"/>
  <c r="AC22" i="6"/>
  <c r="AD22" i="6"/>
  <c r="AN22" i="6" s="1"/>
  <c r="AR22" i="6" s="1"/>
  <c r="Z22" i="6"/>
  <c r="AB22" i="6" s="1"/>
  <c r="AA22" i="6"/>
  <c r="AD64" i="6"/>
  <c r="AN64" i="6" s="1"/>
  <c r="AR64" i="6" s="1"/>
  <c r="AA64" i="6"/>
  <c r="AC64" i="6"/>
  <c r="Z64" i="6"/>
  <c r="AB64" i="6" s="1"/>
  <c r="AD59" i="6"/>
  <c r="AN59" i="6" s="1"/>
  <c r="AR59" i="6" s="1"/>
  <c r="AA59" i="6"/>
  <c r="AC59" i="6"/>
  <c r="Z59" i="6"/>
  <c r="AB59" i="6" s="1"/>
  <c r="Z100" i="6"/>
  <c r="AB100" i="6" s="1"/>
  <c r="AA100" i="6"/>
  <c r="AC100" i="6"/>
  <c r="AD100" i="6"/>
  <c r="AN100" i="6" s="1"/>
  <c r="AR100" i="6" s="1"/>
  <c r="AC50" i="6"/>
  <c r="Z50" i="6"/>
  <c r="AB50" i="6" s="1"/>
  <c r="AA50" i="6"/>
  <c r="AD50" i="6"/>
  <c r="AN50" i="6" s="1"/>
  <c r="AR50" i="6" s="1"/>
  <c r="Z87" i="6"/>
  <c r="AB87" i="6" s="1"/>
  <c r="AA87" i="6"/>
  <c r="AC87" i="6"/>
  <c r="AD87" i="6"/>
  <c r="AN87" i="6" s="1"/>
  <c r="AR87" i="6" s="1"/>
  <c r="AD65" i="6"/>
  <c r="AN65" i="6" s="1"/>
  <c r="AR65" i="6" s="1"/>
  <c r="Z65" i="6"/>
  <c r="AB65" i="6" s="1"/>
  <c r="AA65" i="6"/>
  <c r="AC65" i="6"/>
  <c r="AC19" i="6"/>
  <c r="AD19" i="6"/>
  <c r="Z19" i="6"/>
  <c r="AB19" i="6" s="1"/>
  <c r="AA19" i="6"/>
  <c r="AD72" i="6"/>
  <c r="AN72" i="6" s="1"/>
  <c r="AR72" i="6" s="1"/>
  <c r="AA72" i="6"/>
  <c r="AC72" i="6"/>
  <c r="Z72" i="6"/>
  <c r="AB72" i="6" s="1"/>
  <c r="AD84" i="6"/>
  <c r="AN84" i="6" s="1"/>
  <c r="AR84" i="6" s="1"/>
  <c r="AC84" i="6"/>
  <c r="Z84" i="6"/>
  <c r="AB84" i="6" s="1"/>
  <c r="AA84" i="6"/>
  <c r="AD63" i="6"/>
  <c r="AN63" i="6" s="1"/>
  <c r="AR63" i="6" s="1"/>
  <c r="AA63" i="6"/>
  <c r="AC63" i="6"/>
  <c r="Z63" i="6"/>
  <c r="AB63" i="6" s="1"/>
  <c r="AC20" i="6"/>
  <c r="AD20" i="6"/>
  <c r="AN20" i="6" s="1"/>
  <c r="AR20" i="6" s="1"/>
  <c r="Z20" i="6"/>
  <c r="AB20" i="6" s="1"/>
  <c r="AA20" i="6"/>
  <c r="Z55" i="6"/>
  <c r="AB55" i="6" s="1"/>
  <c r="AA55" i="6"/>
  <c r="AD55" i="6"/>
  <c r="AN55" i="6" s="1"/>
  <c r="AR55" i="6" s="1"/>
  <c r="AC55" i="6"/>
  <c r="Z103" i="6"/>
  <c r="AB103" i="6" s="1"/>
  <c r="AA103" i="6"/>
  <c r="AC103" i="6"/>
  <c r="AD103" i="6"/>
  <c r="AN103" i="6" s="1"/>
  <c r="AR103" i="6" s="1"/>
  <c r="Z98" i="6"/>
  <c r="AB98" i="6" s="1"/>
  <c r="AA98" i="6"/>
  <c r="AD98" i="6"/>
  <c r="AN98" i="6" s="1"/>
  <c r="AR98" i="6" s="1"/>
  <c r="AC98" i="6"/>
  <c r="AD56" i="6"/>
  <c r="AN56" i="6" s="1"/>
  <c r="AR56" i="6" s="1"/>
  <c r="Z56" i="6"/>
  <c r="AB56" i="6" s="1"/>
  <c r="AC56" i="6"/>
  <c r="AA56" i="6"/>
  <c r="AC54" i="6"/>
  <c r="Z54" i="6"/>
  <c r="AB54" i="6" s="1"/>
  <c r="AA54" i="6"/>
  <c r="AD54" i="6"/>
  <c r="AN54" i="6" s="1"/>
  <c r="AR54" i="6" s="1"/>
  <c r="Z95" i="6"/>
  <c r="AB95" i="6" s="1"/>
  <c r="AA95" i="6"/>
  <c r="AC95" i="6"/>
  <c r="AD95" i="6"/>
  <c r="AN95" i="6" s="1"/>
  <c r="AR95" i="6" s="1"/>
  <c r="AD81" i="6"/>
  <c r="AN81" i="6" s="1"/>
  <c r="AR81" i="6" s="1"/>
  <c r="Z81" i="6"/>
  <c r="AB81" i="6" s="1"/>
  <c r="AA81" i="6"/>
  <c r="AC81" i="6"/>
  <c r="Z109" i="6"/>
  <c r="AB109" i="6" s="1"/>
  <c r="AA109" i="6"/>
  <c r="AC109" i="6"/>
  <c r="AD109" i="6"/>
  <c r="AN109" i="6" s="1"/>
  <c r="AR109" i="6" s="1"/>
  <c r="AC47" i="6"/>
  <c r="AD47" i="6"/>
  <c r="AN47" i="6" s="1"/>
  <c r="AR47" i="6" s="1"/>
  <c r="Z47" i="6"/>
  <c r="AB47" i="6" s="1"/>
  <c r="AA47" i="6"/>
  <c r="AC29" i="6"/>
  <c r="AD29" i="6"/>
  <c r="AN29" i="6" s="1"/>
  <c r="AR29" i="6" s="1"/>
  <c r="Z29" i="6"/>
  <c r="AB29" i="6" s="1"/>
  <c r="AA29" i="6"/>
  <c r="AC48" i="6"/>
  <c r="AD48" i="6"/>
  <c r="AN48" i="6" s="1"/>
  <c r="AR48" i="6" s="1"/>
  <c r="Z48" i="6"/>
  <c r="AB48" i="6" s="1"/>
  <c r="AA48" i="6"/>
  <c r="Z104" i="6"/>
  <c r="AB104" i="6" s="1"/>
  <c r="AA104" i="6"/>
  <c r="AC104" i="6"/>
  <c r="AD104" i="6"/>
  <c r="AN104" i="6" s="1"/>
  <c r="AR104" i="6" s="1"/>
  <c r="Z105" i="6"/>
  <c r="AB105" i="6" s="1"/>
  <c r="AA105" i="6"/>
  <c r="AC105" i="6"/>
  <c r="AD105" i="6"/>
  <c r="AN105" i="6" s="1"/>
  <c r="AR105" i="6" s="1"/>
  <c r="AC23" i="6"/>
  <c r="AD23" i="6"/>
  <c r="AN23" i="6" s="1"/>
  <c r="AR23" i="6" s="1"/>
  <c r="Z23" i="6"/>
  <c r="AB23" i="6" s="1"/>
  <c r="AA23" i="6"/>
  <c r="AC34" i="6"/>
  <c r="AD34" i="6"/>
  <c r="AN34" i="6" s="1"/>
  <c r="AR34" i="6" s="1"/>
  <c r="Z34" i="6"/>
  <c r="AB34" i="6" s="1"/>
  <c r="AA34" i="6"/>
  <c r="AC25" i="6"/>
  <c r="AD25" i="6"/>
  <c r="AN25" i="6" s="1"/>
  <c r="AR25" i="6" s="1"/>
  <c r="Z25" i="6"/>
  <c r="AB25" i="6" s="1"/>
  <c r="AA25" i="6"/>
  <c r="AA106" i="6"/>
  <c r="Z106" i="6"/>
  <c r="AB106" i="6" s="1"/>
  <c r="AC106" i="6"/>
  <c r="AD106" i="6"/>
  <c r="AN106" i="6" s="1"/>
  <c r="AR106" i="6" s="1"/>
  <c r="AD80" i="6"/>
  <c r="AN80" i="6" s="1"/>
  <c r="AR80" i="6" s="1"/>
  <c r="AC80" i="6"/>
  <c r="AA80" i="6"/>
  <c r="Z80" i="6"/>
  <c r="AB80" i="6" s="1"/>
  <c r="L97" i="6"/>
  <c r="L93" i="6"/>
  <c r="L49" i="6"/>
  <c r="L60" i="6"/>
  <c r="L33" i="6"/>
  <c r="L41" i="6"/>
  <c r="L44" i="6"/>
  <c r="L66" i="6"/>
  <c r="L70" i="6"/>
  <c r="L89" i="6"/>
  <c r="L76" i="6"/>
  <c r="L102" i="6"/>
  <c r="L26" i="6"/>
  <c r="L52" i="6"/>
  <c r="L24" i="6"/>
  <c r="L86" i="6"/>
  <c r="L68" i="6"/>
  <c r="L37" i="6"/>
  <c r="L71" i="6"/>
  <c r="M42" i="6"/>
  <c r="M83" i="6"/>
  <c r="L110" i="6"/>
  <c r="L27" i="6"/>
  <c r="L21" i="6"/>
  <c r="L82" i="6"/>
  <c r="L62" i="6"/>
  <c r="L53" i="6"/>
  <c r="L74" i="6"/>
  <c r="L32" i="6"/>
  <c r="L75" i="6"/>
  <c r="L85" i="6"/>
  <c r="L79" i="6"/>
  <c r="L36" i="6"/>
  <c r="L39" i="6"/>
  <c r="L90" i="6"/>
  <c r="L94" i="6"/>
  <c r="L35" i="6"/>
  <c r="AI4" i="6"/>
  <c r="L31" i="6"/>
  <c r="L30" i="6"/>
  <c r="L61" i="6"/>
  <c r="L51" i="6"/>
  <c r="L57" i="6"/>
  <c r="L107" i="6"/>
  <c r="L77" i="6"/>
  <c r="L43" i="6"/>
  <c r="L58" i="6"/>
  <c r="L67" i="6"/>
  <c r="L101" i="6"/>
  <c r="L8" i="6" s="1"/>
  <c r="L92" i="6"/>
  <c r="L99" i="6"/>
  <c r="L28" i="6"/>
  <c r="L73" i="6"/>
  <c r="L46" i="6"/>
  <c r="AN19" i="6" l="1"/>
  <c r="R12" i="6"/>
  <c r="S12" i="6" s="1"/>
  <c r="M69" i="6"/>
  <c r="AG69" i="6" s="1"/>
  <c r="O69" i="6" s="1"/>
  <c r="AF14" i="6"/>
  <c r="P14" i="6" s="1"/>
  <c r="AF17" i="6"/>
  <c r="P17" i="6" s="1"/>
  <c r="AI17" i="6" s="1"/>
  <c r="Q17" i="6" s="1"/>
  <c r="AK17" i="6" s="1"/>
  <c r="AF18" i="6"/>
  <c r="P18" i="6" s="1"/>
  <c r="AI18" i="6" s="1"/>
  <c r="Q18" i="6" s="1"/>
  <c r="AK18" i="6" s="1"/>
  <c r="AF16" i="6"/>
  <c r="P16" i="6" s="1"/>
  <c r="AI16" i="6" s="1"/>
  <c r="Q16" i="6" s="1"/>
  <c r="AK16" i="6" s="1"/>
  <c r="AF15" i="6"/>
  <c r="P15" i="6" s="1"/>
  <c r="AI15" i="6" s="1"/>
  <c r="Q15" i="6" s="1"/>
  <c r="AK15" i="6" s="1"/>
  <c r="M50" i="6"/>
  <c r="AG50" i="6" s="1"/>
  <c r="O50" i="6" s="1"/>
  <c r="AC35" i="6"/>
  <c r="AD35" i="6"/>
  <c r="AN35" i="6" s="1"/>
  <c r="AR35" i="6" s="1"/>
  <c r="Z35" i="6"/>
  <c r="AB35" i="6" s="1"/>
  <c r="AA35" i="6"/>
  <c r="Z102" i="6"/>
  <c r="AB102" i="6" s="1"/>
  <c r="AA102" i="6"/>
  <c r="AC102" i="6"/>
  <c r="AD102" i="6"/>
  <c r="AN102" i="6" s="1"/>
  <c r="AR102" i="6" s="1"/>
  <c r="Z99" i="6"/>
  <c r="AB99" i="6" s="1"/>
  <c r="AA99" i="6"/>
  <c r="AC99" i="6"/>
  <c r="AD99" i="6"/>
  <c r="AN99" i="6" s="1"/>
  <c r="AR99" i="6" s="1"/>
  <c r="AD57" i="6"/>
  <c r="AN57" i="6" s="1"/>
  <c r="AR57" i="6" s="1"/>
  <c r="Z57" i="6"/>
  <c r="AB57" i="6" s="1"/>
  <c r="AA57" i="6"/>
  <c r="AC57" i="6"/>
  <c r="Z90" i="6"/>
  <c r="AB90" i="6" s="1"/>
  <c r="AA90" i="6"/>
  <c r="AD90" i="6"/>
  <c r="AN90" i="6" s="1"/>
  <c r="AR90" i="6" s="1"/>
  <c r="AC90" i="6"/>
  <c r="AC53" i="6"/>
  <c r="Z53" i="6"/>
  <c r="AB53" i="6" s="1"/>
  <c r="AA53" i="6"/>
  <c r="AD53" i="6"/>
  <c r="AN53" i="6" s="1"/>
  <c r="AR53" i="6" s="1"/>
  <c r="AD71" i="6"/>
  <c r="AN71" i="6" s="1"/>
  <c r="AR71" i="6" s="1"/>
  <c r="AA71" i="6"/>
  <c r="AC71" i="6"/>
  <c r="Z71" i="6"/>
  <c r="AB71" i="6" s="1"/>
  <c r="AD76" i="6"/>
  <c r="AN76" i="6" s="1"/>
  <c r="AR76" i="6" s="1"/>
  <c r="AC76" i="6"/>
  <c r="Z76" i="6"/>
  <c r="AB76" i="6" s="1"/>
  <c r="AA76" i="6"/>
  <c r="AC49" i="6"/>
  <c r="Z49" i="6"/>
  <c r="AB49" i="6" s="1"/>
  <c r="AA49" i="6"/>
  <c r="AD49" i="6"/>
  <c r="AN49" i="6" s="1"/>
  <c r="AR49" i="6" s="1"/>
  <c r="AD77" i="6"/>
  <c r="AN77" i="6" s="1"/>
  <c r="AR77" i="6" s="1"/>
  <c r="Z77" i="6"/>
  <c r="AB77" i="6" s="1"/>
  <c r="AA77" i="6"/>
  <c r="AC77" i="6"/>
  <c r="AD60" i="6"/>
  <c r="AN60" i="6" s="1"/>
  <c r="AR60" i="6" s="1"/>
  <c r="AA60" i="6"/>
  <c r="AC60" i="6"/>
  <c r="Z60" i="6"/>
  <c r="AB60" i="6" s="1"/>
  <c r="Z92" i="6"/>
  <c r="AB92" i="6" s="1"/>
  <c r="AA92" i="6"/>
  <c r="AC92" i="6"/>
  <c r="AD92" i="6"/>
  <c r="AN92" i="6" s="1"/>
  <c r="AR92" i="6" s="1"/>
  <c r="AC51" i="6"/>
  <c r="Z51" i="6"/>
  <c r="AB51" i="6" s="1"/>
  <c r="AA51" i="6"/>
  <c r="AD51" i="6"/>
  <c r="AN51" i="6" s="1"/>
  <c r="AR51" i="6" s="1"/>
  <c r="AC39" i="6"/>
  <c r="AD39" i="6"/>
  <c r="AN39" i="6" s="1"/>
  <c r="AR39" i="6" s="1"/>
  <c r="Z39" i="6"/>
  <c r="AB39" i="6" s="1"/>
  <c r="AA39" i="6"/>
  <c r="AD62" i="6"/>
  <c r="AN62" i="6" s="1"/>
  <c r="AR62" i="6" s="1"/>
  <c r="AC62" i="6"/>
  <c r="Z62" i="6"/>
  <c r="AB62" i="6" s="1"/>
  <c r="AA62" i="6"/>
  <c r="AC37" i="6"/>
  <c r="AD37" i="6"/>
  <c r="AN37" i="6" s="1"/>
  <c r="AR37" i="6" s="1"/>
  <c r="Z37" i="6"/>
  <c r="AB37" i="6" s="1"/>
  <c r="AA37" i="6"/>
  <c r="Z89" i="6"/>
  <c r="AB89" i="6" s="1"/>
  <c r="AA89" i="6"/>
  <c r="AC89" i="6"/>
  <c r="AD89" i="6"/>
  <c r="AN89" i="6" s="1"/>
  <c r="AR89" i="6" s="1"/>
  <c r="Z93" i="6"/>
  <c r="AB93" i="6" s="1"/>
  <c r="AA93" i="6"/>
  <c r="AC93" i="6"/>
  <c r="AD93" i="6"/>
  <c r="AN93" i="6" s="1"/>
  <c r="AR93" i="6" s="1"/>
  <c r="AD73" i="6"/>
  <c r="AN73" i="6" s="1"/>
  <c r="AR73" i="6" s="1"/>
  <c r="Z73" i="6"/>
  <c r="AB73" i="6" s="1"/>
  <c r="AA73" i="6"/>
  <c r="AC73" i="6"/>
  <c r="AC28" i="6"/>
  <c r="AD28" i="6"/>
  <c r="AN28" i="6" s="1"/>
  <c r="AR28" i="6" s="1"/>
  <c r="Z28" i="6"/>
  <c r="AB28" i="6" s="1"/>
  <c r="AA28" i="6"/>
  <c r="AE42" i="6"/>
  <c r="N42" i="6" s="1"/>
  <c r="AI42" i="6"/>
  <c r="Q42" i="6" s="1"/>
  <c r="AK42" i="6" s="1"/>
  <c r="AF42" i="6"/>
  <c r="P42" i="6" s="1"/>
  <c r="AG42" i="6"/>
  <c r="O42" i="6" s="1"/>
  <c r="Z101" i="6"/>
  <c r="AB101" i="6" s="1"/>
  <c r="AA101" i="6"/>
  <c r="AD101" i="6"/>
  <c r="AN101" i="6" s="1"/>
  <c r="AR101" i="6" s="1"/>
  <c r="AC101" i="6"/>
  <c r="Z94" i="6"/>
  <c r="AB94" i="6" s="1"/>
  <c r="AA94" i="6"/>
  <c r="AC94" i="6"/>
  <c r="AD94" i="6"/>
  <c r="AN94" i="6" s="1"/>
  <c r="AR94" i="6" s="1"/>
  <c r="AC36" i="6"/>
  <c r="AD36" i="6"/>
  <c r="AN36" i="6" s="1"/>
  <c r="AR36" i="6" s="1"/>
  <c r="Z36" i="6"/>
  <c r="AB36" i="6" s="1"/>
  <c r="AA36" i="6"/>
  <c r="AD68" i="6"/>
  <c r="AN68" i="6" s="1"/>
  <c r="AR68" i="6" s="1"/>
  <c r="AA68" i="6"/>
  <c r="AC68" i="6"/>
  <c r="Z68" i="6"/>
  <c r="AB68" i="6" s="1"/>
  <c r="AD70" i="6"/>
  <c r="AN70" i="6" s="1"/>
  <c r="AR70" i="6" s="1"/>
  <c r="AC70" i="6"/>
  <c r="Z70" i="6"/>
  <c r="AB70" i="6" s="1"/>
  <c r="AA70" i="6"/>
  <c r="Z97" i="6"/>
  <c r="AB97" i="6" s="1"/>
  <c r="AA97" i="6"/>
  <c r="AC97" i="6"/>
  <c r="AD97" i="6"/>
  <c r="AN97" i="6" s="1"/>
  <c r="AR97" i="6" s="1"/>
  <c r="AD67" i="6"/>
  <c r="AN67" i="6" s="1"/>
  <c r="AR67" i="6" s="1"/>
  <c r="AA67" i="6"/>
  <c r="AC67" i="6"/>
  <c r="Z67" i="6"/>
  <c r="AB67" i="6" s="1"/>
  <c r="AC30" i="6"/>
  <c r="AD30" i="6"/>
  <c r="AN30" i="6" s="1"/>
  <c r="AR30" i="6" s="1"/>
  <c r="Z30" i="6"/>
  <c r="AB30" i="6" s="1"/>
  <c r="AA30" i="6"/>
  <c r="AD79" i="6"/>
  <c r="AN79" i="6" s="1"/>
  <c r="AR79" i="6" s="1"/>
  <c r="Z79" i="6"/>
  <c r="AB79" i="6" s="1"/>
  <c r="AA79" i="6"/>
  <c r="AC79" i="6"/>
  <c r="AC21" i="6"/>
  <c r="AD21" i="6"/>
  <c r="AN21" i="6" s="1"/>
  <c r="AR21" i="6" s="1"/>
  <c r="Z21" i="6"/>
  <c r="AB21" i="6" s="1"/>
  <c r="AA21" i="6"/>
  <c r="Z86" i="6"/>
  <c r="AB86" i="6" s="1"/>
  <c r="AA86" i="6"/>
  <c r="AC86" i="6"/>
  <c r="AD86" i="6"/>
  <c r="AN86" i="6" s="1"/>
  <c r="AR86" i="6" s="1"/>
  <c r="AD66" i="6"/>
  <c r="AN66" i="6" s="1"/>
  <c r="AR66" i="6" s="1"/>
  <c r="AC66" i="6"/>
  <c r="Z66" i="6"/>
  <c r="AB66" i="6" s="1"/>
  <c r="AA66" i="6"/>
  <c r="Z107" i="6"/>
  <c r="AB107" i="6" s="1"/>
  <c r="AA107" i="6"/>
  <c r="AC107" i="6"/>
  <c r="AD107" i="6"/>
  <c r="AN107" i="6" s="1"/>
  <c r="AR107" i="6" s="1"/>
  <c r="AD61" i="6"/>
  <c r="AN61" i="6" s="1"/>
  <c r="AR61" i="6" s="1"/>
  <c r="Z61" i="6"/>
  <c r="AB61" i="6" s="1"/>
  <c r="AA61" i="6"/>
  <c r="AC61" i="6"/>
  <c r="AD58" i="6"/>
  <c r="AN58" i="6" s="1"/>
  <c r="AR58" i="6" s="1"/>
  <c r="AC58" i="6"/>
  <c r="Z58" i="6"/>
  <c r="AB58" i="6" s="1"/>
  <c r="AA58" i="6"/>
  <c r="Z85" i="6"/>
  <c r="AB85" i="6" s="1"/>
  <c r="AA85" i="6"/>
  <c r="AC85" i="6"/>
  <c r="AD85" i="6"/>
  <c r="AN85" i="6" s="1"/>
  <c r="AR85" i="6" s="1"/>
  <c r="AC32" i="6"/>
  <c r="AD32" i="6"/>
  <c r="AN32" i="6" s="1"/>
  <c r="AR32" i="6" s="1"/>
  <c r="Z32" i="6"/>
  <c r="AB32" i="6" s="1"/>
  <c r="AA32" i="6"/>
  <c r="AD74" i="6"/>
  <c r="AN74" i="6" s="1"/>
  <c r="AR74" i="6" s="1"/>
  <c r="AC74" i="6"/>
  <c r="Z74" i="6"/>
  <c r="AB74" i="6" s="1"/>
  <c r="AA74" i="6"/>
  <c r="AD82" i="6"/>
  <c r="AN82" i="6" s="1"/>
  <c r="AR82" i="6" s="1"/>
  <c r="AC82" i="6"/>
  <c r="AA82" i="6"/>
  <c r="Z82" i="6"/>
  <c r="AB82" i="6" s="1"/>
  <c r="AC31" i="6"/>
  <c r="AD31" i="6"/>
  <c r="AN31" i="6" s="1"/>
  <c r="AR31" i="6" s="1"/>
  <c r="Z31" i="6"/>
  <c r="AB31" i="6" s="1"/>
  <c r="AA31" i="6"/>
  <c r="AC27" i="6"/>
  <c r="AD27" i="6"/>
  <c r="AN27" i="6" s="1"/>
  <c r="AR27" i="6" s="1"/>
  <c r="Z27" i="6"/>
  <c r="AB27" i="6" s="1"/>
  <c r="AA27" i="6"/>
  <c r="AC24" i="6"/>
  <c r="AD24" i="6"/>
  <c r="AN24" i="6" s="1"/>
  <c r="AR24" i="6" s="1"/>
  <c r="Z24" i="6"/>
  <c r="AB24" i="6" s="1"/>
  <c r="AA24" i="6"/>
  <c r="AC44" i="6"/>
  <c r="AD44" i="6"/>
  <c r="AN44" i="6" s="1"/>
  <c r="AR44" i="6" s="1"/>
  <c r="Z44" i="6"/>
  <c r="AB44" i="6" s="1"/>
  <c r="AA44" i="6"/>
  <c r="AC46" i="6"/>
  <c r="AD46" i="6"/>
  <c r="AN46" i="6" s="1"/>
  <c r="AR46" i="6" s="1"/>
  <c r="Z46" i="6"/>
  <c r="AB46" i="6" s="1"/>
  <c r="AA46" i="6"/>
  <c r="AC43" i="6"/>
  <c r="AD43" i="6"/>
  <c r="AN43" i="6" s="1"/>
  <c r="AR43" i="6" s="1"/>
  <c r="Z43" i="6"/>
  <c r="AB43" i="6" s="1"/>
  <c r="AA43" i="6"/>
  <c r="AD75" i="6"/>
  <c r="AN75" i="6" s="1"/>
  <c r="AR75" i="6" s="1"/>
  <c r="Z75" i="6"/>
  <c r="AB75" i="6" s="1"/>
  <c r="AA75" i="6"/>
  <c r="AC75" i="6"/>
  <c r="Z110" i="6"/>
  <c r="AB110" i="6" s="1"/>
  <c r="AA110" i="6"/>
  <c r="AC110" i="6"/>
  <c r="AD110" i="6"/>
  <c r="AN110" i="6" s="1"/>
  <c r="AR110" i="6" s="1"/>
  <c r="AC52" i="6"/>
  <c r="Z52" i="6"/>
  <c r="AB52" i="6" s="1"/>
  <c r="AA52" i="6"/>
  <c r="AD52" i="6"/>
  <c r="AN52" i="6" s="1"/>
  <c r="AR52" i="6" s="1"/>
  <c r="AC41" i="6"/>
  <c r="AD41" i="6"/>
  <c r="AN41" i="6" s="1"/>
  <c r="AR41" i="6" s="1"/>
  <c r="Z41" i="6"/>
  <c r="AB41" i="6" s="1"/>
  <c r="AA41" i="6"/>
  <c r="AE83" i="6"/>
  <c r="N83" i="6" s="1"/>
  <c r="AF83" i="6"/>
  <c r="P83" i="6" s="1"/>
  <c r="AI83" i="6"/>
  <c r="Q83" i="6" s="1"/>
  <c r="AK83" i="6" s="1"/>
  <c r="AG83" i="6"/>
  <c r="O83" i="6" s="1"/>
  <c r="AC26" i="6"/>
  <c r="AD26" i="6"/>
  <c r="AN26" i="6" s="1"/>
  <c r="AR26" i="6" s="1"/>
  <c r="Z26" i="6"/>
  <c r="AB26" i="6" s="1"/>
  <c r="AA26" i="6"/>
  <c r="AC33" i="6"/>
  <c r="AD33" i="6"/>
  <c r="AN33" i="6" s="1"/>
  <c r="AR33" i="6" s="1"/>
  <c r="Z33" i="6"/>
  <c r="AB33" i="6" s="1"/>
  <c r="AA33" i="6"/>
  <c r="AF8" i="6"/>
  <c r="M25" i="6"/>
  <c r="M65" i="6"/>
  <c r="M63" i="6"/>
  <c r="M100" i="6"/>
  <c r="M95" i="6"/>
  <c r="M59" i="6"/>
  <c r="M56" i="6"/>
  <c r="M78" i="6"/>
  <c r="M23" i="6"/>
  <c r="M38" i="6"/>
  <c r="M40" i="6"/>
  <c r="M29" i="6"/>
  <c r="M54" i="6"/>
  <c r="M55" i="6"/>
  <c r="M84" i="6"/>
  <c r="M87" i="6"/>
  <c r="M48" i="6"/>
  <c r="M22" i="6"/>
  <c r="M98" i="6"/>
  <c r="M111" i="6"/>
  <c r="M105" i="6"/>
  <c r="M104" i="6"/>
  <c r="M47" i="6"/>
  <c r="M109" i="6"/>
  <c r="M88" i="6"/>
  <c r="AI14" i="6" l="1"/>
  <c r="Q14" i="6" s="1"/>
  <c r="AK14" i="6" s="1"/>
  <c r="AG4" i="6"/>
  <c r="AR19" i="6"/>
  <c r="AU4" i="6" s="1"/>
  <c r="AQ4" i="6"/>
  <c r="AI69" i="6"/>
  <c r="Q69" i="6" s="1"/>
  <c r="AK69" i="6" s="1"/>
  <c r="AF69" i="6"/>
  <c r="P69" i="6" s="1"/>
  <c r="AE69" i="6"/>
  <c r="N69" i="6" s="1"/>
  <c r="M71" i="6"/>
  <c r="AG71" i="6" s="1"/>
  <c r="O71" i="6" s="1"/>
  <c r="M89" i="6"/>
  <c r="AE89" i="6" s="1"/>
  <c r="N89" i="6" s="1"/>
  <c r="M52" i="6"/>
  <c r="AG52" i="6" s="1"/>
  <c r="O52" i="6" s="1"/>
  <c r="AE50" i="6"/>
  <c r="N50" i="6" s="1"/>
  <c r="R17" i="6"/>
  <c r="S17" i="6" s="1"/>
  <c r="R15" i="6"/>
  <c r="S15" i="6" s="1"/>
  <c r="R18" i="6"/>
  <c r="S18" i="6" s="1"/>
  <c r="M70" i="6"/>
  <c r="AG70" i="6" s="1"/>
  <c r="O70" i="6" s="1"/>
  <c r="M86" i="6"/>
  <c r="AF86" i="6" s="1"/>
  <c r="P86" i="6" s="1"/>
  <c r="AF50" i="6"/>
  <c r="P50" i="6" s="1"/>
  <c r="AI50" i="6"/>
  <c r="Q50" i="6" s="1"/>
  <c r="AK50" i="6" s="1"/>
  <c r="R16" i="6"/>
  <c r="S16" i="6" s="1"/>
  <c r="M44" i="6"/>
  <c r="AG44" i="6" s="1"/>
  <c r="O44" i="6" s="1"/>
  <c r="M93" i="6"/>
  <c r="AG93" i="6" s="1"/>
  <c r="O93" i="6" s="1"/>
  <c r="M102" i="6"/>
  <c r="AG102" i="6" s="1"/>
  <c r="O102" i="6" s="1"/>
  <c r="AE40" i="6"/>
  <c r="N40" i="6" s="1"/>
  <c r="AI40" i="6"/>
  <c r="Q40" i="6" s="1"/>
  <c r="AK40" i="6" s="1"/>
  <c r="AF40" i="6"/>
  <c r="P40" i="6" s="1"/>
  <c r="AG40" i="6"/>
  <c r="O40" i="6" s="1"/>
  <c r="AE65" i="6"/>
  <c r="N65" i="6" s="1"/>
  <c r="AF65" i="6"/>
  <c r="P65" i="6" s="1"/>
  <c r="AI65" i="6"/>
  <c r="Q65" i="6" s="1"/>
  <c r="AK65" i="6" s="1"/>
  <c r="AG65" i="6"/>
  <c r="AE47" i="6"/>
  <c r="N47" i="6" s="1"/>
  <c r="AI47" i="6"/>
  <c r="Q47" i="6" s="1"/>
  <c r="AK47" i="6" s="1"/>
  <c r="AF47" i="6"/>
  <c r="P47" i="6" s="1"/>
  <c r="AG47" i="6"/>
  <c r="O47" i="6" s="1"/>
  <c r="AE63" i="6"/>
  <c r="N63" i="6" s="1"/>
  <c r="AF63" i="6"/>
  <c r="P63" i="6" s="1"/>
  <c r="AI63" i="6"/>
  <c r="Q63" i="6" s="1"/>
  <c r="AK63" i="6" s="1"/>
  <c r="AG63" i="6"/>
  <c r="O63" i="6" s="1"/>
  <c r="AF109" i="6"/>
  <c r="P109" i="6" s="1"/>
  <c r="AI109" i="6"/>
  <c r="Q109" i="6" s="1"/>
  <c r="AK109" i="6" s="1"/>
  <c r="AE109" i="6"/>
  <c r="N109" i="6" s="1"/>
  <c r="AG109" i="6"/>
  <c r="O109" i="6" s="1"/>
  <c r="AE48" i="6"/>
  <c r="N48" i="6" s="1"/>
  <c r="AI48" i="6"/>
  <c r="Q48" i="6" s="1"/>
  <c r="AK48" i="6" s="1"/>
  <c r="AF48" i="6"/>
  <c r="P48" i="6" s="1"/>
  <c r="AG48" i="6"/>
  <c r="O48" i="6" s="1"/>
  <c r="AI104" i="6"/>
  <c r="Q104" i="6" s="1"/>
  <c r="AK104" i="6" s="1"/>
  <c r="AE104" i="6"/>
  <c r="N104" i="6" s="1"/>
  <c r="AF104" i="6"/>
  <c r="P104" i="6" s="1"/>
  <c r="AG104" i="6"/>
  <c r="O104" i="6" s="1"/>
  <c r="AE78" i="6"/>
  <c r="N78" i="6" s="1"/>
  <c r="AF78" i="6"/>
  <c r="P78" i="6" s="1"/>
  <c r="AI78" i="6"/>
  <c r="Q78" i="6" s="1"/>
  <c r="AK78" i="6" s="1"/>
  <c r="AG78" i="6"/>
  <c r="O78" i="6" s="1"/>
  <c r="M24" i="6"/>
  <c r="AI105" i="6"/>
  <c r="Q105" i="6" s="1"/>
  <c r="AK105" i="6" s="1"/>
  <c r="AE105" i="6"/>
  <c r="N105" i="6" s="1"/>
  <c r="AF105" i="6"/>
  <c r="P105" i="6" s="1"/>
  <c r="AG105" i="6"/>
  <c r="O105" i="6" s="1"/>
  <c r="AE84" i="6"/>
  <c r="N84" i="6" s="1"/>
  <c r="AF84" i="6"/>
  <c r="P84" i="6" s="1"/>
  <c r="AI84" i="6"/>
  <c r="AG84" i="6"/>
  <c r="O84" i="6" s="1"/>
  <c r="AE56" i="6"/>
  <c r="N56" i="6" s="1"/>
  <c r="AF56" i="6"/>
  <c r="P56" i="6" s="1"/>
  <c r="AI56" i="6"/>
  <c r="Q56" i="6" s="1"/>
  <c r="AK56" i="6" s="1"/>
  <c r="AG56" i="6"/>
  <c r="O56" i="6" s="1"/>
  <c r="AE25" i="6"/>
  <c r="N25" i="6" s="1"/>
  <c r="AI25" i="6"/>
  <c r="Q25" i="6" s="1"/>
  <c r="AK25" i="6" s="1"/>
  <c r="AF25" i="6"/>
  <c r="P25" i="6" s="1"/>
  <c r="AG25" i="6"/>
  <c r="O25" i="6" s="1"/>
  <c r="AF87" i="6"/>
  <c r="P87" i="6" s="1"/>
  <c r="AI87" i="6"/>
  <c r="Q87" i="6" s="1"/>
  <c r="AK87" i="6" s="1"/>
  <c r="AE87" i="6"/>
  <c r="N87" i="6" s="1"/>
  <c r="AG87" i="6"/>
  <c r="O87" i="6" s="1"/>
  <c r="AE55" i="6"/>
  <c r="N55" i="6" s="1"/>
  <c r="AF55" i="6"/>
  <c r="P55" i="6" s="1"/>
  <c r="AI55" i="6"/>
  <c r="Q55" i="6" s="1"/>
  <c r="AK55" i="6" s="1"/>
  <c r="AG55" i="6"/>
  <c r="O55" i="6" s="1"/>
  <c r="AE59" i="6"/>
  <c r="N59" i="6" s="1"/>
  <c r="AF59" i="6"/>
  <c r="P59" i="6" s="1"/>
  <c r="AI59" i="6"/>
  <c r="Q59" i="6" s="1"/>
  <c r="AK59" i="6" s="1"/>
  <c r="AG59" i="6"/>
  <c r="O59" i="6" s="1"/>
  <c r="M97" i="6"/>
  <c r="AI111" i="6"/>
  <c r="Q111" i="6" s="1"/>
  <c r="AK111" i="6" s="1"/>
  <c r="AF111" i="6"/>
  <c r="P111" i="6" s="1"/>
  <c r="AE111" i="6"/>
  <c r="N111" i="6" s="1"/>
  <c r="AG111" i="6"/>
  <c r="O111" i="6" s="1"/>
  <c r="AF88" i="6"/>
  <c r="P88" i="6" s="1"/>
  <c r="AI88" i="6"/>
  <c r="Q88" i="6" s="1"/>
  <c r="AK88" i="6" s="1"/>
  <c r="AE88" i="6"/>
  <c r="N88" i="6" s="1"/>
  <c r="AG88" i="6"/>
  <c r="O88" i="6" s="1"/>
  <c r="AI98" i="6"/>
  <c r="Q98" i="6" s="1"/>
  <c r="AK98" i="6" s="1"/>
  <c r="AE98" i="6"/>
  <c r="N98" i="6" s="1"/>
  <c r="AF98" i="6"/>
  <c r="P98" i="6" s="1"/>
  <c r="AG98" i="6"/>
  <c r="O98" i="6" s="1"/>
  <c r="AI54" i="6"/>
  <c r="Q54" i="6" s="1"/>
  <c r="AK54" i="6" s="1"/>
  <c r="AF54" i="6"/>
  <c r="P54" i="6" s="1"/>
  <c r="AE54" i="6"/>
  <c r="N54" i="6" s="1"/>
  <c r="AG54" i="6"/>
  <c r="O54" i="6" s="1"/>
  <c r="AI95" i="6"/>
  <c r="Q95" i="6" s="1"/>
  <c r="AK95" i="6" s="1"/>
  <c r="AE95" i="6"/>
  <c r="N95" i="6" s="1"/>
  <c r="AF95" i="6"/>
  <c r="P95" i="6" s="1"/>
  <c r="AG95" i="6"/>
  <c r="O95" i="6" s="1"/>
  <c r="M33" i="6"/>
  <c r="AE38" i="6"/>
  <c r="N38" i="6" s="1"/>
  <c r="AI38" i="6"/>
  <c r="Q38" i="6" s="1"/>
  <c r="AK38" i="6" s="1"/>
  <c r="AF38" i="6"/>
  <c r="P38" i="6" s="1"/>
  <c r="AG38" i="6"/>
  <c r="O38" i="6" s="1"/>
  <c r="AE23" i="6"/>
  <c r="N23" i="6" s="1"/>
  <c r="AI23" i="6"/>
  <c r="Q23" i="6" s="1"/>
  <c r="AK23" i="6" s="1"/>
  <c r="AF23" i="6"/>
  <c r="P23" i="6" s="1"/>
  <c r="AG23" i="6"/>
  <c r="O23" i="6" s="1"/>
  <c r="AE22" i="6"/>
  <c r="N22" i="6" s="1"/>
  <c r="AI22" i="6"/>
  <c r="Q22" i="6" s="1"/>
  <c r="AK22" i="6" s="1"/>
  <c r="AF22" i="6"/>
  <c r="P22" i="6" s="1"/>
  <c r="AG22" i="6"/>
  <c r="O22" i="6" s="1"/>
  <c r="AE29" i="6"/>
  <c r="N29" i="6" s="1"/>
  <c r="AI29" i="6"/>
  <c r="Q29" i="6" s="1"/>
  <c r="AK29" i="6" s="1"/>
  <c r="AF29" i="6"/>
  <c r="P29" i="6" s="1"/>
  <c r="AG29" i="6"/>
  <c r="O29" i="6" s="1"/>
  <c r="AI100" i="6"/>
  <c r="Q100" i="6" s="1"/>
  <c r="AK100" i="6" s="1"/>
  <c r="AF100" i="6"/>
  <c r="P100" i="6" s="1"/>
  <c r="AE100" i="6"/>
  <c r="N100" i="6" s="1"/>
  <c r="AG100" i="6"/>
  <c r="O100" i="6" s="1"/>
  <c r="M76" i="6"/>
  <c r="M60" i="6"/>
  <c r="M49" i="6"/>
  <c r="R83" i="6"/>
  <c r="R42" i="6"/>
  <c r="S83" i="6"/>
  <c r="S42" i="6"/>
  <c r="M81" i="6"/>
  <c r="O65" i="6"/>
  <c r="M26" i="6"/>
  <c r="M91" i="6"/>
  <c r="M41" i="6"/>
  <c r="M37" i="6"/>
  <c r="M66" i="6"/>
  <c r="M106" i="6"/>
  <c r="M34" i="6"/>
  <c r="Q84" i="6"/>
  <c r="AK84" i="6" s="1"/>
  <c r="M68" i="6"/>
  <c r="M80" i="6"/>
  <c r="M64" i="6"/>
  <c r="M110" i="6"/>
  <c r="M72" i="6"/>
  <c r="M27" i="6"/>
  <c r="M103" i="6"/>
  <c r="M62" i="6"/>
  <c r="M45" i="6"/>
  <c r="M53" i="6"/>
  <c r="M108" i="6"/>
  <c r="M82" i="6"/>
  <c r="M96" i="6"/>
  <c r="M36" i="6"/>
  <c r="M74" i="6"/>
  <c r="M32" i="6"/>
  <c r="M85" i="6"/>
  <c r="M75" i="6"/>
  <c r="M79" i="6"/>
  <c r="M35" i="6"/>
  <c r="M94" i="6"/>
  <c r="M90" i="6"/>
  <c r="M39" i="6"/>
  <c r="M31" i="6"/>
  <c r="M30" i="6"/>
  <c r="M51" i="6"/>
  <c r="M61" i="6"/>
  <c r="M57" i="6"/>
  <c r="M43" i="6"/>
  <c r="M107" i="6"/>
  <c r="M58" i="6"/>
  <c r="M77" i="6"/>
  <c r="M67" i="6"/>
  <c r="M46" i="6"/>
  <c r="M73" i="6"/>
  <c r="M99" i="6"/>
  <c r="M101" i="6"/>
  <c r="M92" i="6"/>
  <c r="M28" i="6"/>
  <c r="R14" i="6" l="1"/>
  <c r="S14" i="6" s="1"/>
  <c r="AI89" i="6"/>
  <c r="Q89" i="6" s="1"/>
  <c r="AK89" i="6" s="1"/>
  <c r="R69" i="6"/>
  <c r="S69" i="6"/>
  <c r="AE52" i="6"/>
  <c r="N52" i="6" s="1"/>
  <c r="AE86" i="6"/>
  <c r="N86" i="6" s="1"/>
  <c r="AF52" i="6"/>
  <c r="P52" i="6" s="1"/>
  <c r="AI52" i="6"/>
  <c r="Q52" i="6" s="1"/>
  <c r="AK52" i="6" s="1"/>
  <c r="AI71" i="6"/>
  <c r="Q71" i="6" s="1"/>
  <c r="AK71" i="6" s="1"/>
  <c r="AF71" i="6"/>
  <c r="P71" i="6" s="1"/>
  <c r="AE71" i="6"/>
  <c r="N71" i="6" s="1"/>
  <c r="AG89" i="6"/>
  <c r="O89" i="6" s="1"/>
  <c r="AG86" i="6"/>
  <c r="O86" i="6" s="1"/>
  <c r="AF89" i="6"/>
  <c r="P89" i="6" s="1"/>
  <c r="AI86" i="6"/>
  <c r="Q86" i="6" s="1"/>
  <c r="AK86" i="6" s="1"/>
  <c r="AF44" i="6"/>
  <c r="P44" i="6" s="1"/>
  <c r="AI93" i="6"/>
  <c r="Q93" i="6" s="1"/>
  <c r="AK93" i="6" s="1"/>
  <c r="AI44" i="6"/>
  <c r="Q44" i="6" s="1"/>
  <c r="AK44" i="6" s="1"/>
  <c r="R50" i="6"/>
  <c r="AE44" i="6"/>
  <c r="N44" i="6" s="1"/>
  <c r="S50" i="6"/>
  <c r="AE93" i="6"/>
  <c r="N93" i="6" s="1"/>
  <c r="AF102" i="6"/>
  <c r="P102" i="6" s="1"/>
  <c r="AE70" i="6"/>
  <c r="N70" i="6" s="1"/>
  <c r="AE102" i="6"/>
  <c r="N102" i="6" s="1"/>
  <c r="AF70" i="6"/>
  <c r="P70" i="6" s="1"/>
  <c r="AI102" i="6"/>
  <c r="Q102" i="6" s="1"/>
  <c r="AK102" i="6" s="1"/>
  <c r="AI70" i="6"/>
  <c r="Q70" i="6" s="1"/>
  <c r="AK70" i="6" s="1"/>
  <c r="AF93" i="6"/>
  <c r="P93" i="6" s="1"/>
  <c r="AE30" i="6"/>
  <c r="N30" i="6" s="1"/>
  <c r="AI30" i="6"/>
  <c r="Q30" i="6" s="1"/>
  <c r="AK30" i="6" s="1"/>
  <c r="AF30" i="6"/>
  <c r="P30" i="6" s="1"/>
  <c r="AG30" i="6"/>
  <c r="O30" i="6" s="1"/>
  <c r="AE82" i="6"/>
  <c r="N82" i="6" s="1"/>
  <c r="AF82" i="6"/>
  <c r="P82" i="6" s="1"/>
  <c r="AI82" i="6"/>
  <c r="Q82" i="6" s="1"/>
  <c r="AK82" i="6" s="1"/>
  <c r="AG82" i="6"/>
  <c r="O82" i="6" s="1"/>
  <c r="AF110" i="6"/>
  <c r="P110" i="6" s="1"/>
  <c r="AI110" i="6"/>
  <c r="Q110" i="6" s="1"/>
  <c r="AK110" i="6" s="1"/>
  <c r="AE110" i="6"/>
  <c r="N110" i="6" s="1"/>
  <c r="AG110" i="6"/>
  <c r="O110" i="6" s="1"/>
  <c r="AE46" i="6"/>
  <c r="N46" i="6" s="1"/>
  <c r="AI46" i="6"/>
  <c r="Q46" i="6" s="1"/>
  <c r="AK46" i="6" s="1"/>
  <c r="AF46" i="6"/>
  <c r="P46" i="6" s="1"/>
  <c r="AG46" i="6"/>
  <c r="O46" i="6" s="1"/>
  <c r="AE51" i="6"/>
  <c r="N51" i="6" s="1"/>
  <c r="AI51" i="6"/>
  <c r="Q51" i="6" s="1"/>
  <c r="AK51" i="6" s="1"/>
  <c r="AF51" i="6"/>
  <c r="P51" i="6" s="1"/>
  <c r="AG51" i="6"/>
  <c r="O51" i="6" s="1"/>
  <c r="AI90" i="6"/>
  <c r="Q90" i="6" s="1"/>
  <c r="AK90" i="6" s="1"/>
  <c r="AE90" i="6"/>
  <c r="N90" i="6" s="1"/>
  <c r="AF90" i="6"/>
  <c r="P90" i="6" s="1"/>
  <c r="AG90" i="6"/>
  <c r="O90" i="6" s="1"/>
  <c r="AF85" i="6"/>
  <c r="P85" i="6" s="1"/>
  <c r="AI85" i="6"/>
  <c r="Q85" i="6" s="1"/>
  <c r="AK85" i="6" s="1"/>
  <c r="AE85" i="6"/>
  <c r="N85" i="6" s="1"/>
  <c r="AG85" i="6"/>
  <c r="O85" i="6" s="1"/>
  <c r="AF108" i="6"/>
  <c r="P108" i="6" s="1"/>
  <c r="AI108" i="6"/>
  <c r="Q108" i="6" s="1"/>
  <c r="AK108" i="6" s="1"/>
  <c r="AE108" i="6"/>
  <c r="N108" i="6" s="1"/>
  <c r="AG108" i="6"/>
  <c r="O108" i="6" s="1"/>
  <c r="AE68" i="6"/>
  <c r="N68" i="6" s="1"/>
  <c r="AF68" i="6"/>
  <c r="P68" i="6" s="1"/>
  <c r="AI68" i="6"/>
  <c r="Q68" i="6" s="1"/>
  <c r="AK68" i="6" s="1"/>
  <c r="AG68" i="6"/>
  <c r="O68" i="6" s="1"/>
  <c r="AE106" i="6"/>
  <c r="N106" i="6" s="1"/>
  <c r="AF106" i="6"/>
  <c r="P106" i="6" s="1"/>
  <c r="AI106" i="6"/>
  <c r="Q106" i="6" s="1"/>
  <c r="AK106" i="6" s="1"/>
  <c r="AG106" i="6"/>
  <c r="O106" i="6" s="1"/>
  <c r="AI91" i="6"/>
  <c r="Q91" i="6" s="1"/>
  <c r="AK91" i="6" s="1"/>
  <c r="AE91" i="6"/>
  <c r="N91" i="6" s="1"/>
  <c r="AF91" i="6"/>
  <c r="P91" i="6" s="1"/>
  <c r="AG91" i="6"/>
  <c r="O91" i="6" s="1"/>
  <c r="AE49" i="6"/>
  <c r="N49" i="6" s="1"/>
  <c r="AI49" i="6"/>
  <c r="Q49" i="6" s="1"/>
  <c r="AK49" i="6" s="1"/>
  <c r="AF49" i="6"/>
  <c r="P49" i="6" s="1"/>
  <c r="AG49" i="6"/>
  <c r="O49" i="6" s="1"/>
  <c r="AE75" i="6"/>
  <c r="N75" i="6" s="1"/>
  <c r="AF75" i="6"/>
  <c r="P75" i="6" s="1"/>
  <c r="AI75" i="6"/>
  <c r="Q75" i="6" s="1"/>
  <c r="AK75" i="6" s="1"/>
  <c r="AG75" i="6"/>
  <c r="O75" i="6" s="1"/>
  <c r="AE67" i="6"/>
  <c r="N67" i="6" s="1"/>
  <c r="AF67" i="6"/>
  <c r="P67" i="6" s="1"/>
  <c r="AI67" i="6"/>
  <c r="Q67" i="6" s="1"/>
  <c r="AK67" i="6" s="1"/>
  <c r="AG67" i="6"/>
  <c r="O67" i="6" s="1"/>
  <c r="AI94" i="6"/>
  <c r="Q94" i="6" s="1"/>
  <c r="AK94" i="6" s="1"/>
  <c r="AE94" i="6"/>
  <c r="N94" i="6" s="1"/>
  <c r="AF94" i="6"/>
  <c r="P94" i="6" s="1"/>
  <c r="AG94" i="6"/>
  <c r="O94" i="6" s="1"/>
  <c r="AE32" i="6"/>
  <c r="N32" i="6" s="1"/>
  <c r="AI32" i="6"/>
  <c r="Q32" i="6" s="1"/>
  <c r="AK32" i="6" s="1"/>
  <c r="AF32" i="6"/>
  <c r="P32" i="6" s="1"/>
  <c r="AG32" i="6"/>
  <c r="O32" i="6" s="1"/>
  <c r="AI53" i="6"/>
  <c r="Q53" i="6" s="1"/>
  <c r="AK53" i="6" s="1"/>
  <c r="AE53" i="6"/>
  <c r="N53" i="6" s="1"/>
  <c r="AF53" i="6"/>
  <c r="P53" i="6" s="1"/>
  <c r="AG53" i="6"/>
  <c r="O53" i="6" s="1"/>
  <c r="AE27" i="6"/>
  <c r="N27" i="6" s="1"/>
  <c r="AI27" i="6"/>
  <c r="Q27" i="6" s="1"/>
  <c r="AK27" i="6" s="1"/>
  <c r="AF27" i="6"/>
  <c r="P27" i="6" s="1"/>
  <c r="AG27" i="6"/>
  <c r="O27" i="6" s="1"/>
  <c r="AE64" i="6"/>
  <c r="N64" i="6" s="1"/>
  <c r="AF64" i="6"/>
  <c r="P64" i="6" s="1"/>
  <c r="AI64" i="6"/>
  <c r="Q64" i="6" s="1"/>
  <c r="AK64" i="6" s="1"/>
  <c r="AG64" i="6"/>
  <c r="O64" i="6" s="1"/>
  <c r="AE66" i="6"/>
  <c r="N66" i="6" s="1"/>
  <c r="AF66" i="6"/>
  <c r="P66" i="6" s="1"/>
  <c r="AI66" i="6"/>
  <c r="Q66" i="6" s="1"/>
  <c r="AK66" i="6" s="1"/>
  <c r="AG66" i="6"/>
  <c r="O66" i="6" s="1"/>
  <c r="AE81" i="6"/>
  <c r="N81" i="6" s="1"/>
  <c r="AF81" i="6"/>
  <c r="P81" i="6" s="1"/>
  <c r="AI81" i="6"/>
  <c r="Q81" i="6" s="1"/>
  <c r="AK81" i="6" s="1"/>
  <c r="AG81" i="6"/>
  <c r="O81" i="6" s="1"/>
  <c r="AE77" i="6"/>
  <c r="N77" i="6" s="1"/>
  <c r="AF77" i="6"/>
  <c r="P77" i="6" s="1"/>
  <c r="AI77" i="6"/>
  <c r="Q77" i="6" s="1"/>
  <c r="AK77" i="6" s="1"/>
  <c r="AG77" i="6"/>
  <c r="O77" i="6" s="1"/>
  <c r="AE74" i="6"/>
  <c r="N74" i="6" s="1"/>
  <c r="AF74" i="6"/>
  <c r="P74" i="6" s="1"/>
  <c r="AI74" i="6"/>
  <c r="Q74" i="6" s="1"/>
  <c r="AK74" i="6" s="1"/>
  <c r="AG74" i="6"/>
  <c r="O74" i="6" s="1"/>
  <c r="AE45" i="6"/>
  <c r="N45" i="6" s="1"/>
  <c r="AI45" i="6"/>
  <c r="Q45" i="6" s="1"/>
  <c r="AK45" i="6" s="1"/>
  <c r="AF45" i="6"/>
  <c r="P45" i="6" s="1"/>
  <c r="AG45" i="6"/>
  <c r="O45" i="6" s="1"/>
  <c r="AE37" i="6"/>
  <c r="N37" i="6" s="1"/>
  <c r="AI37" i="6"/>
  <c r="Q37" i="6" s="1"/>
  <c r="AK37" i="6" s="1"/>
  <c r="AF37" i="6"/>
  <c r="P37" i="6" s="1"/>
  <c r="AG37" i="6"/>
  <c r="O37" i="6" s="1"/>
  <c r="AE60" i="6"/>
  <c r="N60" i="6" s="1"/>
  <c r="AF60" i="6"/>
  <c r="P60" i="6" s="1"/>
  <c r="AI60" i="6"/>
  <c r="Q60" i="6" s="1"/>
  <c r="AK60" i="6" s="1"/>
  <c r="AG60" i="6"/>
  <c r="O60" i="6" s="1"/>
  <c r="AE62" i="6"/>
  <c r="N62" i="6" s="1"/>
  <c r="AF62" i="6"/>
  <c r="P62" i="6" s="1"/>
  <c r="AI62" i="6"/>
  <c r="Q62" i="6" s="1"/>
  <c r="AK62" i="6" s="1"/>
  <c r="AG62" i="6"/>
  <c r="O62" i="6" s="1"/>
  <c r="AE73" i="6"/>
  <c r="N73" i="6" s="1"/>
  <c r="AI73" i="6"/>
  <c r="Q73" i="6" s="1"/>
  <c r="AK73" i="6" s="1"/>
  <c r="AF73" i="6"/>
  <c r="P73" i="6" s="1"/>
  <c r="AG73" i="6"/>
  <c r="O73" i="6" s="1"/>
  <c r="AE58" i="6"/>
  <c r="N58" i="6" s="1"/>
  <c r="AF58" i="6"/>
  <c r="P58" i="6" s="1"/>
  <c r="AI58" i="6"/>
  <c r="Q58" i="6" s="1"/>
  <c r="AK58" i="6" s="1"/>
  <c r="AG58" i="6"/>
  <c r="O58" i="6" s="1"/>
  <c r="AF107" i="6"/>
  <c r="P107" i="6" s="1"/>
  <c r="AI107" i="6"/>
  <c r="Q107" i="6" s="1"/>
  <c r="AK107" i="6" s="1"/>
  <c r="AE107" i="6"/>
  <c r="N107" i="6" s="1"/>
  <c r="AG107" i="6"/>
  <c r="O107" i="6" s="1"/>
  <c r="AE35" i="6"/>
  <c r="N35" i="6" s="1"/>
  <c r="AI35" i="6"/>
  <c r="Q35" i="6" s="1"/>
  <c r="AK35" i="6" s="1"/>
  <c r="AF35" i="6"/>
  <c r="P35" i="6" s="1"/>
  <c r="AG35" i="6"/>
  <c r="O35" i="6" s="1"/>
  <c r="AI103" i="6"/>
  <c r="Q103" i="6" s="1"/>
  <c r="AK103" i="6" s="1"/>
  <c r="AF103" i="6"/>
  <c r="P103" i="6" s="1"/>
  <c r="AE103" i="6"/>
  <c r="N103" i="6" s="1"/>
  <c r="AG103" i="6"/>
  <c r="O103" i="6" s="1"/>
  <c r="AE80" i="6"/>
  <c r="N80" i="6" s="1"/>
  <c r="AF80" i="6"/>
  <c r="P80" i="6" s="1"/>
  <c r="AI80" i="6"/>
  <c r="Q80" i="6" s="1"/>
  <c r="AK80" i="6" s="1"/>
  <c r="AG80" i="6"/>
  <c r="O80" i="6" s="1"/>
  <c r="AE76" i="6"/>
  <c r="N76" i="6" s="1"/>
  <c r="AF76" i="6"/>
  <c r="P76" i="6" s="1"/>
  <c r="AI76" i="6"/>
  <c r="Q76" i="6" s="1"/>
  <c r="AK76" i="6" s="1"/>
  <c r="AG76" i="6"/>
  <c r="O76" i="6" s="1"/>
  <c r="AI97" i="6"/>
  <c r="Q97" i="6" s="1"/>
  <c r="AK97" i="6" s="1"/>
  <c r="AE97" i="6"/>
  <c r="N97" i="6" s="1"/>
  <c r="AF97" i="6"/>
  <c r="P97" i="6" s="1"/>
  <c r="AG97" i="6"/>
  <c r="O97" i="6" s="1"/>
  <c r="AE24" i="6"/>
  <c r="N24" i="6" s="1"/>
  <c r="AI24" i="6"/>
  <c r="Q24" i="6" s="1"/>
  <c r="AK24" i="6" s="1"/>
  <c r="AF24" i="6"/>
  <c r="P24" i="6" s="1"/>
  <c r="AG24" i="6"/>
  <c r="O24" i="6" s="1"/>
  <c r="AI92" i="6"/>
  <c r="Q92" i="6" s="1"/>
  <c r="AK92" i="6" s="1"/>
  <c r="AF92" i="6"/>
  <c r="P92" i="6" s="1"/>
  <c r="AE92" i="6"/>
  <c r="N92" i="6" s="1"/>
  <c r="AG92" i="6"/>
  <c r="O92" i="6" s="1"/>
  <c r="AI101" i="6"/>
  <c r="Q101" i="6" s="1"/>
  <c r="AK101" i="6" s="1"/>
  <c r="AE101" i="6"/>
  <c r="N101" i="6" s="1"/>
  <c r="AF101" i="6"/>
  <c r="P101" i="6" s="1"/>
  <c r="AG101" i="6"/>
  <c r="O101" i="6" s="1"/>
  <c r="AE43" i="6"/>
  <c r="N43" i="6" s="1"/>
  <c r="AI43" i="6"/>
  <c r="Q43" i="6" s="1"/>
  <c r="AK43" i="6" s="1"/>
  <c r="AF43" i="6"/>
  <c r="P43" i="6" s="1"/>
  <c r="AG43" i="6"/>
  <c r="O43" i="6" s="1"/>
  <c r="AE61" i="6"/>
  <c r="N61" i="6" s="1"/>
  <c r="AF61" i="6"/>
  <c r="P61" i="6" s="1"/>
  <c r="AI61" i="6"/>
  <c r="Q61" i="6" s="1"/>
  <c r="AK61" i="6" s="1"/>
  <c r="AG61" i="6"/>
  <c r="O61" i="6" s="1"/>
  <c r="AE28" i="6"/>
  <c r="N28" i="6" s="1"/>
  <c r="AI28" i="6"/>
  <c r="Q28" i="6" s="1"/>
  <c r="AK28" i="6" s="1"/>
  <c r="AF28" i="6"/>
  <c r="P28" i="6" s="1"/>
  <c r="AG28" i="6"/>
  <c r="O28" i="6" s="1"/>
  <c r="AE36" i="6"/>
  <c r="N36" i="6" s="1"/>
  <c r="AI36" i="6"/>
  <c r="Q36" i="6" s="1"/>
  <c r="AK36" i="6" s="1"/>
  <c r="AF36" i="6"/>
  <c r="P36" i="6" s="1"/>
  <c r="AG36" i="6"/>
  <c r="O36" i="6" s="1"/>
  <c r="AE34" i="6"/>
  <c r="N34" i="6" s="1"/>
  <c r="AI34" i="6"/>
  <c r="Q34" i="6" s="1"/>
  <c r="AK34" i="6" s="1"/>
  <c r="AF34" i="6"/>
  <c r="P34" i="6" s="1"/>
  <c r="AG34" i="6"/>
  <c r="O34" i="6" s="1"/>
  <c r="AI99" i="6"/>
  <c r="Q99" i="6" s="1"/>
  <c r="AK99" i="6" s="1"/>
  <c r="AE99" i="6"/>
  <c r="N99" i="6" s="1"/>
  <c r="AF99" i="6"/>
  <c r="P99" i="6" s="1"/>
  <c r="AG99" i="6"/>
  <c r="O99" i="6" s="1"/>
  <c r="AE57" i="6"/>
  <c r="N57" i="6" s="1"/>
  <c r="AF57" i="6"/>
  <c r="P57" i="6" s="1"/>
  <c r="AI57" i="6"/>
  <c r="Q57" i="6" s="1"/>
  <c r="AK57" i="6" s="1"/>
  <c r="AG57" i="6"/>
  <c r="O57" i="6" s="1"/>
  <c r="AE31" i="6"/>
  <c r="N31" i="6" s="1"/>
  <c r="AI31" i="6"/>
  <c r="Q31" i="6" s="1"/>
  <c r="AK31" i="6" s="1"/>
  <c r="AF31" i="6"/>
  <c r="P31" i="6" s="1"/>
  <c r="AG31" i="6"/>
  <c r="O31" i="6" s="1"/>
  <c r="AE79" i="6"/>
  <c r="N79" i="6" s="1"/>
  <c r="AF79" i="6"/>
  <c r="P79" i="6" s="1"/>
  <c r="AI79" i="6"/>
  <c r="Q79" i="6" s="1"/>
  <c r="AK79" i="6" s="1"/>
  <c r="AG79" i="6"/>
  <c r="O79" i="6" s="1"/>
  <c r="AI96" i="6"/>
  <c r="Q96" i="6" s="1"/>
  <c r="AK96" i="6" s="1"/>
  <c r="AE96" i="6"/>
  <c r="N96" i="6" s="1"/>
  <c r="AF96" i="6"/>
  <c r="P96" i="6" s="1"/>
  <c r="AG96" i="6"/>
  <c r="O96" i="6" s="1"/>
  <c r="AE72" i="6"/>
  <c r="N72" i="6" s="1"/>
  <c r="AF72" i="6"/>
  <c r="P72" i="6" s="1"/>
  <c r="AI72" i="6"/>
  <c r="Q72" i="6" s="1"/>
  <c r="AK72" i="6" s="1"/>
  <c r="AG72" i="6"/>
  <c r="O72" i="6" s="1"/>
  <c r="AE26" i="6"/>
  <c r="N26" i="6" s="1"/>
  <c r="AI26" i="6"/>
  <c r="Q26" i="6" s="1"/>
  <c r="AK26" i="6" s="1"/>
  <c r="AF26" i="6"/>
  <c r="P26" i="6" s="1"/>
  <c r="AG26" i="6"/>
  <c r="O26" i="6" s="1"/>
  <c r="AE33" i="6"/>
  <c r="N33" i="6" s="1"/>
  <c r="AI33" i="6"/>
  <c r="Q33" i="6" s="1"/>
  <c r="AK33" i="6" s="1"/>
  <c r="AF33" i="6"/>
  <c r="P33" i="6" s="1"/>
  <c r="AG33" i="6"/>
  <c r="O33" i="6" s="1"/>
  <c r="AE39" i="6"/>
  <c r="N39" i="6" s="1"/>
  <c r="AI39" i="6"/>
  <c r="Q39" i="6" s="1"/>
  <c r="AK39" i="6" s="1"/>
  <c r="AF39" i="6"/>
  <c r="P39" i="6" s="1"/>
  <c r="AG39" i="6"/>
  <c r="O39" i="6" s="1"/>
  <c r="AE41" i="6"/>
  <c r="N41" i="6" s="1"/>
  <c r="AI41" i="6"/>
  <c r="Q41" i="6" s="1"/>
  <c r="AK41" i="6" s="1"/>
  <c r="AF41" i="6"/>
  <c r="P41" i="6" s="1"/>
  <c r="AG41" i="6"/>
  <c r="O41" i="6" s="1"/>
  <c r="R56" i="6"/>
  <c r="R38" i="6"/>
  <c r="R23" i="6"/>
  <c r="R59" i="6"/>
  <c r="R47" i="6"/>
  <c r="R22" i="6"/>
  <c r="R40" i="6"/>
  <c r="R63" i="6"/>
  <c r="R95" i="6"/>
  <c r="R78" i="6"/>
  <c r="R111" i="6"/>
  <c r="R109" i="6"/>
  <c r="R25" i="6"/>
  <c r="R88" i="6"/>
  <c r="R54" i="6"/>
  <c r="R100" i="6"/>
  <c r="R104" i="6"/>
  <c r="R29" i="6"/>
  <c r="R105" i="6"/>
  <c r="R98" i="6"/>
  <c r="R55" i="6"/>
  <c r="R87" i="6"/>
  <c r="R84" i="6"/>
  <c r="R48" i="6"/>
  <c r="R65" i="6"/>
  <c r="S40" i="6"/>
  <c r="S88" i="6"/>
  <c r="S22" i="6"/>
  <c r="S95" i="6"/>
  <c r="S78" i="6"/>
  <c r="S104" i="6"/>
  <c r="S29" i="6"/>
  <c r="S105" i="6"/>
  <c r="S98" i="6"/>
  <c r="S55" i="6"/>
  <c r="S87" i="6"/>
  <c r="S109" i="6"/>
  <c r="S100" i="6"/>
  <c r="S48" i="6"/>
  <c r="S65" i="6"/>
  <c r="S47" i="6"/>
  <c r="S111" i="6"/>
  <c r="S38" i="6"/>
  <c r="S59" i="6"/>
  <c r="S25" i="6"/>
  <c r="S54" i="6"/>
  <c r="S56" i="6"/>
  <c r="S23" i="6"/>
  <c r="S84" i="6"/>
  <c r="S63" i="6"/>
  <c r="S89" i="6" l="1"/>
  <c r="R89" i="6"/>
  <c r="S52" i="6"/>
  <c r="R52" i="6"/>
  <c r="R71" i="6"/>
  <c r="S71" i="6"/>
  <c r="R86" i="6"/>
  <c r="S86" i="6"/>
  <c r="R102" i="6"/>
  <c r="S102" i="6"/>
  <c r="S24" i="6"/>
  <c r="R24" i="6"/>
  <c r="S33" i="6"/>
  <c r="R93" i="6"/>
  <c r="S93" i="6"/>
  <c r="S44" i="6"/>
  <c r="R44" i="6"/>
  <c r="S97" i="6"/>
  <c r="R97" i="6"/>
  <c r="S70" i="6"/>
  <c r="R70" i="6"/>
  <c r="S49" i="6"/>
  <c r="R49" i="6"/>
  <c r="S60" i="6"/>
  <c r="R60" i="6"/>
  <c r="S76" i="6"/>
  <c r="R76" i="6"/>
  <c r="R33" i="6"/>
  <c r="R28" i="6"/>
  <c r="R73" i="6"/>
  <c r="R46" i="6"/>
  <c r="R101" i="6"/>
  <c r="R30" i="6"/>
  <c r="R94" i="6"/>
  <c r="R79" i="6"/>
  <c r="R36" i="6"/>
  <c r="R27" i="6"/>
  <c r="R91" i="6"/>
  <c r="R34" i="6"/>
  <c r="R107" i="6"/>
  <c r="R103" i="6"/>
  <c r="R82" i="6"/>
  <c r="R110" i="6"/>
  <c r="R68" i="6"/>
  <c r="R61" i="6"/>
  <c r="R77" i="6"/>
  <c r="R35" i="6"/>
  <c r="R106" i="6"/>
  <c r="R41" i="6"/>
  <c r="R74" i="6"/>
  <c r="R67" i="6"/>
  <c r="R58" i="6"/>
  <c r="R31" i="6"/>
  <c r="R96" i="6"/>
  <c r="R108" i="6"/>
  <c r="R72" i="6"/>
  <c r="R80" i="6"/>
  <c r="R66" i="6"/>
  <c r="R51" i="6"/>
  <c r="R90" i="6"/>
  <c r="R75" i="6"/>
  <c r="R32" i="6"/>
  <c r="R64" i="6"/>
  <c r="R39" i="6"/>
  <c r="R92" i="6"/>
  <c r="R85" i="6"/>
  <c r="R53" i="6"/>
  <c r="R57" i="6"/>
  <c r="R99" i="6"/>
  <c r="R43" i="6"/>
  <c r="R62" i="6"/>
  <c r="R26" i="6"/>
  <c r="R37" i="6"/>
  <c r="R81" i="6"/>
  <c r="R45" i="6"/>
  <c r="S28" i="6"/>
  <c r="S36" i="6"/>
  <c r="S34" i="6"/>
  <c r="S103" i="6"/>
  <c r="S106" i="6"/>
  <c r="S45" i="6"/>
  <c r="S73" i="6"/>
  <c r="S27" i="6"/>
  <c r="S107" i="6"/>
  <c r="S35" i="6"/>
  <c r="S41" i="6"/>
  <c r="S74" i="6"/>
  <c r="S67" i="6"/>
  <c r="S58" i="6"/>
  <c r="S31" i="6"/>
  <c r="S96" i="6"/>
  <c r="S108" i="6"/>
  <c r="S72" i="6"/>
  <c r="S80" i="6"/>
  <c r="S66" i="6"/>
  <c r="S101" i="6"/>
  <c r="S79" i="6"/>
  <c r="S82" i="6"/>
  <c r="S90" i="6"/>
  <c r="S39" i="6"/>
  <c r="S81" i="6"/>
  <c r="S46" i="6"/>
  <c r="S94" i="6"/>
  <c r="S91" i="6"/>
  <c r="S61" i="6"/>
  <c r="S68" i="6"/>
  <c r="S57" i="6"/>
  <c r="S32" i="6"/>
  <c r="S64" i="6"/>
  <c r="S92" i="6"/>
  <c r="S53" i="6"/>
  <c r="S37" i="6"/>
  <c r="S30" i="6"/>
  <c r="S110" i="6"/>
  <c r="S77" i="6"/>
  <c r="S51" i="6"/>
  <c r="S75" i="6"/>
  <c r="S99" i="6"/>
  <c r="S85" i="6"/>
  <c r="S43" i="6"/>
  <c r="S62" i="6"/>
  <c r="S26" i="6"/>
  <c r="M20" i="6" l="1"/>
  <c r="M19" i="6"/>
  <c r="M21" i="6"/>
  <c r="M8" i="6" l="1"/>
  <c r="AE19" i="6"/>
  <c r="N19" i="6" s="1"/>
  <c r="AF19" i="6"/>
  <c r="P19" i="6" s="1"/>
  <c r="AI19" i="6"/>
  <c r="AG19" i="6"/>
  <c r="AE21" i="6"/>
  <c r="N21" i="6" s="1"/>
  <c r="AI21" i="6"/>
  <c r="AF21" i="6"/>
  <c r="P21" i="6" s="1"/>
  <c r="AG21" i="6"/>
  <c r="AE20" i="6"/>
  <c r="N20" i="6" s="1"/>
  <c r="AF20" i="6"/>
  <c r="P20" i="6" s="1"/>
  <c r="AI20" i="6"/>
  <c r="AG20" i="6"/>
  <c r="P8" i="6" l="1"/>
  <c r="N8" i="6"/>
  <c r="AL4" i="6"/>
  <c r="O20" i="6"/>
  <c r="O19" i="6"/>
  <c r="O21" i="6"/>
  <c r="Q19" i="6"/>
  <c r="AK19" i="6" s="1"/>
  <c r="Q21" i="6"/>
  <c r="AK21" i="6" s="1"/>
  <c r="Q20" i="6"/>
  <c r="AK20" i="6" s="1"/>
  <c r="AN4" i="6" l="1"/>
  <c r="Q8" i="6"/>
  <c r="R20" i="6"/>
  <c r="R19" i="6"/>
  <c r="R21" i="6"/>
  <c r="S20" i="6"/>
  <c r="S21" i="6"/>
  <c r="S19" i="6"/>
  <c r="AA6" i="6" l="1"/>
  <c r="AA8" i="6" l="1"/>
  <c r="AA12" i="6" s="1"/>
  <c r="AB8" i="6"/>
  <c r="AB12" i="6" s="1"/>
  <c r="AK6" i="6"/>
  <c r="AB17" i="6" l="1"/>
  <c r="AB18" i="6"/>
  <c r="AB16" i="6"/>
  <c r="AB15" i="6"/>
  <c r="AB14" i="6"/>
  <c r="AA15" i="6"/>
  <c r="AA16" i="6"/>
  <c r="AA14" i="6"/>
  <c r="AA18" i="6"/>
  <c r="AA17" i="6"/>
  <c r="AC8" i="6"/>
  <c r="AJ5" i="6"/>
  <c r="AK5" i="6" s="1"/>
  <c r="AL5" i="6" l="1"/>
  <c r="S5" i="6" s="1"/>
  <c r="AM5" i="6"/>
  <c r="C6" i="6" l="1"/>
  <c r="AL6" i="6"/>
  <c r="S6"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<sst xmlns="http://schemas.openxmlformats.org/spreadsheetml/2006/main" count="1121" uniqueCount="559">
  <si>
    <t>Anzahl</t>
  </si>
  <si>
    <t>S13 / 12</t>
  </si>
  <si>
    <t>Mitarbeiter</t>
  </si>
  <si>
    <t>Verdienst</t>
  </si>
  <si>
    <t>Name,Vorname</t>
  </si>
  <si>
    <t>a2: bis 39 Mitarbeiter</t>
  </si>
  <si>
    <t>Versicherten-Nr.</t>
  </si>
  <si>
    <t>Name</t>
  </si>
  <si>
    <t>Vorname</t>
  </si>
  <si>
    <t>Monats-</t>
  </si>
  <si>
    <t>lohn</t>
  </si>
  <si>
    <t>Stunden-</t>
  </si>
  <si>
    <t>Betrieb / Betriebsabteilung</t>
  </si>
  <si>
    <t>Abrechnungsperiode</t>
  </si>
  <si>
    <t>Beginn / Ende der Kurzarbeit</t>
  </si>
  <si>
    <t>Anzahl bez.</t>
  </si>
  <si>
    <t>pro Jahr</t>
  </si>
  <si>
    <t>(12/13)</t>
  </si>
  <si>
    <t>Weitere</t>
  </si>
  <si>
    <t>Lohn-</t>
  </si>
  <si>
    <t>teile p. Jahr</t>
  </si>
  <si>
    <t>Jahres-</t>
  </si>
  <si>
    <t>wöchentliche</t>
  </si>
  <si>
    <t>Arbeitszeit</t>
  </si>
  <si>
    <t>Ferientage</t>
  </si>
  <si>
    <t>Feiertage</t>
  </si>
  <si>
    <t>Anrechen-</t>
  </si>
  <si>
    <t>barer</t>
  </si>
  <si>
    <t>Firmenname</t>
  </si>
  <si>
    <t>PLZ</t>
  </si>
  <si>
    <t>Sachbearbeiter</t>
  </si>
  <si>
    <t>Telefon</t>
  </si>
  <si>
    <t>Telefax</t>
  </si>
  <si>
    <t>Zahlungsverbindung</t>
  </si>
  <si>
    <t>Betrieb/Betriebsabteilung</t>
  </si>
  <si>
    <t>Eingabefrist</t>
  </si>
  <si>
    <t>Beginn Kurzarbeit</t>
  </si>
  <si>
    <t>Ende Kurzarbeit</t>
  </si>
  <si>
    <t>Betriebsgrösse</t>
  </si>
  <si>
    <t>Ausgabefeld</t>
  </si>
  <si>
    <t>Wert fehlerhaft</t>
  </si>
  <si>
    <t>Eingabe erforderlich</t>
  </si>
  <si>
    <t>Farbcode Ein-/Ausgabefelder</t>
  </si>
  <si>
    <t>Anzahl Arbeitstage/Jahr</t>
  </si>
  <si>
    <t>Jahresd. wöchentl. Normalarbeitsz.</t>
  </si>
  <si>
    <t>Max. massgeb. Verdienst</t>
  </si>
  <si>
    <t>Saisonal bed. Arbeitsausfall %</t>
  </si>
  <si>
    <t>Karenztage</t>
  </si>
  <si>
    <t>Beitragssatz AHV/IV/EO/ALV%</t>
  </si>
  <si>
    <t>TCRD Beilage-Nr.</t>
  </si>
  <si>
    <t>TCRD Verfügungs-Nr.</t>
  </si>
  <si>
    <t>TCRD Kurzzeichen Inspektor</t>
  </si>
  <si>
    <t>In diese Kolonne nicht übersetzen</t>
  </si>
  <si>
    <t>deutsch</t>
  </si>
  <si>
    <t>französisch</t>
  </si>
  <si>
    <t>italienisch</t>
  </si>
  <si>
    <t>Wählen Sprache / choisir langue / scegliere lingua_x000D_1 = deutsch, allemand, tedesco_x000D_2 = französisch, français, francese_x000D_3 = italienisch, italien, italiano</t>
  </si>
  <si>
    <t>Wählen Sprache / choisir langue / scegliere lingua</t>
  </si>
  <si>
    <t>Wählen Sprache</t>
  </si>
  <si>
    <t>1 = deutsch, allemand, tedesco</t>
  </si>
  <si>
    <t>2 = französisch, français, francese</t>
  </si>
  <si>
    <t>3 = italienisch, italien, italiano</t>
  </si>
  <si>
    <t>Sprache / langue / lingua</t>
  </si>
  <si>
    <t>Sprache</t>
  </si>
  <si>
    <t>Blattnamen maximal 31 Zeichen</t>
  </si>
  <si>
    <t>Stammdaten Betrieb &amp; Abteilung</t>
  </si>
  <si>
    <t>Stammdaten Mitarbeiter</t>
  </si>
  <si>
    <t>Saisonale Ausfallstunden</t>
  </si>
  <si>
    <t>Abrechnung von Kurzarbeit</t>
  </si>
  <si>
    <t>Hilfsdaten</t>
  </si>
  <si>
    <t>Übersetzungstexte</t>
  </si>
  <si>
    <t>Header &amp; Footer (Left, Center, Right)</t>
  </si>
  <si>
    <t>Header &amp; Footer Blatt 1</t>
  </si>
  <si>
    <t>&amp;"Arial"&amp;8Arbeitslosenversicherung</t>
  </si>
  <si>
    <t>&amp;"Arial"&amp;8</t>
  </si>
  <si>
    <t>Arbeitslosenversicherung</t>
  </si>
  <si>
    <t>&amp;"Arial"&amp;10&amp;BStammdaten Betrieb/Betriebsabteilung</t>
  </si>
  <si>
    <t>&amp;"Arial"&amp;10&amp;B</t>
  </si>
  <si>
    <t>Stammdaten Betrieb/Betriebsabteilung</t>
  </si>
  <si>
    <t>&amp;"Arial"&amp;8_x000D_Für Fragen dieses Arbeitsblatt betreffend wenden Sie sich bitte an Ihre Arbeitslosenkasse.</t>
  </si>
  <si>
    <t>Für Fragen dieses Arbeitsblatt betreffend wenden Sie sich bitte an Ihre Arbeitslosenkasse.</t>
  </si>
  <si>
    <t>&amp;"Arial"&amp;8&amp;D V1.83(09.2019)</t>
  </si>
  <si>
    <t>&amp;"Arial"&amp;8&amp;D</t>
  </si>
  <si>
    <t>Header &amp; Footer Blatt 2</t>
  </si>
  <si>
    <t>&amp;"Arial"&amp;10&amp;BStammdaten Mitarbeiter</t>
  </si>
  <si>
    <t>&amp;"Arial"&amp;8Seite &amp;P</t>
  </si>
  <si>
    <t>Seite &amp;P</t>
  </si>
  <si>
    <t>Header &amp; Footer Blatt 3</t>
  </si>
  <si>
    <t>&amp;"Arial"&amp;10&amp;BSaisonale Ausfallstunden_x000D_&amp;B&amp;"Arial"&amp;8(Formular 716.303.1)</t>
  </si>
  <si>
    <t>&amp;B&amp;"Arial"&amp;8</t>
  </si>
  <si>
    <t>(Formular 716.303.1)</t>
  </si>
  <si>
    <t>Header &amp; Footer Blatt 4</t>
  </si>
  <si>
    <t>&amp;"Arial"&amp;10&amp;BAbrechnung von Kurzarbeit_x000D_&amp;B&amp;"Arial"&amp;8(Formular 716.303)</t>
  </si>
  <si>
    <t>(Formular 716.303)</t>
  </si>
  <si>
    <t>Header &amp; Footer TCRD Blatt 1</t>
  </si>
  <si>
    <t>&amp;"Arial"&amp;10_x000D__x000D_Korrigierte Abrechnung des SECO</t>
  </si>
  <si>
    <t>&amp;"Arial"&amp;10</t>
  </si>
  <si>
    <t>Korrigierte Abrechnung des SECO</t>
  </si>
  <si>
    <t xml:space="preserve">Beilage </t>
  </si>
  <si>
    <t>&amp;"Arial"&amp;10_x000D__x000D_Beilage 0 zu Revisionsverfügung AGK 0</t>
  </si>
  <si>
    <t xml:space="preserve"> zu Revisionsverfügung AGK </t>
  </si>
  <si>
    <t>&amp;"Arial"&amp;10_x000D_SECO/TCRD/0</t>
  </si>
  <si>
    <t>SECO/TCRD/</t>
  </si>
  <si>
    <t>&amp;"Arial"&amp;10&amp;D</t>
  </si>
  <si>
    <t>&amp;D</t>
  </si>
  <si>
    <t>&amp;"Arial"&amp;10Seite &amp;P von &amp;N</t>
  </si>
  <si>
    <t>Seite &amp;P von &amp;N</t>
  </si>
  <si>
    <t>Header &amp; Footer TCRD Blatt 2</t>
  </si>
  <si>
    <t>Header &amp; Footer TCRD Blatt 3</t>
  </si>
  <si>
    <t>Header &amp; Footer TCRD Blatt 4</t>
  </si>
  <si>
    <t>Konstanten Blatt 1</t>
  </si>
  <si>
    <t>BUR-Nr.</t>
  </si>
  <si>
    <t>Strasse/Nr.</t>
  </si>
  <si>
    <t>Ort</t>
  </si>
  <si>
    <t>e-Mail</t>
  </si>
  <si>
    <t>Mehr Mitarbeiter erfasst als maximale Betriebsgrösse</t>
  </si>
  <si>
    <t>Geben Sie eine Periode im Format MM.JJJJ ein. Beispiel: 02.2009</t>
  </si>
  <si>
    <t>Geben Sie ein Datum im Format TT.MM.JJJJ ein.</t>
  </si>
  <si>
    <t>Wählen Sie die  Betriebsgrösse</t>
  </si>
  <si>
    <t>Dieser Wert wird automatisch bestimmt, kann aber überschrieben werden</t>
  </si>
  <si>
    <t>Konstanten Blatt 2</t>
  </si>
  <si>
    <t/>
  </si>
  <si>
    <t>Geburts-</t>
  </si>
  <si>
    <t>datum</t>
  </si>
  <si>
    <t xml:space="preserve">Monate </t>
  </si>
  <si>
    <t>bestand-</t>
  </si>
  <si>
    <t>durchschn.</t>
  </si>
  <si>
    <t>wöchentl.</t>
  </si>
  <si>
    <t>wurde gekürzt</t>
  </si>
  <si>
    <t>Konstanten Blatt 3</t>
  </si>
  <si>
    <t>PLZ/Ort</t>
  </si>
  <si>
    <t>vertragliche</t>
  </si>
  <si>
    <t>Sollstd. zeitgl.</t>
  </si>
  <si>
    <t>Periode inkl.</t>
  </si>
  <si>
    <t>Vorholzeit</t>
  </si>
  <si>
    <t>Istzeit</t>
  </si>
  <si>
    <t>Bezahlte/</t>
  </si>
  <si>
    <t>Unbezahlte</t>
  </si>
  <si>
    <t>Absenzen</t>
  </si>
  <si>
    <t>Ausfallstunden</t>
  </si>
  <si>
    <t>Zeitgleiche Periode des vorletzten Jahres:</t>
  </si>
  <si>
    <t>Seitentotal</t>
  </si>
  <si>
    <t>Total Periode</t>
  </si>
  <si>
    <t>Prozentualer Ausfall in der Periode</t>
  </si>
  <si>
    <t>Durchschnittlicher Arbeitsausfall der beiden Vergleichsperioden:</t>
  </si>
  <si>
    <t>Konstanten Blatt 4</t>
  </si>
  <si>
    <t>anrechen-</t>
  </si>
  <si>
    <t>barer Std.-</t>
  </si>
  <si>
    <t>Wöchentl.</t>
  </si>
  <si>
    <t>in der AP</t>
  </si>
  <si>
    <t>Sollstd. Abr.-</t>
  </si>
  <si>
    <t>Periode Inkl.</t>
  </si>
  <si>
    <t>Saldo Ende Per.</t>
  </si>
  <si>
    <t>vorherg.</t>
  </si>
  <si>
    <t>(nur für Gleitzeit)</t>
  </si>
  <si>
    <t>laufend</t>
  </si>
  <si>
    <t>Diff.</t>
  </si>
  <si>
    <t>Ausfall-</t>
  </si>
  <si>
    <t>stunden</t>
  </si>
  <si>
    <t>total</t>
  </si>
  <si>
    <t>Saldo</t>
  </si>
  <si>
    <t>Mehrstd.</t>
  </si>
  <si>
    <t>Vormonate</t>
  </si>
  <si>
    <t>Saisonale</t>
  </si>
  <si>
    <t>bare Aus-</t>
  </si>
  <si>
    <t>fall-Std.</t>
  </si>
  <si>
    <t>Verdienst-</t>
  </si>
  <si>
    <t>ausfall</t>
  </si>
  <si>
    <t>100%</t>
  </si>
  <si>
    <t>80%</t>
  </si>
  <si>
    <t>Zwischen-</t>
  </si>
  <si>
    <t>Beschäftigung</t>
  </si>
  <si>
    <t>Abzug</t>
  </si>
  <si>
    <t>Beantragte</t>
  </si>
  <si>
    <t>Vergütung</t>
  </si>
  <si>
    <t>Anzahl bezugsberechtigter Mitarbeiter:</t>
  </si>
  <si>
    <t>Anzahl betroffener Mitarbeiter:</t>
  </si>
  <si>
    <t>Arbeitsausfall in Prozent:</t>
  </si>
  <si>
    <t>Anspruch: 80%</t>
  </si>
  <si>
    <t>Max. VV:</t>
  </si>
  <si>
    <t>Ausfall</t>
  </si>
  <si>
    <t>Durchschnitt Vorjahre:</t>
  </si>
  <si>
    <t>Relativer Mehrausfall:</t>
  </si>
  <si>
    <t>AHV/IV/EO/ALV:</t>
  </si>
  <si>
    <t>Karenzzeit:</t>
  </si>
  <si>
    <t>Tag(e)</t>
  </si>
  <si>
    <t>Total:</t>
  </si>
  <si>
    <t>Kurzarbeitsentschädigung:</t>
  </si>
  <si>
    <t>Mindestausfall 10%</t>
  </si>
  <si>
    <t>nicht erreicht</t>
  </si>
  <si>
    <t>Konstanten Blatt 5</t>
  </si>
  <si>
    <t>Datum</t>
  </si>
  <si>
    <t>Gültig ab</t>
  </si>
  <si>
    <t>Arbeitstage</t>
  </si>
  <si>
    <t>pro jahr</t>
  </si>
  <si>
    <t>Max. massgeb.</t>
  </si>
  <si>
    <t>Beitragssatz</t>
  </si>
  <si>
    <t>a1: bis 18 Mitarbeiter</t>
  </si>
  <si>
    <t>a3: bis 60 Mitarbeiter</t>
  </si>
  <si>
    <t>a4: bis 81 Mitarbeiter</t>
  </si>
  <si>
    <t>a5: bis 102 Mitarbeiter</t>
  </si>
  <si>
    <t>b1: bis 144 Mitarbeiter</t>
  </si>
  <si>
    <t>b2: bis 186 Mitarbeiter</t>
  </si>
  <si>
    <t>b3: bis 207 Mitarbeiter</t>
  </si>
  <si>
    <t>b4: bis 249 Mitarbeiter</t>
  </si>
  <si>
    <t>b5: bis 291 Mitarbeiter</t>
  </si>
  <si>
    <t>c1: bis 333 Mitarbeiter</t>
  </si>
  <si>
    <t>c2: bis 375 Mitarbeiter</t>
  </si>
  <si>
    <t>c3: bis 417 Mitarbeiter</t>
  </si>
  <si>
    <t>c4: bis 459 Mitarbeiter</t>
  </si>
  <si>
    <t>c5: bis 501 Mitarbeiter</t>
  </si>
  <si>
    <t>d1: bis 564 Mitarbeiter</t>
  </si>
  <si>
    <t>d2: bis 627 Mitarbeiter</t>
  </si>
  <si>
    <t>d3: bis 690 Mitarbeiter</t>
  </si>
  <si>
    <t>d4: bis 753 Mitarbeiter</t>
  </si>
  <si>
    <t>e1: bis 816 Mitarbeiter</t>
  </si>
  <si>
    <t>e2: bis 879 Mitarbeiter</t>
  </si>
  <si>
    <t>e3: bis 942 Mitarbeiter</t>
  </si>
  <si>
    <t>e4: bis 1005 Mitarbeiter</t>
  </si>
  <si>
    <t>Sichtbar</t>
  </si>
  <si>
    <t>Anfang</t>
  </si>
  <si>
    <t>Erfasst</t>
  </si>
  <si>
    <t>Erste Zeile:</t>
  </si>
  <si>
    <t>Letzte Zeile:</t>
  </si>
  <si>
    <t>Schutzwort:</t>
  </si>
  <si>
    <t>AHV-Pflicht ab:</t>
  </si>
  <si>
    <t>Version:</t>
  </si>
  <si>
    <t>TCRD (0=nein, 1=ja):</t>
  </si>
  <si>
    <t>TCRD erste Zeile:</t>
  </si>
  <si>
    <t>TCRD letzte Zeile:</t>
  </si>
  <si>
    <t>Hilfetexte Blatt 3</t>
  </si>
  <si>
    <t>Hilfetexte für Saisonale Ausfallstunden</t>
  </si>
  <si>
    <t>Hilfetexttitel</t>
  </si>
  <si>
    <t>Hilfetext</t>
  </si>
  <si>
    <t>Kol. 1: Name/Vorname</t>
  </si>
  <si>
    <t>In dieser Kolonne sind alle Arbeitnehmer des Betriebes oder der Betriebsabteilung aufzuführen.</t>
  </si>
  <si>
    <t>Kol. 2: Vertragliche wöchentliche Arbeitszeit</t>
  </si>
  <si>
    <t>Einzutragen ist die individuelle, vertraglich vereinbarte Arbeitszeit je Arbeitnehmer, ohne allfällige Vorholzeit. Bei unterschiedlich langen Arbeitszeiten innerhalb eines Jahres ist die für die betreffende Abrechnungsperiode gültige Arbeitszeit einzutragen.</t>
  </si>
  <si>
    <t>Kol. 3: Sollstunden in der zeitgleichen Periode</t>
  </si>
  <si>
    <t>Sollstunden in der zeitgleichen Periode des Vorjahres inklusive Vorholzeit.</t>
  </si>
  <si>
    <t>Kol. 4: Istzeit</t>
  </si>
  <si>
    <t>Einzutragen sind die tatsächlich gearbeiteten Stunden.</t>
  </si>
  <si>
    <t>Kol. 5: Bezahlte/unbezahlte Absenzen</t>
  </si>
  <si>
    <t>Einzutragen sind die bezahlten und unbezahlten Absenzstunden für Ferien, Feiertage, freiwilliges Fernbleiben von der Arbeit, Krankheit, Unfall, Militärdienst usw.</t>
  </si>
  <si>
    <t>Kol. 6: Ausfallstunden</t>
  </si>
  <si>
    <t>Ausgefallene Arbeitsstunden. Berechnung: Kol. 3 abzüglich Kol. 4 und 5.</t>
  </si>
  <si>
    <t>Erläuterungen zum Ausfüllen dieses Arbeitsblattes</t>
  </si>
  <si>
    <t>Erläuterungen bekommen Sie, indem Sie den Cursor in die betreffende Spalte positionieren und gleichzeitig die Tasten "STRG" und "h" drücken. Auf englischen Tastaturen drücken Sie "CTRL" und "h"._x000D__x000D_Damit die in einer Abrechnungsperiode geltend gemachten Ausfallstunden in saisonale (nicht entschädigbare) und wirtschaftlich bedingte (grundsätzlich entschädigbare) verteilt werden können, muss der durchschnittliche Arbeitsausfall in den zeitgleichen Perioden der beiden Vorjahre bekannt sein._x000D__x000D_Zeitgleiche Perioden der Vorjahre: Wird z.B. Kurzarbeit für den Monat Januar 2009 geltend gemacht, dienen die Monate Januar 2007 und Januar 2008 als Vergleichsperioden._x000D__x000D_In der geltend gemachten Abrechnungsperiode werden nur diejenigen Ausfallstunden entschädigt, welche den durchschnittlichen Ausfall der beiden Vergleichsmonate überschreiten.</t>
  </si>
  <si>
    <t>Erläuterungen bekommen Sie, indem Sie den Cursor in die betreffende Spalte positionieren und gleichzeitig die Tasten "STRG" und "h" drücken. Auf englischen Tastaturen drücken Sie "CTRL" und "h".</t>
  </si>
  <si>
    <t>Damit die in einer Abrechnungsperiode geltend gemachten Ausfallstunden in saisonale (nicht entschädigbare) und wirtschaftlich bedingte (grundsätzlich entschädigbare) verteilt werden können, muss der durchschnittliche Arbeitsausfall in den zeitgleichen Perioden der beiden Vorjahre bekannt sein.</t>
  </si>
  <si>
    <t>Zeitgleiche Perioden der Vorjahre: Wird z.B. Kurzarbeit für den Monat Januar 2009 geltend gemacht, dienen die Monate Januar 2007 und Januar 2008 als Vergleichsperioden.</t>
  </si>
  <si>
    <t>In der geltend gemachten Abrechnungsperiode werden nur diejenigen Ausfallstunden entschädigt, welche den durchschnittlichen Ausfall der beiden Vergleichsmonate überschreiten.</t>
  </si>
  <si>
    <t>Sollstunden in der zeitgleichen Periode des vorletzten Jahres inklusive Vorholzeit.</t>
  </si>
  <si>
    <t>Hilfetexte Blatt 4</t>
  </si>
  <si>
    <t>Hilfetexte für Abrechnung von Kurzarbeit</t>
  </si>
  <si>
    <t>Allgemeine Erläuterungen</t>
  </si>
  <si>
    <t>Auf der Abrechnung ist pro Abrechnungsperiode jede arbeitnehmende Person des Betriebes/der Betriebsabteilung aufzuführen, ungeachtet, ob er von Kurzarbeit betroffen ist oder nicht. Für die Nichtbetroffenen genügen die Angaben unter Kol. 1, Kol. 4 und Kol. 6.</t>
  </si>
  <si>
    <t>Kol. 2: Anrechenbarer Stundenverdienst</t>
  </si>
  <si>
    <t>Massgebend ist der vertraglich vereinbarte Lohn in der letzten Zahltagsperiode vor Beginn der Arbeitsausfälle_x000D_(max. Fr. 10’500.--). Eingeschlossen sind der Anteil des 13. Monatslohnes, die Ferien- und Feiertagsentschädigung, die vertraglich vereinbarten Zulagen, soweit sie nicht während der Kurzarbeit weiter bezahlt werden oder Entschädigungen für arbeitsbedingte Inkonvenienzen sind._x000D__x000D_Ermittlung des anrechenbaren Stundenverdienstes siehe Broschüre „Info-Service Kurzarbeitsentschädigung“.</t>
  </si>
  <si>
    <t>Massgebend ist der vertraglich vereinbarte Lohn in der letzten Zahltagsperiode vor Beginn der Arbeitsausfälle</t>
  </si>
  <si>
    <t>È determinante il salario convenuto per contratto nell'ultimo intervallo di pagamento del salario prima dell'inizio della perdita di ore di lavoro._x000D_(al massimo fr. 10 500.--). Sono comprese la parte proporzionale della 13a mensilità, l'indennità di vacanza e per i giorni festivi e le altre componenti retributive nel momento che continuano ad essere pagate anche durante il periodo di lavoro ridotto o costituiscono indennità d'inconvenienza.  _x000D__x000D_Per la determinazione del guadagno orario computabile, vedi nell'Info-Service ”Indennità per lavoro ridotto“, consultabile soltanto nel sito Internet www.area-lavoro.ch.</t>
  </si>
  <si>
    <t>(max. Fr. 10’500.--). Eingeschlossen sind der Anteil des 13. Monatslohnes, die Ferien- und Feiertagsentschädigung, die vertraglich vereinbarten Zulagen, soweit sie nicht während der Kurzarbeit weiter bezahlt werden oder Entschädigungen für arbeitsbedingte Inkonvenienzen sind.</t>
  </si>
  <si>
    <t>Ermittlung des anrechenbaren Stundenverdienstes siehe Broschüre „Info-Service Kurzarbeitsentschädigung“.</t>
  </si>
  <si>
    <t>Kol. 3: Wöchentliche Arbeitszeit in der AP</t>
  </si>
  <si>
    <t>Einzutragen ist die individuelle, vertraglich vereinbarte Arbeitszeit je arbeitnehmende Person, ohne allfällige Vorholzeit. Bei unterschiedlich langen Arbeitszeiten innerhalb eines Jahres ist die für die betreffende Abrechnungsperiode gültige Arbeitszeit einzutragen.</t>
  </si>
  <si>
    <t>Kol. 4: Sollstunden der Abrechnungsperiode inklusive Vorholzeit</t>
  </si>
  <si>
    <t>Umfasst die Zahltagsperiode eine, zwei oder vier Wochen, so beträgt die Abrechnungsperiode vier Wochen. In allen übrigen Fällen beträgt die Abrechnungsperiode einen Monat.</t>
  </si>
  <si>
    <t>Kol. 5: Istzeit</t>
  </si>
  <si>
    <t>Die tatsächlich gearbeiteten Stunden inkl. allfällige in dieser Abrechnungsperiode geleisteten Mehrstunden.</t>
  </si>
  <si>
    <t>Kol. 6: Bezahlte/unbezahlte Absenzen</t>
  </si>
  <si>
    <t>Sämtliche bezahlten und unbezahlten Absenzen (Ferien, Feiertage, freiwilliges Fernbleiben von der Arbeit, Krankheit, Unfall, Militärdienst usw.) in Stunden.</t>
  </si>
  <si>
    <t>Kol. 7: Gleitzeit. Saldo Ende vorhergehende Abrechnungsperiode</t>
  </si>
  <si>
    <t>Zulässiger Plus-Stundensaldo gemäss betrieblicher Gleitzeitregelung, max. 20 Arbeitsstunden; darüber liegende Stunden gelten als Mehrstunden.</t>
  </si>
  <si>
    <t>Kol. 7: Gleitzeit. Saldo Ende laufende Abrechnungsperiode</t>
  </si>
  <si>
    <t>Kol. 7: Gleitzeit. Differenz mit umgekehrten Vorzeichen</t>
  </si>
  <si>
    <t>Berechnung: Saldo Ende der vorhergehenden Periode abzüglich Saldo Ende der laufenden Periode.</t>
  </si>
  <si>
    <t>Kol. 8: Ausfallstunden total</t>
  </si>
  <si>
    <t>Die tatsächlich ausgefallenen, angeordneten Kurzarbeitsstunden, höchstens jedoch die Anzahl Stunden, die sich aus folgender Berechnung ergeben: Kol. 4 abzüglich des Totals von Kol. 5, 6, und 7 (Differenz).</t>
  </si>
  <si>
    <t>Kol. 9: Saldo der ausbezahlten und noch nicht ausbezahlten Mehrstunden aus den Vormonaten</t>
  </si>
  <si>
    <t>Einzutragen sind alle in den sechs Monaten vor Beginn der zweijährigen Rahmenfrist geleisteten und zeitlich nicht ausgeglichenen Mehrstunden. Nach Beginn der Rahmenfrist sind alle innerhalb der Rahmenfrist geleisteten und zeitlich nicht ausgeglichenen Mehrstunden zu erfassen, soweit sie nicht länger als zwölf Monate zurückliegen. Diese Mehrstunden reduzieren die anrechenbaren Ausfallstunden (Kol. 11), soweit sie die nicht entschädigbaren saisonalen Ausfallstunden (Kol. 10) überschreiten; d.h. Mehrstundensaldi werden zuerst durch die saisonalen Ausfallstunden ausgeglichen, bevor die anrechenbaren Ausfallstunden reduziert werden. Mehrstundensaldi, die nicht vollständig durch die saisonalen und anrechenbaren Ausfallstunden ausgeglichen werden können, sind auf die nächste Abrechnungsperiode vorzutragen.</t>
  </si>
  <si>
    <t>Kol. 10: Saisonale Ausfallstunden</t>
  </si>
  <si>
    <t>Diese Kolonne wird berechnet, wenn die kantonale Amtsstelle in ihrem Entscheid bezüglich der Saisonalität einen Vorbehalt angebracht hat, wonach die Ausfallstunden, die auf die Saisonalität zurückzuführen sind, nicht entschädigt werden können._x000D__x000D_Differenz zwischen Ausfallstunden total (Kol. 8) und anrechenbaren Ausfallstunden (Kol. 11). Es handelt sich um eine Kontrollspalte, da die Mehrstunden-Saldi (Kol. 9) die anrechenbaren Ausfallstunden (Kol. 11) nur reduzieren, soweit sie noch nicht durch die saisonalen Ausfallstunden getilgt werden konnten.</t>
  </si>
  <si>
    <t>Diese Kolonne wird berechnet, wenn die kantonale Amtsstelle in ihrem Entscheid bezüglich der Saisonalität einen Vorbehalt angebracht hat, wonach die Ausfallstunden, die auf die Saisonalität zurückzuführen sind, nicht entschädigt werden können.</t>
  </si>
  <si>
    <t>Differenz zwischen Ausfallstunden total (Kol. 8) und anrechenbaren Ausfallstunden (Kol. 11). Es handelt sich um eine Kontrollspalte, da die Mehrstunden-Saldi (Kol. 9) die anrechenbaren Ausfallstunden (Kol. 11) nur reduzieren, soweit sie noch nicht durch die saisonalen Ausfallstunden getilgt werden konnten.</t>
  </si>
  <si>
    <t>Kol. 11: Anrechenbare Ausfallstunden</t>
  </si>
  <si>
    <t>Hat die kantonale Amtsstelle in ihrem Entscheid bezüglich der Saisonalität einen Vorbehalt angebracht, ist aufgrund der ausgefallenen Arbeitsstunden in den gleichen Perioden der beiden Vorjahre ein Verteilschlüssel zu ermitteln, nach dem die Ausfallstunden in nicht entschädigbare (saisonale) und grundsätzlich entschädigbare zu verteilen sind. Berechnungsanleitung und Anwendung des Verteilschlüssels finden Sie in der Broschüre „Info-Service Kurzarbeitsentschädigung“ und auf dem Arbeitsblatt 'Saisonale Ausfallstunden'._x000D__x000D_Die anrechenbaren Ausfallstunden reduzieren sich zudem um die Mehrstundensaldi (Kol. 9), soweit diese nicht durch die saisonalen Ausfallstunden getilgt werden konnten._x000D__x000D_Hat ein Betrieb weder Mehrstunden aus Vormonaten noch saisonale Ausfallstunden aufzuweisen, entspricht die Kolonne 11 der Kolonne 8.</t>
  </si>
  <si>
    <t>Hat die kantonale Amtsstelle in ihrem Entscheid bezüglich der Saisonalität einen Vorbehalt angebracht, ist aufgrund der ausgefallenen Arbeitsstunden in den gleichen Perioden der beiden Vorjahre ein Verteilschlüssel zu ermitteln, nach dem die Ausfallstunden in nicht entschädigbare (saisonale) und grundsätzlich entschädigbare zu verteilen sind. Berechnungsanleitung und Anwendung des Verteilschlüssels finden Sie in der Broschüre „Info-Service Kurzarbeitsentschädigung“ und auf dem Arbeitsblatt 'Saisonale Ausfallstunden'.</t>
  </si>
  <si>
    <t>Die anrechenbaren Ausfallstunden reduzieren sich zudem um die Mehrstundensaldi (Kol. 9), soweit diese nicht durch die saisonalen Ausfallstunden getilgt werden konnten.</t>
  </si>
  <si>
    <t>Hat ein Betrieb weder Mehrstunden aus Vormonaten noch saisonale Ausfallstunden aufzuweisen, entspricht die Kolonne 11 der Kolonne 8.</t>
  </si>
  <si>
    <t>Kol. 12: Verdienstausfall 100 %</t>
  </si>
  <si>
    <t>Multiplikation der Kol. 11 mit Kol. 2. Das Total dieser Kolonne wird um das Total des Verdienstes aus Zwischenbeschäftigung reduziert und diese Differenz mit 6,05% multipliziert, was die Vergütung der Arbeitgeberbeiträge an die AHV/IV/EO/ALV ergibt. Diese Vergütung wird zum Total der Kol. 15 hinzugezählt.</t>
  </si>
  <si>
    <t>Kol. 13: Verdienstausfall 80 %</t>
  </si>
  <si>
    <t>Die Kurzarbeitsentschädigung beträgt für jede arbeitnehmende Person 80 % des Verdienstausfalles.</t>
  </si>
  <si>
    <t>Verdienst Zwischenbeschäftigung</t>
  </si>
  <si>
    <t>Als Einkommen aus Zwischenbeschäftigung gilt jeder Verdienst aus unselbständiger oder selbständiger Tätigkeit, den ein Kurzarbeitnehmer während seines Arbeitsausfalles zusätzlich erzielt._x000D__x000D_Der Arbeitgeber der Zwischenbeschäftigung hat dem ursprünglichen Arbeitgeber monatlich das Einkommen aus Zwischenbeschäftigung mitzuteilen (Art. 41 AVIG)._x000D__x000D_Anrechenbarer Verdienstausfall 80% (Kol. 13 der Abrechnung)_x000D_+ Verdienst aus Zwischenbeschäftigung (brutto)_x000D_-  Verdienstausfall 100% (Kol. 12 der Abrechnung)_x000D_= Kürzung von Kol. 15 der Abrechnung.</t>
  </si>
  <si>
    <t>Als Einkommen aus Zwischenbeschäftigung gilt jeder Verdienst aus unselbständiger oder selbständiger Tätigkeit, den ein Kurzarbeitnehmer während seines Arbeitsausfalles zusätzlich erzielt.</t>
  </si>
  <si>
    <t>Der Arbeitgeber der Zwischenbeschäftigung hat dem ursprünglichen Arbeitgeber monatlich das Einkommen aus Zwischenbeschäftigung mitzuteilen (Art. 41 AVIG).</t>
  </si>
  <si>
    <t>Anrechenbarer Verdienstausfall 80% (Kol. 13 der Abrechnung)</t>
  </si>
  <si>
    <t>+ Verdienst aus Zwischenbeschäftigung (brutto)</t>
  </si>
  <si>
    <t>-  Verdienstausfall 100% (Kol. 12 der Abrechnung)</t>
  </si>
  <si>
    <t>= Kürzung von Kol. 15 der Abrechnung.</t>
  </si>
  <si>
    <t>Kol. 14: Abzug Karenztage 80 %</t>
  </si>
  <si>
    <t>Karenzzeit zulasten des Arbeitgebers.</t>
  </si>
  <si>
    <t>Kol. 15: Beantragte Vergütung</t>
  </si>
  <si>
    <t>Sofern alle Voraussetzungen erfüllt sind, vergütet die Kasse den Betrag der sich aus der Subtraktion der Kol. 14 und des Abzugs aus Zwischenbeschäftigung von der Kol. 13 ergibt. Zum Total dieser Kolonne wird die Vergütung der Arbeitgeberbeiträge an AHV/IV/EO/ALV hinzugezählt.</t>
  </si>
  <si>
    <t>Kurzarbeit</t>
  </si>
  <si>
    <t>Max(D12,0)</t>
  </si>
  <si>
    <t>Zeitgleiche Periode des letzten Jahres:</t>
  </si>
  <si>
    <t>Art der Ansprechperson</t>
  </si>
  <si>
    <t>Verteilt</t>
  </si>
  <si>
    <t>(Halb)Tageweise</t>
  </si>
  <si>
    <t>Anrechen-
barer Std.-
Verdienst</t>
  </si>
  <si>
    <t>Wöchentl.
Arbeitszeit
in der AP</t>
  </si>
  <si>
    <t>Sollstd. Abr.-
periode inkl.
Vorholzeit</t>
  </si>
  <si>
    <t>Bezahlte /
Unbezahlte
Absenzen</t>
  </si>
  <si>
    <t>Verdienst-
ausfall
100%</t>
  </si>
  <si>
    <t>Verdienst
Zwischen-
beschäftigung</t>
  </si>
  <si>
    <t>Sollstd.
Bezugsber
Mitarbeiter</t>
  </si>
  <si>
    <t>Absenzen
bezugsber.
Mitarbeiter</t>
  </si>
  <si>
    <t>AHV-pflichtige
Abzugsbasis</t>
  </si>
  <si>
    <t>Regel 7
Gleitzeit
c</t>
  </si>
  <si>
    <t>Regel 8
Ausfall-
stunden
total</t>
  </si>
  <si>
    <t>Regel 9
Prozentualer
Arbeitsausfall</t>
  </si>
  <si>
    <t>Regel 10
Saisonale
Ausfall-
stunden</t>
  </si>
  <si>
    <t>Regel 11
Proz. Wirts. Bed.
Arbeitsausfall</t>
  </si>
  <si>
    <t>Regel 12
Anrechen-
bare
Ausfall-Std.</t>
  </si>
  <si>
    <t>Regel 13
Verdienst-
ausfall
100%</t>
  </si>
  <si>
    <t>Regel 14
Verdienst-
ausfall
80%</t>
  </si>
  <si>
    <t>Regel 15
Abzug
Karenztage
80%</t>
  </si>
  <si>
    <t>Regel 17
Abzug
Zwischen-
beschäftigung</t>
  </si>
  <si>
    <t>Regel 19/20
Beantragte
Vergütung</t>
  </si>
  <si>
    <t xml:space="preserve">#Stammdaten MA / </t>
  </si>
  <si>
    <t>Veränderungen gegenüber Vormonat</t>
  </si>
  <si>
    <t>#Antrag</t>
  </si>
  <si>
    <t>Anzahl
bezugs-
berechtigte
Mitarbeiter</t>
  </si>
  <si>
    <t>AHV-
pflichtig</t>
  </si>
  <si>
    <t>Regel 7
FF12</t>
  </si>
  <si>
    <t>Regel 9
deApM</t>
  </si>
  <si>
    <t>Regel 10
Std.-Lohn
ohne
Prämie</t>
  </si>
  <si>
    <t>Regel11
Std.-Lohn
mit
Prämie</t>
  </si>
  <si>
    <t>Regel 12
Monatslohn
ohne
Prämie</t>
  </si>
  <si>
    <t>Regel 13
Monatslohn
mit
Prämie</t>
  </si>
  <si>
    <t>Regel 14
Vergleichs-
wert</t>
  </si>
  <si>
    <t>Anrechen-
barer
Std.-Verd.
aSV</t>
  </si>
  <si>
    <t>Regel 14 
Anrechen-
barer Std.-
Verdienst</t>
  </si>
  <si>
    <t>Regel 14
Warnungs-
anzeige</t>
  </si>
  <si>
    <t>*</t>
  </si>
  <si>
    <t>E-mail</t>
  </si>
  <si>
    <t>756.0987.6543.2</t>
  </si>
  <si>
    <t>Dupont</t>
  </si>
  <si>
    <t>Marie</t>
  </si>
  <si>
    <t>756.0987.6543.21</t>
  </si>
  <si>
    <t>Informazioni generali</t>
  </si>
  <si>
    <t>Campo d'entrata / di uscita del codice colore</t>
  </si>
  <si>
    <t>Entrata</t>
  </si>
  <si>
    <t>Entrata opzionale</t>
  </si>
  <si>
    <t>Valore non corretto</t>
  </si>
  <si>
    <t>Campo di uscita / Calcolo / Informazione</t>
  </si>
  <si>
    <t>Numero IDI</t>
  </si>
  <si>
    <t>Il numero d'identificazione della sua azienda. Potete trovarla all'indirizzo seguente: https://www.uid.admin.ch</t>
  </si>
  <si>
    <t>Numero RIS</t>
  </si>
  <si>
    <t>Nome dell'azienda</t>
  </si>
  <si>
    <t>Il nome ufficiale dell'azienda come è registrato nel registro RIS e IDI.</t>
  </si>
  <si>
    <t>Il nome della parte dell'azienda per la quale si richiede l'indennità per lavoro ridotto. Se chiedete il lavoro ridotto per tutta l'azienda, indicare "tutta l'azienda".</t>
  </si>
  <si>
    <t>L'indirizzo dell'azienda o del settore d'esercizio che fa richiesta per lavoro ridotto.</t>
  </si>
  <si>
    <t>Persona di contatto</t>
  </si>
  <si>
    <t>Coordinate di pagamento (IBAN)</t>
  </si>
  <si>
    <t>Da compilare qualora i dati del conto non corrispondono con i dati dell'azienda indicati di sopra.</t>
  </si>
  <si>
    <t>Contratto collettivo di lavoro valido</t>
  </si>
  <si>
    <t>Data dell'ultimo pagamento dei salari</t>
  </si>
  <si>
    <t>Tempo di lavoro settimanale in ore previsto nel periodo di conteggio</t>
  </si>
  <si>
    <t xml:space="preserve">Le ore di lavoro settimanali possono variare secondo le stagioni. Vogliate indicare la durata del lavoro previsto applicabile nel periodo di conteggio. </t>
  </si>
  <si>
    <t>Periodo di conteggio</t>
  </si>
  <si>
    <t xml:space="preserve">Termine di inoltro </t>
  </si>
  <si>
    <t>Luogo, data, firma</t>
  </si>
  <si>
    <t>Non dimenticate di apporre la data e la firma sulla richiesta.</t>
  </si>
  <si>
    <t>Percentuale della cifra d'affari attuale in confronto alla cifra d'affari media degli ultimi 5 anni.</t>
  </si>
  <si>
    <t>Qui é menzionata la percentuale della cifra d'affari in confronto alla cifra d'affari media degli ultimi cinque anni. Se la cifra d'affari attuale é superiore al 25% della cifra d'affari media, non c'é diritto ad un'indennità per lavoro ridotto.</t>
  </si>
  <si>
    <t>Hanno diritto all'indennità:</t>
  </si>
  <si>
    <t>Non hanno diritto all'indennità per lavoro ridotto:</t>
  </si>
  <si>
    <t>(vedere l'opuscolo "Indennità per lavoro ridotto")</t>
  </si>
  <si>
    <t>I lavoratori a cui il contratto di lavoro è stato disdetto, durante il periodo di disdetta legale o contrattuale, senza che sia necessario sapere quale parte abbia messo fine al rapporto di lavoro;</t>
  </si>
  <si>
    <t>Le persone che, in qualità di partner, di detentori di una quota finanziaria o che fanno parte di un organo decisionale dell'azienda, che possono determinare o influenzare in maniera significativa le decisioni del datore di lavoro, così come i loro coniugi o i loro partner registrati. Le persone che esercitano un'influenza significativa comprendono generalmente i firmatari individuali e quelli che hanno un interesse finanziario importante in un'azienda;</t>
  </si>
  <si>
    <t>I lavoratori che non accettano il lavoro ridotto (remunerazione secondo il contratto di lavoro);</t>
  </si>
  <si>
    <t>I lavoratori vincolati da un rapporto di tirocinio e quelli a loro parificabili;</t>
  </si>
  <si>
    <t>I lavoratori al servizio di un'organizzazione per lavoro temporaneo; né le aziende che forniscono il personale a prestito né quelle che lo impiegano possono rivendicare l'indennità per lavoro ridotto per questi lavoratori;</t>
  </si>
  <si>
    <t>I lavoratori la cui perdita di lavoro è imputabile a un conflitto collettivo di lavoro nell'azienda;</t>
  </si>
  <si>
    <t>I lavoratori che sono stati messi a disposizione da un'altra azienda.</t>
  </si>
  <si>
    <t>Salario mensile / Salario orario</t>
  </si>
  <si>
    <t>Numero di giorni di vacanze all'anno</t>
  </si>
  <si>
    <t>Numero di giorni festivi all'anno</t>
  </si>
  <si>
    <t>Assenze pagate / non pagate</t>
  </si>
  <si>
    <t>Saldo orario flessibile</t>
  </si>
  <si>
    <t>Data del cambiamento</t>
  </si>
  <si>
    <t>Vogliate indicare la data esatta in cui il cambiamento descritto qui sopra ha avuto luogo. Se nessun cambiamento è avvenuto, lasciate il campo vuoto.</t>
  </si>
  <si>
    <t>Contratto collettivo di lavoro diverso</t>
  </si>
  <si>
    <t>Calcolo delle ore perse dovute a fattori stagionali</t>
  </si>
  <si>
    <t>La valutazione del diritto sarà determinato automaticamente.</t>
  </si>
  <si>
    <t>L'indennità calcolata è approssimativa e può variare dall'importo realmente pagato.</t>
  </si>
  <si>
    <t>Domanda d'indennità per lavoro ridotto 
per perdite di clientela dovute a condizioni meteorologiche</t>
  </si>
  <si>
    <t>Indirizzo</t>
  </si>
  <si>
    <t>Numero</t>
  </si>
  <si>
    <t>Luogo</t>
  </si>
  <si>
    <t>Cognome della persona di contatto</t>
  </si>
  <si>
    <t>Nome della persona di contatto</t>
  </si>
  <si>
    <t>Telefono</t>
  </si>
  <si>
    <t>Termine di inoltro</t>
  </si>
  <si>
    <t xml:space="preserve">Percentuale cifra d'affari att. in confronto alla cifra d'affari media degli ultimi 5 anni </t>
  </si>
  <si>
    <t>Osservazioni:</t>
  </si>
  <si>
    <t>Il datore di lavoro ha l'obbligo di fornire informazioni corrispondenti al vero (art. 88 LADI e art. 28 LPGA).</t>
  </si>
  <si>
    <t>Luogo:</t>
  </si>
  <si>
    <t>Data:</t>
  </si>
  <si>
    <t>Firma:</t>
  </si>
  <si>
    <t>Azienda / sett. d‘es.:</t>
  </si>
  <si>
    <t>Periodo di conteggio:</t>
  </si>
  <si>
    <t>Dati dei lavoratori</t>
  </si>
  <si>
    <t>Cognome</t>
  </si>
  <si>
    <t>Nome</t>
  </si>
  <si>
    <t>Data di nascita</t>
  </si>
  <si>
    <t>Dati salariali</t>
  </si>
  <si>
    <t>Salario mensile</t>
  </si>
  <si>
    <t>Salario orario</t>
  </si>
  <si>
    <t>Numero di giorni di vacanza all'anno</t>
  </si>
  <si>
    <t>Vendita</t>
  </si>
  <si>
    <t>Passaggio da apprendista -&gt; salariato</t>
  </si>
  <si>
    <t>Cifra d'affari dell'azienda / del settore d'esercizio durante il periodo di conteggio:</t>
  </si>
  <si>
    <t>Calcolo del diritto ILR</t>
  </si>
  <si>
    <t>Risultato valutazione del diritto alle prestazioni:</t>
  </si>
  <si>
    <t>Riassunto</t>
  </si>
  <si>
    <t>Numero di lavoratori colpiti:</t>
  </si>
  <si>
    <t>Numero di lavoratori aventi diritto:</t>
  </si>
  <si>
    <t>Bonifico rivendicato lordo:</t>
  </si>
  <si>
    <t>Attenzione: L'importo del pagamento finale può differire dal risultato ottenuto qui. Il calcolo è effettuato a titolo indicativo e senza garanzia.</t>
  </si>
  <si>
    <t>Differenza</t>
  </si>
  <si>
    <t>Perdita di guadagno</t>
  </si>
  <si>
    <t>Bonifico rivendicato netto</t>
  </si>
  <si>
    <t>Bonifico rivendicato lordo</t>
  </si>
  <si>
    <t>Indirizzo, numero, NPA, luogo</t>
  </si>
  <si>
    <t>NPA</t>
  </si>
  <si>
    <t>1 - Persona interna</t>
  </si>
  <si>
    <t>2 - Terza persona (procura allegata)</t>
  </si>
  <si>
    <t>Trasferimento a un altro dipartimento</t>
  </si>
  <si>
    <t>Passaggio da apprendista a dipendente</t>
  </si>
  <si>
    <t>Pensionamento</t>
  </si>
  <si>
    <t>Nuovo dipendente</t>
  </si>
  <si>
    <t>Deceduto</t>
  </si>
  <si>
    <t>Nessun consenso alla riduzione dell'orario di lavoro</t>
  </si>
  <si>
    <t>Inizio del termine di disdetta</t>
  </si>
  <si>
    <t>Avviso di modifica del contratto di lavoro</t>
  </si>
  <si>
    <t>Nuovo nella posizione analoga a quella di un datore di lavoro</t>
  </si>
  <si>
    <t>Altri componenti del salario all’anno</t>
  </si>
  <si>
    <t>Il vostro numero di registro delle imprese e degli stabilimenti, abbreviato numero RIS. Potete trovarlo nella decisione del servizio cantonale.</t>
  </si>
  <si>
    <t>Tutta l’azienda  / settore d'esercizio</t>
  </si>
  <si>
    <t>Cognome, nome, telefono, e-mail della persona di contatto</t>
  </si>
  <si>
    <t>Per qualsiasi domanda, vi invitiamo a volerci comunicare le coordinate esatte e complete della persona di contatto.</t>
  </si>
  <si>
    <t>Su questo conto verranno versate le indennità per lavoro ridotto.</t>
  </si>
  <si>
    <t>Cognome, nome, indirizzo, NPA e luogo (se il titolare del conto è diverso rispetto a quelli dell'azienda)</t>
  </si>
  <si>
    <t>Calcolato automaticamente. Dovete richiedere il lavoro ridotto al più tardi tre mesi dalla fine del periodo di conteggio, nel caso contrario il diritto si estingue..</t>
  </si>
  <si>
    <t>Numero di giorni lavorativi all'anno</t>
  </si>
  <si>
    <t>Calcolato automaticamente non appena viene inserito un periodo di conteggio.</t>
  </si>
  <si>
    <t>Importo massimo del guadagno determinante</t>
  </si>
  <si>
    <t>Periodo d’attesa</t>
  </si>
  <si>
    <t>Tasso di contribuzione AVS / AI / IPG / AD in percentuale</t>
  </si>
  <si>
    <t>I lavoratori soggetti all’obbligo di contribuzione all’AD
I lavoratori che hanno terminato la scuola dell’obbligo ma non hanno ancora raggiunto l’età minima per l’obbligo di contribuzione all’AVS.</t>
  </si>
  <si>
    <t>*
*</t>
  </si>
  <si>
    <t>Il coniuge o il partner registrato del datore di lavoro occupato nell’azienda di quest’ultimo;</t>
  </si>
  <si>
    <t xml:space="preserve">Può essere inserito un valore solo in una casella. Per il salario orario indicare quello di base senza la quota per le vacanze, i giorni festivi e la tredicesima mensilità. </t>
  </si>
  <si>
    <t>Avete convenuto una tredicesima mensilità con il lavoratore? Se sì, indicate 13, altrimenti 12.</t>
  </si>
  <si>
    <t>Vogliate indicare i giorni di vacanza annuali convenuti contrattualmente.</t>
  </si>
  <si>
    <r>
      <t xml:space="preserve">Vogliate indicare il numero di giorni festivi concessi.
</t>
    </r>
    <r>
      <rPr>
        <b/>
        <sz val="10"/>
        <color theme="1"/>
        <rFont val="Arial"/>
        <family val="2"/>
      </rPr>
      <t>Importante:</t>
    </r>
    <r>
      <rPr>
        <sz val="10"/>
        <color theme="1"/>
        <rFont val="Arial"/>
        <family val="2"/>
      </rPr>
      <t xml:space="preserve"> per i salariati a tempo parziale, solo i giorni festivi dei giorni di lavoro effettivi possono essere presi in considerazione. Esempio: se una persona lavora al 60% dal lunedì al mercoledì, Venerdì santo e l’Ascensione non devono essere calcolati. Se, invece, qualcuno lavora cinque giorni a settimana con un tempo di lavoro parziale, allora tutti i giorni festivi sono calcolati, a condizione che non siano in un giorno non lavorativo (per esempio di domenica).</t>
    </r>
  </si>
  <si>
    <t>La durata media del lavoro settimanale convenuta contrattualmente. Questo può variare secondo le stagioni, per esempio 44 h / settimana nel semestre estivo, ma solo 40 h / settimana nel semestre invernale. In questo caso, il valore richiesto è di 42 h / settimana.</t>
  </si>
  <si>
    <t>Le ore dovute nel periodo di conteggio devono essere indicate qui.</t>
  </si>
  <si>
    <t>Il tempo di lavoro realmente lavorato e attestato durante il periodo di conteggio.</t>
  </si>
  <si>
    <t>Tutte le assenze in ore attenzione: giorni festivi (sono da indicare qui: vedere spiegazione "Numero di giorni festivi all'anno"), vacanze, malattia/infortunio, congedi non pagati, ecc.</t>
  </si>
  <si>
    <r>
      <rPr>
        <b/>
        <sz val="10"/>
        <color theme="1"/>
        <rFont val="Arial"/>
        <family val="2"/>
      </rPr>
      <t xml:space="preserve">- Inizio periodo di conteggio: </t>
    </r>
    <r>
      <rPr>
        <sz val="10"/>
        <color theme="1"/>
        <rFont val="Arial"/>
        <family val="2"/>
      </rPr>
      <t>saldo all'inizio del periodo di conteggio.</t>
    </r>
  </si>
  <si>
    <r>
      <t xml:space="preserve">- Fine periodo di conteggio: </t>
    </r>
    <r>
      <rPr>
        <sz val="10"/>
        <color theme="1"/>
        <rFont val="Arial"/>
        <family val="2"/>
      </rPr>
      <t>saldo alla fine del periodo di conteggio.</t>
    </r>
  </si>
  <si>
    <t>Indicate tutte le ore supplementari effettuate durante i 6 mesi precedenti l’inizio del termine quadro di 2 anni che non sono state compensate con tempo libero. Dopo l’inizio del termine quadro si devono indicare tutte le ore supplementari effettuate entro il detto termine quadro, ma al massimo negli ultimi 12 mesi, che non sono state compensate con tempo libero. Queste ore supplementari riducono le ore perse. Le ore supplementari che non possono essere compensate completamente con le ore perse vanno riportate al periodo di conteggio successivo</t>
  </si>
  <si>
    <t>Se i dipendenti lavorano presso un altro datore di lavoro durante il periodo di conteggio, i redditi conseguiti devono essere dichiarati.</t>
  </si>
  <si>
    <t>Questo campo deve essere utilizzato per segnalare se un lavoratore ha diritto o meno alle prestazioni rispetto al periodo precedente. Vogliate selezionare una voce nell’elenco a discesa. Se non c'é stato un cambiamento rispetto al mese precedente, lasciate il campo vuoto.</t>
  </si>
  <si>
    <t>Forse nella domanda avete specificato il contratto collettivo di lavoro CCL in vigore. Qualora dei lavoratori siano sottoposti ad un altro CCL, indicatelo qui. Altrimenti, lasciate il campo vuoto.</t>
  </si>
  <si>
    <t>Vogliate indicare la cifra d’affari per i rispettivi periodi degli anni precedenti e del periodo di conteggio richiesto.</t>
  </si>
  <si>
    <t>Tutta l'azienda / settore d'esercizio</t>
  </si>
  <si>
    <t>Tempo di lavoro settimanale previsto nel periodo di conteggio</t>
  </si>
  <si>
    <t>Per qualsiasi informazione che concerne l'indennità per lavoro ridotto, vi invitiamo a voler consultare l'opuscolo informativo "Indennità per lavoro ridotto" su www.lavoro.swiss.</t>
  </si>
  <si>
    <t>Conferma:
Confermo di aver risposto a tutte le domande in modo completo e veritiero. Prendo atto che, in conformità agli articoli 105 e 106 LADI, delle indicazioni inveritiere o non corrette che hanno portato ad un pagamento ingiustificato delle prestazioni costituiscono un'infrazione penale.  In ogni caso, le prestazioni indebitamente riscosse devono essere restituite.</t>
  </si>
  <si>
    <t>Numero di mesi pagati all'anno
(12/13)</t>
  </si>
  <si>
    <t>Altri componenti del salario all'anno</t>
  </si>
  <si>
    <t>Media del tempo di lavoro sett. all'anno</t>
  </si>
  <si>
    <t>Settimanale</t>
  </si>
  <si>
    <t>Saldo ore suppl. mesi precedenti</t>
  </si>
  <si>
    <t xml:space="preserve">Cifra d'affari dell'azienda / del settore d'esercizio durante i periodi degli anni precedenti: </t>
  </si>
  <si>
    <t>Numero di periodi degli anni precedenti presi in considerazione:</t>
  </si>
  <si>
    <t>Tasso di contribuzione AVS / AI / IPG / AD:</t>
  </si>
  <si>
    <t>Contributi 
AVS / AI / 
IPG / AD rivendicati</t>
  </si>
  <si>
    <t>Vogliate indicare se una persona interna o un terzo autorizzato è disponibile in qualità di persona di riferimento.</t>
  </si>
  <si>
    <t>Vogliate indicare tutti i lavoratori dell’azienda o del settore d’esercizio aventi diritto alle prestazioni, anche se non hanno ore di lavoro perse.</t>
  </si>
  <si>
    <t>Vogliate indicare tutti gli altri componenti del salario soggetti all’AVS, come le indennità per lavoro notturno e domenicale oppure i bonus e i bonus e le gratifiche.</t>
  </si>
  <si>
    <r>
      <t xml:space="preserve">- </t>
    </r>
    <r>
      <rPr>
        <b/>
        <sz val="10"/>
        <rFont val="Arial"/>
        <family val="2"/>
      </rPr>
      <t>Settimanale:</t>
    </r>
    <r>
      <rPr>
        <sz val="10"/>
        <rFont val="Arial"/>
        <family val="2"/>
      </rPr>
      <t xml:space="preserve"> il tempo di lavoro settimanale dovuto senza le eventuali ore di compensazione anticipata e/o quelle da recuperare. Questo valore può essere diverso rispetto alla media del tempo di lavoro settimanale all’anno, vedi sopra.</t>
    </r>
  </si>
  <si>
    <t>Ogni cambiamento concernente i lavoratori rispetto all'ultimo periodo di conteggio</t>
  </si>
  <si>
    <r>
      <rPr>
        <b/>
        <sz val="12"/>
        <color theme="1"/>
        <rFont val="Arial"/>
        <family val="2"/>
      </rPr>
      <t>Se il titolare del conto è diverso rispetto a quello dell'azienda</t>
    </r>
    <r>
      <rPr>
        <sz val="12"/>
        <color theme="1"/>
        <rFont val="Arial"/>
        <family val="2"/>
      </rPr>
      <t xml:space="preserve">
Cognome, nome, indirizzo, NPA e luogo</t>
    </r>
  </si>
  <si>
    <t>Istruzioni per compilare</t>
  </si>
  <si>
    <t>Istruzioni per il registro "1043Ai Domanda"</t>
  </si>
  <si>
    <t>Indicate il contratto collettivo di lavoro (CCL) valido per tutta l’azienda o il settore d’esercizio.. Se i dipendenti sottostanno a dei CCL diversi, vogliate indicarli nel registro "1043Bi Dati di base lav.".</t>
  </si>
  <si>
    <t>Istruzioni per il registro "1043Bi Dati di base lav."</t>
  </si>
  <si>
    <t>Istruzioni per il registro "1043Ei Conteggio"</t>
  </si>
  <si>
    <t>Vi invitiamo a leggere l'opuscolo "Indennità per lavoro ridotto" sul sito www.lavoro.swiss nella sua totalità. Questo opuscolo vi spiega tutto quello che dovete sapere sull'indennità per lavoro ridotto. Le istruzioni qui fornite hanno unicamente come scopo di facilitare la compilazione di questo formulario.
Entro 3 mesi dalla scadenza di ogni periodo di conteggio, il datore di lavoro deve fare valere il diritto all’indennità presso la cassa da lui designata. Tale disposizione vale anche se il servizio cantonale non si è ancora pronunciato sulla domanda d’indennità o se è pendente una procedura di opposizione o di ricorso. In linea di principio, un termine di perenzione non può essere prorogato né sospeso. Il diritto all’indennità per lavoro ridotto si estingue se non è fatto valere entro 3 mesi.</t>
  </si>
  <si>
    <t>Inoltre confermo: 
- I lavoratori sono stati informati della riduzione di lavoro e dell'obbligo di controllo. I lavoratori che non hanno accettato la riduzione del lavoro saranno remunerati in base al loro contratto di lavoro.
- I lavoratori colpiti hanno ricevuto l'indennità per lavoro ridotto anticipato e nel giorno abituale di paga per il relativo periodo. 
- Il periodo di attesa relativo al lavoro ridotto è stato preso a carico dal datore di lavoro.
- Le contribuzioni legali e contrattuali delle assicurazioni sociali saranno pagate in conformità alle ore di lavoro normali.
- L’azienda mantiene un sistema di controllo delle ore di lavoro (ad es. schede di timbratura, rapporti sulle ore, sistemi elettronici per la registrazione del tempo di lavoro ecc.) che indichi quotidianamente le ore di lavoro prestate, comprese le eventuali ore in esubero, le ore perse per motivi economici e tutte le altre assenze quali ad esempio vacanze, giorni di malattia, infortunio, servizio militare.</t>
  </si>
  <si>
    <t>Importo massimo del guadagno determinante:</t>
  </si>
  <si>
    <t>Quando avete versato l'ultima volta il salario conformemente agli obblighi contrattuali? Esempio: 25.09.2023</t>
  </si>
  <si>
    <t>Indicate il mese per il quale desiderate conteggiare il lavoro ridotto nel formato MM.AAAA. Esempio: 09.2023</t>
  </si>
  <si>
    <t>Il numero dei giorni di attesa deve essere selezionato sulla base dell'opuscolo "Indennità per lavoro ridotto" su www.lavoro.swiss. I valori ammessi sono compresi tra 3 e 10. Selezionate il valore corretto nell'elenco a discesa.</t>
  </si>
  <si>
    <t xml:space="preserve">Questo modulo deve essere stampato e presentato.
</t>
  </si>
  <si>
    <t>N. AVS</t>
  </si>
  <si>
    <t>Tempo di lav. da effettuare nel periodo di conteggio</t>
  </si>
  <si>
    <t>Totale con il tempo di rec.</t>
  </si>
  <si>
    <t>Tempo di lavoro effettivo</t>
  </si>
  <si>
    <t xml:space="preserve">Inizio periodo di conteggio </t>
  </si>
  <si>
    <t>Fine periodo di conteggio</t>
  </si>
  <si>
    <t>Saldo 
ore suppl. 
mesi 
precedenti</t>
  </si>
  <si>
    <t>Reddito conseguito 
con un'occ. provvisoria</t>
  </si>
  <si>
    <t>Assenze pagate /
 non pagate</t>
  </si>
  <si>
    <t>Assenze pagate / 
non pagate</t>
  </si>
  <si>
    <t>Ore perse computabili</t>
  </si>
  <si>
    <t>N. AVS, cognome, nome, data di nascita</t>
  </si>
  <si>
    <r>
      <rPr>
        <b/>
        <sz val="10"/>
        <color theme="1"/>
        <rFont val="Arial"/>
        <family val="2"/>
      </rPr>
      <t xml:space="preserve">- Totale con il tempo di rec.: </t>
    </r>
    <r>
      <rPr>
        <sz val="10"/>
        <color theme="1"/>
        <rFont val="Arial"/>
        <family val="2"/>
      </rPr>
      <t>tutte le ore dovute, comprese le eventuali ore di compensazione anticipata
e/o quelle da recuperare, i giorni festivi concessi e/o i giorni di vacanza convenuti.</t>
    </r>
  </si>
  <si>
    <t xml:space="preserve">Redditocon conseguito con un'occ. provvisoria </t>
  </si>
  <si>
    <t>Ogni cambiamento concernente i lavoratori rispetto all’ultimo periodo di conteggio</t>
  </si>
  <si>
    <t>Numero di mesi pagati all'anno (12/13)</t>
  </si>
  <si>
    <t xml:space="preserve">Inizio periodo
di conteggio </t>
  </si>
  <si>
    <r>
      <t>Vogliate indicare tutti i lavoratori dell’azienda o del settore d’esercizio colpiti dal lavoro ridotto</t>
    </r>
    <r>
      <rPr>
        <b/>
        <sz val="10"/>
        <color rgb="FF00B050"/>
        <rFont val="Arial"/>
        <family val="2"/>
      </rPr>
      <t xml:space="preserve"> </t>
    </r>
    <r>
      <rPr>
        <b/>
        <sz val="10"/>
        <color rgb="FFFF0000"/>
        <rFont val="Arial"/>
        <family val="2"/>
      </rPr>
      <t>aventi diritto alle prestazioni.</t>
    </r>
  </si>
  <si>
    <t>Questo registro non necessita nessun inserimento.
I diversi parametri calcolati sono elencati qui.</t>
  </si>
  <si>
    <t>Importante: 
La domanda deve essere firmata a mano.</t>
  </si>
  <si>
    <t>Guadagno orario computabile</t>
  </si>
  <si>
    <t>Numero di giorni di attesa:</t>
  </si>
  <si>
    <t>Contributi AVS / AI / IPG / AD:</t>
  </si>
  <si>
    <t>Dati di base</t>
  </si>
  <si>
    <t>Somme</t>
  </si>
  <si>
    <t>Tempo di lav.
da effett. nel per. contegg.
con ore di rec.</t>
  </si>
  <si>
    <t>Deduzione quota  occupazione provvisoria</t>
  </si>
  <si>
    <t>Deduzione giorni di attesa 80%</t>
  </si>
  <si>
    <t xml:space="preserve">Il saldo dell'orario flessibile deve essere compilato solo l'azienda dispone di un apposito 
regolamento scritto che applica già prima dell'introduzione del lavoro ridotto ed è stato effettivamente svolto. </t>
  </si>
  <si>
    <t>Tipo di impiego</t>
  </si>
  <si>
    <t>Vogliate indicare il tipo di rapporto di lavoro convenuto contrattualmente. A tal fine, selezionate una voce nell’elenco a discesa.</t>
  </si>
  <si>
    <t>Beschäfitungsart</t>
  </si>
  <si>
    <t>Tempo pieno</t>
  </si>
  <si>
    <t>Tempo parziale</t>
  </si>
  <si>
    <t>Lavoro su chiamata</t>
  </si>
  <si>
    <t>Temporaneo</t>
  </si>
  <si>
    <t>Tirocinio</t>
  </si>
  <si>
    <t>Lavoro a domicilio</t>
  </si>
  <si>
    <t>Contratto temporaneo</t>
  </si>
  <si>
    <t>Tempo parziale su chiamata</t>
  </si>
  <si>
    <t>Anzahl
betroffene
Mitarbeiter</t>
  </si>
  <si>
    <t>Anzahl
anspruchsberechtigte
Mitarbeiter</t>
  </si>
  <si>
    <t>Una richiesta d'indennità per le perdite dovute a delle fluttuazioni stagionali é valida solo se le vendite realizzate durante il periodo di conteggio non supera il 25% dello stesso periodo degli anni precedenti. 
Per determinare il diritto, è necessario calcolare la media delle cifre d'affari realizzate nello stesso periodo degli ultimi cinque anni, se possibile, ma almeno degli ultimi tre anni.</t>
  </si>
  <si>
    <t>Il stesso periodo degli ultimi anni: per esempio, se il lavoro ridotto viene richiesto per il mese di settembre 2023, settembre 2018, settembre 2019, settembre 2020, settembre 2021 e settembre 2022 serviranno quali periodi di paragone.</t>
  </si>
  <si>
    <t>Istruzioni per il registro "1043Ci Cif. d'affari stagionali"</t>
  </si>
  <si>
    <t>Ogni cambiamento rispetto all'ultimo PC</t>
  </si>
  <si>
    <t>Dati per il calcolo dell'ILR per il periodo di conteggio (PC)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</si>
</sst>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0.0"/>
    <numFmt numFmtId="165" formatCode="[$SFr.-807]\ #,##0.00"/>
    <numFmt numFmtId="166" formatCode="mm/yyyy"/>
    <numFmt numFmtId="167" formatCode="0.000%"/>
    <numFmt numFmtId="168" formatCode="[$-407]mmmm\ yy;@"/>
    <numFmt numFmtId="169" formatCode="000\.0000\.0000\.00"/>
    <numFmt numFmtId="170" formatCode="\7\5\6\.0000\.0000\.00"/>
    <numFmt numFmtId="171" formatCode="dd/mm/yyyy;@"/>
    <numFmt numFmtId="172" formatCode="000\ 000\ 00\ 00"/>
    <numFmt numFmtId="173" formatCode="0.000"/>
    <numFmt numFmtId="174" formatCode="[$]dd/mm/yyyy;@" x16r2:formatCode16="[$-gsw-CH,1]dd/mm/yyyy;@"/>
    <numFmt numFmtId="175" formatCode="[$-807]d/\ mmmm\ yyyy;@"/>
  </numFmts>
  <fonts count="39">
    <font>
      <sz val="11"/>
      <color theme="1"/>
      <name val="Calibri"/>
      <family val="2"/>
      <scheme val="minor"/>
    </font>
    <font>
      <sz val="11"/>
      <color theme="1"/>
      <name val="Arial"/>
      <family val="2"/>
    </font>
    <font>
      <sz val="10"/>
      <name val="Arial"/>
      <family val="2"/>
    </font>
    <font>
      <b/>
      <sz val="10"/>
      <name val="Arial"/>
      <family val="2"/>
    </font>
    <font>
      <b/>
      <sz val="8"/>
      <name val="Arial"/>
      <family val="2"/>
    </font>
    <font>
      <sz val="8"/>
      <name val="Arial"/>
      <family val="2"/>
    </font>
    <font>
      <sz val="6"/>
      <name val="Arial"/>
      <family val="2"/>
    </font>
    <font>
      <sz val="7"/>
      <name val="Arial"/>
      <family val="2"/>
    </font>
    <font>
      <sz val="10"/>
      <name val="Arial"/>
      <family val="2"/>
    </font>
    <font>
      <b/>
      <sz val="12"/>
      <name val="Arial"/>
      <family val="2"/>
    </font>
    <font>
      <sz val="8"/>
      <name val="Calibri"/>
      <family val="2"/>
      <scheme val="minor"/>
    </font>
    <font>
      <sz val="10"/>
      <color theme="1"/>
      <name val="Arial"/>
      <family val="2"/>
    </font>
    <font>
      <b/>
      <sz val="11"/>
      <color theme="1"/>
      <name val="Arial"/>
      <family val="2"/>
    </font>
    <font>
      <b/>
      <sz val="10"/>
      <color theme="1"/>
      <name val="Arial"/>
      <family val="2"/>
    </font>
    <font>
      <sz val="11"/>
      <color theme="1"/>
      <name val="Calibri"/>
      <family val="2"/>
      <scheme val="minor"/>
    </font>
    <font>
      <sz val="10"/>
      <name val="Calibri"/>
      <family val="2"/>
      <scheme val="minor"/>
    </font>
    <font>
      <sz val="11"/>
      <name val="Arial"/>
      <family val="2"/>
    </font>
    <font>
      <b/>
      <sz val="11"/>
      <name val="Arial"/>
      <family val="2"/>
    </font>
    <font>
      <b/>
      <sz val="11"/>
      <color theme="1"/>
      <name val="Calibri"/>
      <family val="2"/>
      <scheme val="minor"/>
    </font>
    <font>
      <b/>
      <sz val="10"/>
      <color theme="1" tint="4.9989318521683403E-2"/>
      <name val="Arial"/>
      <family val="2"/>
    </font>
    <font>
      <sz val="10"/>
      <color theme="1" tint="4.9989318521683403E-2"/>
      <name val="Arial"/>
      <family val="2"/>
    </font>
    <font>
      <b/>
      <sz val="12"/>
      <color theme="1"/>
      <name val="Arial"/>
      <family val="2"/>
    </font>
    <font>
      <b/>
      <sz val="12"/>
      <color theme="0"/>
      <name val="Arial"/>
      <family val="2"/>
    </font>
    <font>
      <sz val="10"/>
      <color rgb="FFFF0000"/>
      <name val="Arial"/>
      <family val="2"/>
    </font>
    <font>
      <b/>
      <sz val="10"/>
      <color rgb="FFFF0000"/>
      <name val="Arial"/>
      <family val="2"/>
    </font>
    <font>
      <b/>
      <sz val="14"/>
      <color theme="1"/>
      <name val="Arial"/>
      <family val="2"/>
    </font>
    <font>
      <sz val="12"/>
      <color theme="1"/>
      <name val="Source Code Pro"/>
      <family val="3"/>
    </font>
    <font>
      <b/>
      <sz val="12"/>
      <color theme="1"/>
      <name val="Source Code Pro"/>
      <family val="3"/>
    </font>
    <font>
      <sz val="10"/>
      <color theme="1"/>
      <name val="Calibri"/>
      <family val="2"/>
      <scheme val="minor"/>
    </font>
    <font>
      <b/>
      <i/>
      <sz val="10"/>
      <color rgb="FFFF0000"/>
      <name val="Arial"/>
      <family val="2"/>
    </font>
    <font>
      <sz val="10"/>
      <color theme="0" tint="-0.499984740745262"/>
      <name val="Arial"/>
      <family val="2"/>
    </font>
    <font>
      <i/>
      <sz val="10"/>
      <color theme="0" tint="-0.499984740745262"/>
      <name val="Arial"/>
      <family val="2"/>
    </font>
    <font>
      <b/>
      <sz val="10"/>
      <color theme="0" tint="-0.499984740745262"/>
      <name val="Arial"/>
      <family val="2"/>
    </font>
    <font>
      <sz val="7"/>
      <color theme="0" tint="-0.499984740745262"/>
      <name val="Arial"/>
      <family val="2"/>
    </font>
    <font>
      <sz val="8"/>
      <color theme="0" tint="-0.499984740745262"/>
      <name val="Arial"/>
      <family val="2"/>
    </font>
    <font>
      <sz val="11"/>
      <color theme="0" tint="-0.499984740745262"/>
      <name val="Arial"/>
      <family val="2"/>
    </font>
    <font>
      <i/>
      <sz val="10"/>
      <color theme="0" tint="-0.499984740745262"/>
      <name val="Calibri"/>
      <family val="2"/>
      <scheme val="minor"/>
    </font>
    <font>
      <b/>
      <sz val="10"/>
      <color rgb="FF00B050"/>
      <name val="Arial"/>
      <family val="2"/>
    </font>
    <font>
      <sz val="12"/>
      <color theme="1"/>
      <name val="Arial"/>
      <family val="2"/>
    </font>
  </fonts>
  <fills count="12">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rgb="FFFFFF99"/>
        <bgColor indexed="64"/>
      </patternFill>
    </fill>
    <fill>
      <patternFill patternType="solid">
        <fgColor rgb="FFCCFFCC"/>
        <bgColor indexed="64"/>
      </patternFill>
    </fill>
    <fill>
      <patternFill patternType="solid">
        <fgColor theme="5" tint="-0.249977111117893"/>
        <bgColor indexed="64"/>
      </patternFill>
    </fill>
    <fill>
      <patternFill patternType="solid">
        <fgColor rgb="FFFFC000"/>
        <bgColor indexed="64"/>
      </patternFill>
    </fill>
    <fill>
      <patternFill patternType="solid">
        <fgColor theme="9"/>
        <bgColor indexed="64"/>
      </patternFill>
    </fill>
    <fill>
      <patternFill patternType="solid">
        <fgColor theme="4"/>
        <bgColor indexed="64"/>
      </patternFill>
    </fill>
    <fill>
      <patternFill patternType="solid">
        <fgColor theme="0" tint="-0.249977111117893"/>
        <bgColor indexed="64"/>
      </patternFill>
    </fill>
    <fill>
      <patternFill patternType="solid">
        <fgColor rgb="FF66FFFF"/>
        <bgColor indexed="64"/>
      </patternFill>
    </fill>
  </fills>
  <borders count="117">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hair">
        <color indexed="64"/>
      </bottom>
      <diagonal/>
    </border>
    <border>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hair">
        <color indexed="64"/>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hair">
        <color indexed="64"/>
      </right>
      <top/>
      <bottom style="thin">
        <color indexed="64"/>
      </bottom>
      <diagonal/>
    </border>
    <border>
      <left style="medium">
        <color indexed="64"/>
      </left>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diagonal/>
    </border>
    <border>
      <left style="hair">
        <color indexed="64"/>
      </left>
      <right style="medium">
        <color indexed="64"/>
      </right>
      <top style="thin">
        <color indexed="64"/>
      </top>
      <bottom style="thin">
        <color indexed="64"/>
      </bottom>
      <diagonal/>
    </border>
  </borders>
  <cellStyleXfs count="4">
    <xf numFmtId="0" fontId="0" fillId="0" borderId="0"/>
    <xf numFmtId="9" fontId="14" fillId="0" borderId="0" applyFont="0" applyFill="0" applyBorder="0" applyAlignment="0" applyProtection="0"/>
    <xf numFmtId="0" fontId="14" fillId="0" borderId="0"/>
    <xf numFmtId="43" fontId="14" fillId="0" borderId="0" applyFont="0" applyFill="0" applyBorder="0" applyAlignment="0" applyProtection="0"/>
  </cellStyleXfs>
  <cellXfs count="546">
    <xf numFmtId="0" fontId="0" fillId="0" borderId="0" xfId="0"/>
    <xf numFmtId="14" fontId="0" fillId="0" borderId="0" xfId="0" applyNumberFormat="1" applyAlignment="1" applyProtection="1">
      <alignment horizontal="left"/>
      <protection hidden="1"/>
    </xf>
    <xf numFmtId="0" fontId="0" fillId="0" borderId="0" xfId="0" applyProtection="1">
      <protection hidden="1"/>
    </xf>
    <xf numFmtId="0" fontId="5" fillId="0" borderId="0" xfId="0" applyFont="1"/>
    <xf numFmtId="0" fontId="5" fillId="0" borderId="0" xfId="0" applyFont="1" applyProtection="1">
      <protection hidden="1"/>
    </xf>
    <xf numFmtId="0" fontId="5" fillId="0" borderId="0" xfId="0" applyFont="1" applyAlignment="1" applyProtection="1">
      <alignment horizontal="left"/>
      <protection hidden="1"/>
    </xf>
    <xf numFmtId="0" fontId="0" fillId="0" borderId="0" xfId="0" applyProtection="1">
      <protection locked="0"/>
    </xf>
    <xf numFmtId="0" fontId="8" fillId="0" borderId="0" xfId="0" applyFont="1" applyProtection="1">
      <protection hidden="1"/>
    </xf>
    <xf numFmtId="0" fontId="8" fillId="0" borderId="0" xfId="0" applyFont="1" applyProtection="1">
      <protection locked="0"/>
    </xf>
    <xf numFmtId="0" fontId="8" fillId="0" borderId="0" xfId="0" applyFont="1"/>
    <xf numFmtId="0" fontId="8" fillId="0" borderId="0" xfId="0" applyFont="1" applyAlignment="1" applyProtection="1">
      <alignment horizontal="justify"/>
      <protection hidden="1"/>
    </xf>
    <xf numFmtId="0" fontId="2" fillId="0" borderId="0" xfId="0" applyFont="1" applyProtection="1">
      <protection hidden="1"/>
    </xf>
    <xf numFmtId="0" fontId="2" fillId="0" borderId="0" xfId="0" applyFont="1" applyProtection="1">
      <protection locked="0"/>
    </xf>
    <xf numFmtId="164" fontId="2" fillId="0" borderId="0" xfId="0" applyNumberFormat="1" applyFont="1" applyProtection="1">
      <protection locked="0"/>
    </xf>
    <xf numFmtId="49" fontId="0" fillId="0" borderId="0" xfId="0" applyNumberFormat="1" applyProtection="1">
      <protection locked="0"/>
    </xf>
    <xf numFmtId="0" fontId="0" fillId="0" borderId="0" xfId="0" quotePrefix="1" applyProtection="1">
      <protection locked="0"/>
    </xf>
    <xf numFmtId="14" fontId="0" fillId="0" borderId="0" xfId="0" applyNumberFormat="1" applyProtection="1">
      <protection hidden="1"/>
    </xf>
    <xf numFmtId="164" fontId="0" fillId="0" borderId="0" xfId="0" applyNumberFormat="1" applyProtection="1">
      <protection hidden="1"/>
    </xf>
    <xf numFmtId="165" fontId="0" fillId="0" borderId="0" xfId="0" applyNumberFormat="1" applyProtection="1">
      <protection hidden="1"/>
    </xf>
    <xf numFmtId="167" fontId="0" fillId="0" borderId="0" xfId="0" applyNumberFormat="1" applyProtection="1">
      <protection hidden="1"/>
    </xf>
    <xf numFmtId="0" fontId="5" fillId="0" borderId="0" xfId="0" quotePrefix="1" applyFont="1"/>
    <xf numFmtId="10" fontId="0" fillId="0" borderId="0" xfId="0" applyNumberFormat="1" applyProtection="1">
      <protection hidden="1"/>
    </xf>
    <xf numFmtId="0" fontId="4" fillId="0" borderId="0" xfId="0" applyFont="1" applyAlignment="1" applyProtection="1">
      <alignment horizontal="left"/>
      <protection hidden="1"/>
    </xf>
    <xf numFmtId="0" fontId="5" fillId="0" borderId="0" xfId="0" applyFont="1" applyAlignment="1" applyProtection="1">
      <alignment horizontal="center"/>
      <protection hidden="1"/>
    </xf>
    <xf numFmtId="0" fontId="1" fillId="0" borderId="0" xfId="0" applyFont="1" applyProtection="1">
      <protection hidden="1"/>
    </xf>
    <xf numFmtId="0" fontId="11" fillId="0" borderId="0" xfId="0" applyFont="1" applyProtection="1">
      <protection hidden="1"/>
    </xf>
    <xf numFmtId="0" fontId="12" fillId="0" borderId="0" xfId="0" applyFont="1" applyAlignment="1" applyProtection="1">
      <alignment vertical="center"/>
      <protection hidden="1"/>
    </xf>
    <xf numFmtId="0" fontId="1" fillId="0" borderId="0" xfId="0" applyFont="1" applyAlignment="1" applyProtection="1">
      <alignment vertical="center"/>
      <protection hidden="1"/>
    </xf>
    <xf numFmtId="164" fontId="2" fillId="0" borderId="0" xfId="0" applyNumberFormat="1" applyFont="1" applyAlignment="1" applyProtection="1">
      <alignment horizontal="right"/>
      <protection hidden="1"/>
    </xf>
    <xf numFmtId="2" fontId="2" fillId="0" borderId="0" xfId="0" applyNumberFormat="1" applyFont="1" applyAlignment="1" applyProtection="1">
      <alignment horizontal="right"/>
      <protection hidden="1"/>
    </xf>
    <xf numFmtId="2" fontId="2" fillId="0" borderId="0" xfId="0" applyNumberFormat="1" applyFont="1" applyProtection="1">
      <protection hidden="1"/>
    </xf>
    <xf numFmtId="0" fontId="2" fillId="0" borderId="0" xfId="0" applyFont="1" applyAlignment="1" applyProtection="1">
      <alignment horizontal="left"/>
      <protection hidden="1"/>
    </xf>
    <xf numFmtId="2" fontId="15" fillId="0" borderId="0" xfId="0" applyNumberFormat="1" applyFont="1" applyAlignment="1" applyProtection="1">
      <alignment horizontal="right"/>
      <protection hidden="1"/>
    </xf>
    <xf numFmtId="0" fontId="15" fillId="0" borderId="0" xfId="0" applyFont="1" applyAlignment="1" applyProtection="1">
      <alignment horizontal="left"/>
      <protection hidden="1"/>
    </xf>
    <xf numFmtId="169" fontId="15" fillId="0" borderId="0" xfId="0" applyNumberFormat="1" applyFont="1" applyAlignment="1" applyProtection="1">
      <alignment horizontal="left"/>
      <protection hidden="1"/>
    </xf>
    <xf numFmtId="0" fontId="13" fillId="0" borderId="0" xfId="0" applyFont="1" applyProtection="1">
      <protection hidden="1"/>
    </xf>
    <xf numFmtId="2" fontId="2" fillId="0" borderId="0" xfId="0" applyNumberFormat="1" applyFont="1" applyAlignment="1" applyProtection="1">
      <alignment horizontal="center"/>
      <protection hidden="1"/>
    </xf>
    <xf numFmtId="4" fontId="2" fillId="0" borderId="0" xfId="0" applyNumberFormat="1" applyFont="1" applyAlignment="1" applyProtection="1">
      <alignment horizontal="right"/>
      <protection hidden="1"/>
    </xf>
    <xf numFmtId="169" fontId="2" fillId="0" borderId="0" xfId="0" applyNumberFormat="1" applyFont="1" applyAlignment="1" applyProtection="1">
      <alignment horizontal="left" vertical="center"/>
      <protection hidden="1"/>
    </xf>
    <xf numFmtId="0" fontId="16" fillId="0" borderId="0" xfId="0" applyFont="1" applyAlignment="1" applyProtection="1">
      <alignment vertical="center"/>
      <protection hidden="1"/>
    </xf>
    <xf numFmtId="2" fontId="6" fillId="0" borderId="0" xfId="0" applyNumberFormat="1" applyFont="1" applyAlignment="1" applyProtection="1">
      <alignment horizontal="left"/>
      <protection hidden="1"/>
    </xf>
    <xf numFmtId="0" fontId="4" fillId="0" borderId="0" xfId="0" applyFont="1" applyProtection="1">
      <protection hidden="1"/>
    </xf>
    <xf numFmtId="0" fontId="16" fillId="0" borderId="0" xfId="0" applyFont="1" applyProtection="1">
      <protection hidden="1"/>
    </xf>
    <xf numFmtId="2" fontId="16" fillId="0" borderId="0" xfId="0" applyNumberFormat="1" applyFont="1" applyAlignment="1" applyProtection="1">
      <alignment horizontal="right"/>
      <protection hidden="1"/>
    </xf>
    <xf numFmtId="2" fontId="16" fillId="0" borderId="0" xfId="0" applyNumberFormat="1" applyFont="1" applyProtection="1">
      <protection hidden="1"/>
    </xf>
    <xf numFmtId="0" fontId="16" fillId="0" borderId="0" xfId="0" applyFont="1" applyAlignment="1" applyProtection="1">
      <alignment horizontal="left"/>
      <protection hidden="1"/>
    </xf>
    <xf numFmtId="2" fontId="15" fillId="0" borderId="0" xfId="0" applyNumberFormat="1" applyFont="1" applyAlignment="1" applyProtection="1">
      <alignment horizontal="center" vertical="top"/>
      <protection hidden="1"/>
    </xf>
    <xf numFmtId="2" fontId="15" fillId="0" borderId="0" xfId="0" applyNumberFormat="1" applyFont="1" applyAlignment="1" applyProtection="1">
      <alignment horizontal="right" vertical="top"/>
      <protection hidden="1"/>
    </xf>
    <xf numFmtId="0" fontId="15" fillId="0" borderId="0" xfId="0" applyFont="1" applyAlignment="1" applyProtection="1">
      <alignment vertical="top"/>
      <protection hidden="1"/>
    </xf>
    <xf numFmtId="2" fontId="2" fillId="0" borderId="0" xfId="0" applyNumberFormat="1" applyFont="1" applyAlignment="1" applyProtection="1">
      <alignment horizontal="left" vertical="top"/>
      <protection hidden="1"/>
    </xf>
    <xf numFmtId="0" fontId="2" fillId="0" borderId="0" xfId="0" applyFont="1" applyAlignment="1" applyProtection="1">
      <alignment horizontal="left" vertical="top"/>
      <protection hidden="1"/>
    </xf>
    <xf numFmtId="164" fontId="2" fillId="0" borderId="0" xfId="0" applyNumberFormat="1" applyFont="1" applyAlignment="1" applyProtection="1">
      <alignment horizontal="left" vertical="top"/>
      <protection hidden="1"/>
    </xf>
    <xf numFmtId="0" fontId="15" fillId="0" borderId="0" xfId="0" applyFont="1" applyAlignment="1" applyProtection="1">
      <alignment horizontal="left" vertical="top"/>
      <protection hidden="1"/>
    </xf>
    <xf numFmtId="164" fontId="15" fillId="0" borderId="0" xfId="0" applyNumberFormat="1" applyFont="1" applyAlignment="1" applyProtection="1">
      <alignment horizontal="right" vertical="top"/>
      <protection hidden="1"/>
    </xf>
    <xf numFmtId="169" fontId="2" fillId="0" borderId="0" xfId="0" applyNumberFormat="1" applyFont="1" applyAlignment="1" applyProtection="1">
      <alignment horizontal="left"/>
      <protection hidden="1"/>
    </xf>
    <xf numFmtId="174" fontId="15" fillId="0" borderId="0" xfId="0" applyNumberFormat="1" applyFont="1" applyAlignment="1" applyProtection="1">
      <alignment horizontal="left" vertical="top"/>
      <protection hidden="1"/>
    </xf>
    <xf numFmtId="174" fontId="2" fillId="0" borderId="0" xfId="0" applyNumberFormat="1" applyFont="1" applyAlignment="1" applyProtection="1">
      <alignment horizontal="left" vertical="top"/>
      <protection hidden="1"/>
    </xf>
    <xf numFmtId="2" fontId="16" fillId="0" borderId="0" xfId="0" applyNumberFormat="1" applyFont="1" applyAlignment="1" applyProtection="1">
      <alignment horizontal="center"/>
      <protection hidden="1"/>
    </xf>
    <xf numFmtId="2" fontId="2" fillId="0" borderId="0" xfId="0" applyNumberFormat="1" applyFont="1" applyAlignment="1" applyProtection="1">
      <alignment horizontal="center" wrapText="1"/>
      <protection hidden="1"/>
    </xf>
    <xf numFmtId="164" fontId="2" fillId="0" borderId="0" xfId="0" applyNumberFormat="1" applyFont="1" applyAlignment="1" applyProtection="1">
      <alignment horizontal="center" wrapText="1"/>
      <protection hidden="1"/>
    </xf>
    <xf numFmtId="2" fontId="2" fillId="0" borderId="0" xfId="0" applyNumberFormat="1" applyFont="1" applyAlignment="1" applyProtection="1">
      <alignment horizontal="left"/>
      <protection hidden="1"/>
    </xf>
    <xf numFmtId="2" fontId="2" fillId="0" borderId="0" xfId="0" applyNumberFormat="1" applyFont="1" applyAlignment="1" applyProtection="1">
      <alignment horizontal="left" wrapText="1"/>
      <protection hidden="1"/>
    </xf>
    <xf numFmtId="49" fontId="2" fillId="0" borderId="0" xfId="0" applyNumberFormat="1" applyFont="1" applyAlignment="1" applyProtection="1">
      <alignment horizontal="left" wrapText="1"/>
      <protection hidden="1"/>
    </xf>
    <xf numFmtId="0" fontId="2" fillId="0" borderId="0" xfId="0" applyFont="1" applyAlignment="1" applyProtection="1">
      <alignment horizontal="left" wrapText="1"/>
      <protection hidden="1"/>
    </xf>
    <xf numFmtId="0" fontId="11" fillId="0" borderId="0" xfId="0" applyFont="1" applyAlignment="1" applyProtection="1">
      <alignment vertical="center"/>
      <protection hidden="1"/>
    </xf>
    <xf numFmtId="0" fontId="18" fillId="0" borderId="0" xfId="0" applyFont="1" applyAlignment="1" applyProtection="1">
      <alignment horizontal="left"/>
      <protection hidden="1"/>
    </xf>
    <xf numFmtId="0" fontId="18" fillId="0" borderId="0" xfId="0" applyFont="1" applyProtection="1">
      <protection hidden="1"/>
    </xf>
    <xf numFmtId="2" fontId="2" fillId="0" borderId="0" xfId="0" applyNumberFormat="1" applyFont="1" applyAlignment="1" applyProtection="1">
      <alignment horizontal="left" vertical="top" wrapText="1"/>
      <protection hidden="1"/>
    </xf>
    <xf numFmtId="2" fontId="2" fillId="0" borderId="0" xfId="0" applyNumberFormat="1" applyFont="1" applyAlignment="1" applyProtection="1">
      <alignment horizontal="center" vertical="top" wrapText="1"/>
      <protection hidden="1"/>
    </xf>
    <xf numFmtId="164" fontId="2" fillId="0" borderId="0" xfId="0" applyNumberFormat="1" applyFont="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3" fillId="4" borderId="29" xfId="0" applyFont="1" applyFill="1" applyBorder="1" applyProtection="1">
      <protection hidden="1"/>
    </xf>
    <xf numFmtId="169" fontId="3" fillId="4" borderId="29" xfId="0" applyNumberFormat="1" applyFont="1" applyFill="1" applyBorder="1" applyAlignment="1" applyProtection="1">
      <alignment horizontal="left"/>
      <protection hidden="1"/>
    </xf>
    <xf numFmtId="1" fontId="2" fillId="4" borderId="29" xfId="0" applyNumberFormat="1" applyFont="1" applyFill="1" applyBorder="1" applyAlignment="1" applyProtection="1">
      <alignment horizontal="left"/>
      <protection hidden="1"/>
    </xf>
    <xf numFmtId="2" fontId="3" fillId="4" borderId="29" xfId="0" applyNumberFormat="1" applyFont="1" applyFill="1" applyBorder="1" applyAlignment="1" applyProtection="1">
      <alignment horizontal="right"/>
      <protection hidden="1"/>
    </xf>
    <xf numFmtId="4" fontId="3" fillId="4" borderId="29" xfId="0" applyNumberFormat="1" applyFont="1" applyFill="1" applyBorder="1" applyAlignment="1" applyProtection="1">
      <alignment horizontal="right"/>
      <protection hidden="1"/>
    </xf>
    <xf numFmtId="4" fontId="3" fillId="4" borderId="30" xfId="0" applyNumberFormat="1" applyFont="1" applyFill="1" applyBorder="1" applyAlignment="1" applyProtection="1">
      <alignment horizontal="right"/>
      <protection hidden="1"/>
    </xf>
    <xf numFmtId="2" fontId="3" fillId="4" borderId="28" xfId="0" applyNumberFormat="1" applyFont="1" applyFill="1" applyBorder="1" applyProtection="1">
      <protection hidden="1"/>
    </xf>
    <xf numFmtId="0" fontId="11" fillId="0" borderId="0" xfId="0" applyFont="1" applyAlignment="1" applyProtection="1">
      <alignment horizontal="left" vertical="center"/>
      <protection hidden="1"/>
    </xf>
    <xf numFmtId="0" fontId="12" fillId="0" borderId="0" xfId="0" applyFont="1" applyAlignment="1" applyProtection="1">
      <alignment vertical="center" wrapText="1"/>
      <protection hidden="1"/>
    </xf>
    <xf numFmtId="168" fontId="2" fillId="0" borderId="0" xfId="0" applyNumberFormat="1" applyFont="1" applyAlignment="1" applyProtection="1">
      <alignment horizontal="right"/>
      <protection hidden="1"/>
    </xf>
    <xf numFmtId="0" fontId="2" fillId="0" borderId="0" xfId="0" applyFont="1" applyAlignment="1" applyProtection="1">
      <alignment horizontal="left" vertical="center"/>
      <protection hidden="1"/>
    </xf>
    <xf numFmtId="171" fontId="11" fillId="0" borderId="0" xfId="0" applyNumberFormat="1" applyFont="1" applyAlignment="1" applyProtection="1">
      <alignment horizontal="left"/>
      <protection hidden="1"/>
    </xf>
    <xf numFmtId="2" fontId="11" fillId="0" borderId="0" xfId="0" applyNumberFormat="1" applyFont="1" applyAlignment="1" applyProtection="1">
      <alignment horizontal="center" vertical="center"/>
      <protection hidden="1"/>
    </xf>
    <xf numFmtId="168" fontId="2" fillId="0" borderId="0" xfId="0" applyNumberFormat="1" applyFont="1" applyAlignment="1" applyProtection="1">
      <alignment horizontal="left" vertical="center"/>
      <protection hidden="1"/>
    </xf>
    <xf numFmtId="0" fontId="19" fillId="0" borderId="0" xfId="0" applyFont="1" applyAlignment="1" applyProtection="1">
      <alignment vertical="center"/>
      <protection hidden="1"/>
    </xf>
    <xf numFmtId="4" fontId="19" fillId="0" borderId="0" xfId="0" applyNumberFormat="1" applyFont="1" applyAlignment="1" applyProtection="1">
      <alignment vertical="center"/>
      <protection hidden="1"/>
    </xf>
    <xf numFmtId="0" fontId="2" fillId="0" borderId="0" xfId="0" applyFont="1" applyAlignment="1" applyProtection="1">
      <alignment vertical="center" wrapText="1"/>
      <protection hidden="1"/>
    </xf>
    <xf numFmtId="0" fontId="20" fillId="0" borderId="0" xfId="0" applyFont="1" applyAlignment="1" applyProtection="1">
      <alignment vertical="center"/>
      <protection hidden="1"/>
    </xf>
    <xf numFmtId="2" fontId="2" fillId="0" borderId="46" xfId="0" applyNumberFormat="1" applyFont="1" applyBorder="1" applyAlignment="1" applyProtection="1">
      <alignment horizontal="right" vertical="center"/>
      <protection locked="0"/>
    </xf>
    <xf numFmtId="2" fontId="2" fillId="0" borderId="47" xfId="0" applyNumberFormat="1" applyFont="1" applyBorder="1" applyAlignment="1" applyProtection="1">
      <alignment horizontal="right" vertical="center"/>
      <protection locked="0"/>
    </xf>
    <xf numFmtId="0" fontId="11" fillId="6" borderId="0" xfId="0" applyFont="1" applyFill="1" applyAlignment="1">
      <alignment horizontal="left"/>
    </xf>
    <xf numFmtId="0" fontId="23" fillId="6" borderId="0" xfId="0" applyFont="1" applyFill="1" applyAlignment="1">
      <alignment horizontal="left"/>
    </xf>
    <xf numFmtId="0" fontId="23" fillId="0" borderId="0" xfId="0" applyFont="1" applyAlignment="1">
      <alignment horizontal="left"/>
    </xf>
    <xf numFmtId="0" fontId="11" fillId="6" borderId="0" xfId="0" applyFont="1" applyFill="1" applyAlignment="1">
      <alignment horizontal="left" wrapText="1"/>
    </xf>
    <xf numFmtId="0" fontId="11" fillId="7" borderId="0" xfId="0" applyFont="1" applyFill="1" applyAlignment="1">
      <alignment horizontal="left"/>
    </xf>
    <xf numFmtId="0" fontId="11" fillId="0" borderId="0" xfId="0" applyFont="1" applyAlignment="1">
      <alignment horizontal="right" wrapText="1"/>
    </xf>
    <xf numFmtId="0" fontId="11" fillId="0" borderId="0" xfId="0" applyFont="1" applyAlignment="1">
      <alignment horizontal="right" vertical="top"/>
    </xf>
    <xf numFmtId="0" fontId="11" fillId="7" borderId="0" xfId="0" applyFont="1" applyFill="1" applyAlignment="1">
      <alignment horizontal="left" vertical="top" wrapText="1"/>
    </xf>
    <xf numFmtId="0" fontId="11" fillId="0" borderId="0" xfId="0" applyFont="1" applyAlignment="1">
      <alignment horizontal="right" vertical="top" wrapText="1"/>
    </xf>
    <xf numFmtId="0" fontId="11" fillId="0" borderId="0" xfId="0" applyFont="1" applyAlignment="1">
      <alignment horizontal="right"/>
    </xf>
    <xf numFmtId="0" fontId="11" fillId="8" borderId="0" xfId="0" applyFont="1" applyFill="1" applyAlignment="1">
      <alignment horizontal="left"/>
    </xf>
    <xf numFmtId="0" fontId="3" fillId="0" borderId="0" xfId="0" applyFont="1" applyAlignment="1" applyProtection="1">
      <alignment horizontal="left" vertical="top"/>
      <protection hidden="1"/>
    </xf>
    <xf numFmtId="0" fontId="3" fillId="0" borderId="0" xfId="0" applyFont="1" applyAlignment="1" applyProtection="1">
      <alignment horizontal="left"/>
      <protection hidden="1"/>
    </xf>
    <xf numFmtId="0" fontId="11" fillId="9" borderId="0" xfId="0" applyFont="1" applyFill="1" applyAlignment="1">
      <alignment horizontal="left"/>
    </xf>
    <xf numFmtId="0" fontId="16"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5" fillId="0" borderId="0" xfId="0" applyFont="1" applyAlignment="1" applyProtection="1">
      <alignment horizontal="right"/>
      <protection hidden="1"/>
    </xf>
    <xf numFmtId="0" fontId="2" fillId="4" borderId="17" xfId="0" applyFont="1" applyFill="1" applyBorder="1" applyAlignment="1" applyProtection="1">
      <alignment vertical="center"/>
      <protection hidden="1"/>
    </xf>
    <xf numFmtId="0" fontId="2" fillId="0" borderId="0" xfId="0" applyFont="1" applyAlignment="1" applyProtection="1">
      <alignment horizontal="center" wrapText="1"/>
      <protection hidden="1"/>
    </xf>
    <xf numFmtId="168" fontId="5" fillId="0" borderId="0" xfId="0" applyNumberFormat="1" applyFont="1" applyAlignment="1" applyProtection="1">
      <alignment horizontal="center"/>
      <protection hidden="1"/>
    </xf>
    <xf numFmtId="0" fontId="5" fillId="0" borderId="0" xfId="0" applyFont="1" applyAlignment="1" applyProtection="1">
      <alignment horizontal="center" wrapText="1"/>
      <protection hidden="1"/>
    </xf>
    <xf numFmtId="2" fontId="5" fillId="0" borderId="0" xfId="0" applyNumberFormat="1" applyFont="1" applyAlignment="1" applyProtection="1">
      <alignment horizontal="center"/>
      <protection hidden="1"/>
    </xf>
    <xf numFmtId="2" fontId="4" fillId="0" borderId="0" xfId="0" applyNumberFormat="1" applyFont="1" applyAlignment="1" applyProtection="1">
      <alignment horizontal="center"/>
      <protection hidden="1"/>
    </xf>
    <xf numFmtId="0" fontId="3" fillId="4" borderId="69" xfId="0" applyFont="1" applyFill="1" applyBorder="1" applyProtection="1">
      <protection hidden="1"/>
    </xf>
    <xf numFmtId="0" fontId="3" fillId="4" borderId="70" xfId="0" applyFont="1" applyFill="1" applyBorder="1" applyProtection="1">
      <protection hidden="1"/>
    </xf>
    <xf numFmtId="169" fontId="3" fillId="4" borderId="77" xfId="0" applyNumberFormat="1" applyFont="1" applyFill="1" applyBorder="1" applyAlignment="1" applyProtection="1">
      <alignment horizontal="left"/>
      <protection hidden="1"/>
    </xf>
    <xf numFmtId="4" fontId="3" fillId="4" borderId="19" xfId="0" applyNumberFormat="1" applyFont="1" applyFill="1" applyBorder="1" applyAlignment="1" applyProtection="1">
      <alignment horizontal="right"/>
      <protection hidden="1"/>
    </xf>
    <xf numFmtId="4" fontId="7" fillId="0" borderId="0" xfId="0" applyNumberFormat="1" applyFont="1" applyAlignment="1" applyProtection="1">
      <alignment horizontal="right" vertical="center"/>
      <protection hidden="1"/>
    </xf>
    <xf numFmtId="4" fontId="5" fillId="0" borderId="0" xfId="0" applyNumberFormat="1" applyFont="1" applyAlignment="1" applyProtection="1">
      <alignment horizontal="center" vertical="center" wrapText="1"/>
      <protection hidden="1"/>
    </xf>
    <xf numFmtId="4" fontId="5" fillId="0" borderId="0" xfId="0" applyNumberFormat="1" applyFont="1" applyAlignment="1">
      <alignment horizontal="center" vertical="center"/>
    </xf>
    <xf numFmtId="4" fontId="5" fillId="0" borderId="0" xfId="0" applyNumberFormat="1" applyFont="1" applyAlignment="1" applyProtection="1">
      <alignment horizontal="center" vertical="center"/>
      <protection hidden="1"/>
    </xf>
    <xf numFmtId="4" fontId="5" fillId="0" borderId="0" xfId="0" applyNumberFormat="1" applyFont="1" applyAlignment="1" applyProtection="1">
      <alignment horizontal="right" vertical="center"/>
      <protection hidden="1"/>
    </xf>
    <xf numFmtId="2" fontId="5" fillId="0" borderId="0" xfId="0" applyNumberFormat="1" applyFont="1" applyAlignment="1" applyProtection="1">
      <alignment vertical="center"/>
      <protection hidden="1"/>
    </xf>
    <xf numFmtId="1" fontId="5" fillId="0" borderId="0" xfId="0" applyNumberFormat="1" applyFont="1" applyAlignment="1" applyProtection="1">
      <alignment horizontal="center" vertical="center"/>
      <protection hidden="1"/>
    </xf>
    <xf numFmtId="0" fontId="5" fillId="0" borderId="0" xfId="0" applyFont="1" applyAlignment="1" applyProtection="1">
      <alignment horizontal="center" vertical="center"/>
      <protection hidden="1"/>
    </xf>
    <xf numFmtId="4" fontId="5" fillId="0" borderId="0" xfId="0" applyNumberFormat="1" applyFont="1" applyAlignment="1" applyProtection="1">
      <alignment horizontal="right" vertical="center" wrapText="1"/>
      <protection hidden="1"/>
    </xf>
    <xf numFmtId="4" fontId="5" fillId="0" borderId="0" xfId="0" applyNumberFormat="1" applyFont="1" applyAlignment="1" applyProtection="1">
      <alignment vertical="center"/>
      <protection hidden="1"/>
    </xf>
    <xf numFmtId="0" fontId="2" fillId="4" borderId="38" xfId="0" applyFont="1" applyFill="1" applyBorder="1" applyAlignment="1" applyProtection="1">
      <alignment vertical="center"/>
      <protection hidden="1"/>
    </xf>
    <xf numFmtId="0" fontId="19" fillId="0" borderId="0" xfId="0" applyFont="1" applyAlignment="1" applyProtection="1">
      <alignment horizontal="right" vertical="center"/>
      <protection hidden="1"/>
    </xf>
    <xf numFmtId="4" fontId="19" fillId="0" borderId="0" xfId="0" applyNumberFormat="1" applyFont="1" applyAlignment="1" applyProtection="1">
      <alignment horizontal="right" vertical="center"/>
      <protection hidden="1"/>
    </xf>
    <xf numFmtId="0" fontId="2" fillId="4" borderId="41" xfId="0" applyFont="1" applyFill="1" applyBorder="1" applyAlignment="1" applyProtection="1">
      <alignment horizontal="left" vertical="center"/>
      <protection hidden="1"/>
    </xf>
    <xf numFmtId="0" fontId="2" fillId="4" borderId="40" xfId="0" applyFont="1" applyFill="1" applyBorder="1" applyAlignment="1" applyProtection="1">
      <alignment vertical="center"/>
      <protection hidden="1"/>
    </xf>
    <xf numFmtId="0" fontId="2" fillId="0" borderId="0" xfId="0" applyFont="1" applyAlignment="1" applyProtection="1">
      <alignment horizontal="right" vertical="center"/>
      <protection hidden="1"/>
    </xf>
    <xf numFmtId="2" fontId="11" fillId="0" borderId="0" xfId="0" applyNumberFormat="1" applyFont="1" applyAlignment="1" applyProtection="1">
      <alignment horizontal="right" vertical="center"/>
      <protection hidden="1"/>
    </xf>
    <xf numFmtId="0" fontId="11" fillId="0" borderId="82" xfId="0" applyFont="1" applyBorder="1" applyProtection="1">
      <protection hidden="1"/>
    </xf>
    <xf numFmtId="0" fontId="2" fillId="0" borderId="82" xfId="0" applyFont="1" applyBorder="1" applyAlignment="1" applyProtection="1">
      <alignment vertical="center" wrapText="1"/>
      <protection hidden="1"/>
    </xf>
    <xf numFmtId="0" fontId="11" fillId="0" borderId="82" xfId="0" applyFont="1" applyBorder="1" applyAlignment="1" applyProtection="1">
      <alignment vertical="center"/>
      <protection hidden="1"/>
    </xf>
    <xf numFmtId="0" fontId="19" fillId="0" borderId="82" xfId="0" applyFont="1" applyBorder="1" applyAlignment="1" applyProtection="1">
      <alignment vertical="center"/>
      <protection hidden="1"/>
    </xf>
    <xf numFmtId="0" fontId="19" fillId="0" borderId="82" xfId="0" applyFont="1" applyBorder="1" applyAlignment="1" applyProtection="1">
      <alignment horizontal="right" vertical="center"/>
      <protection hidden="1"/>
    </xf>
    <xf numFmtId="4" fontId="19" fillId="0" borderId="82" xfId="0" applyNumberFormat="1" applyFont="1" applyBorder="1" applyAlignment="1" applyProtection="1">
      <alignment vertical="center"/>
      <protection hidden="1"/>
    </xf>
    <xf numFmtId="4" fontId="19" fillId="0" borderId="82" xfId="0" applyNumberFormat="1" applyFont="1" applyBorder="1" applyAlignment="1" applyProtection="1">
      <alignment horizontal="right" vertical="center"/>
      <protection hidden="1"/>
    </xf>
    <xf numFmtId="0" fontId="17" fillId="4" borderId="16" xfId="0" applyFont="1" applyFill="1" applyBorder="1" applyAlignment="1" applyProtection="1">
      <alignment vertical="center"/>
      <protection hidden="1"/>
    </xf>
    <xf numFmtId="0" fontId="2" fillId="4" borderId="85" xfId="0" applyFont="1" applyFill="1" applyBorder="1" applyAlignment="1" applyProtection="1">
      <alignment horizontal="right" wrapText="1"/>
      <protection hidden="1"/>
    </xf>
    <xf numFmtId="171" fontId="11" fillId="0" borderId="82" xfId="0" applyNumberFormat="1" applyFont="1" applyBorder="1" applyAlignment="1" applyProtection="1">
      <alignment horizontal="right"/>
      <protection hidden="1"/>
    </xf>
    <xf numFmtId="0" fontId="11" fillId="0" borderId="82" xfId="0" applyFont="1" applyBorder="1" applyAlignment="1" applyProtection="1">
      <alignment horizontal="right" vertical="center"/>
      <protection hidden="1"/>
    </xf>
    <xf numFmtId="0" fontId="20" fillId="0" borderId="82" xfId="0" applyFont="1" applyBorder="1" applyAlignment="1" applyProtection="1">
      <alignment vertical="center"/>
      <protection hidden="1"/>
    </xf>
    <xf numFmtId="14" fontId="11" fillId="0" borderId="0" xfId="0" applyNumberFormat="1" applyFont="1" applyAlignment="1" applyProtection="1">
      <alignment vertical="center"/>
      <protection hidden="1"/>
    </xf>
    <xf numFmtId="164" fontId="11" fillId="0" borderId="0" xfId="0" applyNumberFormat="1" applyFont="1" applyAlignment="1" applyProtection="1">
      <alignment vertical="center"/>
      <protection hidden="1"/>
    </xf>
    <xf numFmtId="165" fontId="11" fillId="0" borderId="0" xfId="0" applyNumberFormat="1" applyFont="1" applyAlignment="1" applyProtection="1">
      <alignment vertical="center"/>
      <protection hidden="1"/>
    </xf>
    <xf numFmtId="10" fontId="11" fillId="0" borderId="0" xfId="0" applyNumberFormat="1" applyFont="1" applyAlignment="1" applyProtection="1">
      <alignment vertical="center"/>
      <protection hidden="1"/>
    </xf>
    <xf numFmtId="49" fontId="11" fillId="0" borderId="0" xfId="0" applyNumberFormat="1" applyFont="1" applyAlignment="1" applyProtection="1">
      <alignment vertical="center"/>
      <protection hidden="1"/>
    </xf>
    <xf numFmtId="14" fontId="11" fillId="0" borderId="0" xfId="0" applyNumberFormat="1" applyFont="1" applyAlignment="1" applyProtection="1">
      <alignment horizontal="left" vertical="center"/>
      <protection hidden="1"/>
    </xf>
    <xf numFmtId="1" fontId="11" fillId="0" borderId="0" xfId="0" applyNumberFormat="1" applyFont="1" applyAlignment="1" applyProtection="1">
      <alignment horizontal="left" vertical="center"/>
      <protection hidden="1"/>
    </xf>
    <xf numFmtId="0" fontId="26" fillId="0" borderId="0" xfId="0" applyFont="1" applyAlignment="1" applyProtection="1">
      <alignment vertical="center"/>
      <protection hidden="1"/>
    </xf>
    <xf numFmtId="0" fontId="27" fillId="0" borderId="0" xfId="0" applyFont="1" applyProtection="1">
      <protection hidden="1"/>
    </xf>
    <xf numFmtId="0" fontId="2" fillId="10" borderId="0" xfId="0" applyFont="1" applyFill="1" applyAlignment="1" applyProtection="1">
      <alignment vertical="center"/>
      <protection hidden="1"/>
    </xf>
    <xf numFmtId="0" fontId="11" fillId="11" borderId="4" xfId="0" applyFont="1" applyFill="1" applyBorder="1" applyAlignment="1" applyProtection="1">
      <alignment horizontal="center" vertical="center"/>
      <protection hidden="1"/>
    </xf>
    <xf numFmtId="0" fontId="2" fillId="10" borderId="0" xfId="0" applyFont="1" applyFill="1" applyAlignment="1">
      <alignment horizontal="left"/>
    </xf>
    <xf numFmtId="0" fontId="11" fillId="0" borderId="0" xfId="0" applyFont="1" applyAlignment="1" applyProtection="1">
      <alignment vertical="center" wrapText="1"/>
      <protection hidden="1"/>
    </xf>
    <xf numFmtId="0" fontId="13" fillId="0" borderId="0" xfId="0" applyFont="1" applyAlignment="1">
      <alignment horizontal="right" wrapText="1"/>
    </xf>
    <xf numFmtId="0" fontId="11" fillId="7" borderId="0" xfId="0" applyFont="1" applyFill="1" applyAlignment="1">
      <alignment horizontal="left" vertical="top"/>
    </xf>
    <xf numFmtId="1" fontId="2" fillId="0" borderId="0" xfId="0" applyNumberFormat="1" applyFont="1" applyAlignment="1" applyProtection="1">
      <alignment horizontal="center" vertical="top"/>
      <protection hidden="1"/>
    </xf>
    <xf numFmtId="2" fontId="2" fillId="0" borderId="0" xfId="0" applyNumberFormat="1" applyFont="1" applyAlignment="1" applyProtection="1">
      <alignment horizontal="right" vertical="top"/>
      <protection hidden="1"/>
    </xf>
    <xf numFmtId="164" fontId="2" fillId="0" borderId="0" xfId="0" applyNumberFormat="1" applyFont="1" applyAlignment="1" applyProtection="1">
      <alignment horizontal="right" vertical="top"/>
      <protection hidden="1"/>
    </xf>
    <xf numFmtId="4" fontId="2" fillId="0" borderId="0" xfId="0" applyNumberFormat="1" applyFont="1" applyAlignment="1" applyProtection="1">
      <alignment vertical="top"/>
      <protection hidden="1"/>
    </xf>
    <xf numFmtId="0" fontId="2" fillId="0" borderId="0" xfId="0" applyFont="1" applyAlignment="1" applyProtection="1">
      <alignment vertical="top"/>
      <protection hidden="1"/>
    </xf>
    <xf numFmtId="0" fontId="2" fillId="0" borderId="0" xfId="0" applyFont="1" applyAlignment="1" applyProtection="1">
      <alignment vertical="top" wrapText="1"/>
      <protection hidden="1"/>
    </xf>
    <xf numFmtId="0" fontId="28" fillId="0" borderId="0" xfId="0" applyFont="1" applyAlignment="1" applyProtection="1">
      <alignment vertical="top"/>
      <protection hidden="1"/>
    </xf>
    <xf numFmtId="2" fontId="2" fillId="0" borderId="41" xfId="0" applyNumberFormat="1" applyFont="1" applyBorder="1" applyAlignment="1" applyProtection="1">
      <alignment horizontal="right" vertical="center"/>
      <protection locked="0"/>
    </xf>
    <xf numFmtId="0" fontId="3" fillId="4" borderId="28" xfId="0" applyFont="1" applyFill="1" applyBorder="1" applyAlignment="1" applyProtection="1">
      <alignment horizontal="left" vertical="center"/>
      <protection hidden="1"/>
    </xf>
    <xf numFmtId="0" fontId="3" fillId="4" borderId="29" xfId="0" applyFont="1" applyFill="1" applyBorder="1" applyAlignment="1" applyProtection="1">
      <alignment horizontal="left" vertical="center"/>
      <protection hidden="1"/>
    </xf>
    <xf numFmtId="0" fontId="3" fillId="4" borderId="29" xfId="0" applyFont="1" applyFill="1" applyBorder="1" applyAlignment="1" applyProtection="1">
      <alignment horizontal="right" vertical="center"/>
      <protection hidden="1"/>
    </xf>
    <xf numFmtId="164" fontId="3" fillId="4" borderId="28" xfId="0" applyNumberFormat="1" applyFont="1" applyFill="1" applyBorder="1" applyAlignment="1" applyProtection="1">
      <alignment horizontal="left" vertical="center"/>
      <protection hidden="1"/>
    </xf>
    <xf numFmtId="164" fontId="3" fillId="4" borderId="29" xfId="0" applyNumberFormat="1" applyFont="1" applyFill="1" applyBorder="1" applyAlignment="1" applyProtection="1">
      <alignment horizontal="right" vertical="center"/>
      <protection hidden="1"/>
    </xf>
    <xf numFmtId="0" fontId="3" fillId="4" borderId="30" xfId="0" applyFont="1" applyFill="1" applyBorder="1" applyAlignment="1" applyProtection="1">
      <alignment horizontal="left" vertical="center"/>
      <protection hidden="1"/>
    </xf>
    <xf numFmtId="164" fontId="3" fillId="4" borderId="30" xfId="0" applyNumberFormat="1" applyFont="1" applyFill="1" applyBorder="1" applyAlignment="1" applyProtection="1">
      <alignment horizontal="right" vertical="center"/>
      <protection hidden="1"/>
    </xf>
    <xf numFmtId="174" fontId="2" fillId="0" borderId="0" xfId="0" applyNumberFormat="1" applyFont="1" applyAlignment="1" applyProtection="1">
      <alignment horizontal="left" vertical="center"/>
      <protection hidden="1"/>
    </xf>
    <xf numFmtId="2" fontId="15" fillId="0" borderId="0" xfId="0" applyNumberFormat="1" applyFont="1" applyAlignment="1" applyProtection="1">
      <alignment horizontal="center" vertical="center"/>
      <protection hidden="1"/>
    </xf>
    <xf numFmtId="2" fontId="2" fillId="0" borderId="0" xfId="0" applyNumberFormat="1" applyFont="1" applyAlignment="1" applyProtection="1">
      <alignment horizontal="left" vertical="center"/>
      <protection hidden="1"/>
    </xf>
    <xf numFmtId="164" fontId="2"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2" fillId="4" borderId="19" xfId="0" applyFont="1" applyFill="1" applyBorder="1" applyAlignment="1" applyProtection="1">
      <alignment vertical="center"/>
      <protection hidden="1"/>
    </xf>
    <xf numFmtId="0" fontId="2" fillId="4" borderId="20" xfId="0" applyFont="1" applyFill="1" applyBorder="1" applyAlignment="1" applyProtection="1">
      <alignment horizontal="left" vertical="center"/>
      <protection hidden="1"/>
    </xf>
    <xf numFmtId="0" fontId="9" fillId="4" borderId="15" xfId="0" applyFont="1" applyFill="1" applyBorder="1" applyAlignment="1" applyProtection="1">
      <alignment vertical="center"/>
      <protection hidden="1"/>
    </xf>
    <xf numFmtId="0" fontId="9" fillId="4" borderId="0" xfId="0" applyFont="1" applyFill="1" applyAlignment="1" applyProtection="1">
      <alignment vertical="center"/>
      <protection hidden="1"/>
    </xf>
    <xf numFmtId="0" fontId="2" fillId="4" borderId="51" xfId="0" applyFont="1" applyFill="1" applyBorder="1" applyAlignment="1" applyProtection="1">
      <alignment horizontal="left" vertical="center"/>
      <protection hidden="1"/>
    </xf>
    <xf numFmtId="0" fontId="2" fillId="4" borderId="37" xfId="0" applyFont="1" applyFill="1" applyBorder="1" applyAlignment="1" applyProtection="1">
      <alignment vertical="center"/>
      <protection hidden="1"/>
    </xf>
    <xf numFmtId="0" fontId="2" fillId="4" borderId="42" xfId="0" applyFont="1" applyFill="1" applyBorder="1" applyAlignment="1" applyProtection="1">
      <alignment horizontal="left" vertical="center"/>
      <protection hidden="1"/>
    </xf>
    <xf numFmtId="0" fontId="2" fillId="4" borderId="52" xfId="0" applyFont="1" applyFill="1" applyBorder="1" applyAlignment="1" applyProtection="1">
      <alignment vertical="center"/>
      <protection hidden="1"/>
    </xf>
    <xf numFmtId="0" fontId="2" fillId="4" borderId="68" xfId="0" applyFont="1" applyFill="1" applyBorder="1" applyAlignment="1" applyProtection="1">
      <alignment vertical="center"/>
      <protection hidden="1"/>
    </xf>
    <xf numFmtId="0" fontId="2" fillId="4" borderId="59" xfId="0" applyFont="1" applyFill="1" applyBorder="1" applyAlignment="1" applyProtection="1">
      <alignment horizontal="right" vertical="center" wrapText="1"/>
      <protection hidden="1"/>
    </xf>
    <xf numFmtId="14" fontId="2" fillId="4" borderId="7" xfId="0" applyNumberFormat="1" applyFont="1" applyFill="1" applyBorder="1" applyAlignment="1" applyProtection="1">
      <alignment horizontal="right" vertical="center"/>
      <protection hidden="1"/>
    </xf>
    <xf numFmtId="14" fontId="2" fillId="4" borderId="49" xfId="0" applyNumberFormat="1" applyFont="1" applyFill="1" applyBorder="1" applyAlignment="1" applyProtection="1">
      <alignment horizontal="right" vertical="center"/>
      <protection hidden="1"/>
    </xf>
    <xf numFmtId="2" fontId="2" fillId="0" borderId="0" xfId="0" applyNumberFormat="1" applyFont="1" applyAlignment="1" applyProtection="1">
      <alignment vertical="center"/>
      <protection hidden="1"/>
    </xf>
    <xf numFmtId="14" fontId="2" fillId="4" borderId="50" xfId="0" applyNumberFormat="1" applyFont="1" applyFill="1" applyBorder="1" applyAlignment="1" applyProtection="1">
      <alignment horizontal="right" vertical="center"/>
      <protection hidden="1"/>
    </xf>
    <xf numFmtId="0" fontId="2" fillId="4" borderId="52" xfId="0" applyFont="1" applyFill="1" applyBorder="1" applyAlignment="1" applyProtection="1">
      <alignment horizontal="left" vertical="center"/>
      <protection hidden="1"/>
    </xf>
    <xf numFmtId="175" fontId="2" fillId="4" borderId="17" xfId="0" applyNumberFormat="1" applyFont="1" applyFill="1" applyBorder="1" applyAlignment="1" applyProtection="1">
      <alignment horizontal="right" vertical="center"/>
      <protection hidden="1"/>
    </xf>
    <xf numFmtId="0" fontId="2" fillId="4" borderId="0" xfId="0" applyFont="1" applyFill="1" applyAlignment="1" applyProtection="1">
      <alignment vertical="center"/>
      <protection hidden="1"/>
    </xf>
    <xf numFmtId="0" fontId="2" fillId="4" borderId="54" xfId="0" applyFont="1" applyFill="1" applyBorder="1" applyAlignment="1" applyProtection="1">
      <alignment horizontal="right" vertical="center"/>
      <protection hidden="1"/>
    </xf>
    <xf numFmtId="0" fontId="2" fillId="4" borderId="35" xfId="0" applyFont="1" applyFill="1" applyBorder="1" applyAlignment="1" applyProtection="1">
      <alignment horizontal="left" vertical="center"/>
      <protection hidden="1"/>
    </xf>
    <xf numFmtId="0" fontId="2" fillId="4" borderId="36" xfId="0" applyFont="1" applyFill="1" applyBorder="1" applyAlignment="1" applyProtection="1">
      <alignment vertical="center"/>
      <protection hidden="1"/>
    </xf>
    <xf numFmtId="0" fontId="2" fillId="4" borderId="39" xfId="0" applyFont="1" applyFill="1" applyBorder="1" applyAlignment="1" applyProtection="1">
      <alignment vertical="center"/>
      <protection hidden="1"/>
    </xf>
    <xf numFmtId="0" fontId="2" fillId="4" borderId="67" xfId="0" applyFont="1" applyFill="1" applyBorder="1" applyAlignment="1" applyProtection="1">
      <alignment vertical="center"/>
      <protection hidden="1"/>
    </xf>
    <xf numFmtId="0" fontId="2" fillId="4" borderId="86" xfId="0" applyFont="1" applyFill="1" applyBorder="1" applyAlignment="1" applyProtection="1">
      <alignment vertical="center"/>
      <protection hidden="1"/>
    </xf>
    <xf numFmtId="14" fontId="2" fillId="4" borderId="53" xfId="0" applyNumberFormat="1" applyFont="1" applyFill="1" applyBorder="1" applyAlignment="1" applyProtection="1">
      <alignment horizontal="right" vertical="center"/>
      <protection hidden="1"/>
    </xf>
    <xf numFmtId="14" fontId="2" fillId="4" borderId="55" xfId="0" applyNumberFormat="1" applyFont="1" applyFill="1" applyBorder="1" applyAlignment="1" applyProtection="1">
      <alignment horizontal="right" vertical="center"/>
      <protection hidden="1"/>
    </xf>
    <xf numFmtId="14" fontId="2" fillId="4" borderId="57" xfId="0" applyNumberFormat="1" applyFont="1" applyFill="1" applyBorder="1" applyAlignment="1" applyProtection="1">
      <alignment horizontal="right" vertical="center"/>
      <protection hidden="1"/>
    </xf>
    <xf numFmtId="175" fontId="2" fillId="4" borderId="16" xfId="0" applyNumberFormat="1" applyFont="1" applyFill="1" applyBorder="1" applyAlignment="1" applyProtection="1">
      <alignment horizontal="right" vertical="center"/>
      <protection hidden="1"/>
    </xf>
    <xf numFmtId="0" fontId="2" fillId="4" borderId="15" xfId="0" applyFont="1" applyFill="1" applyBorder="1" applyAlignment="1" applyProtection="1">
      <alignment vertical="center"/>
      <protection hidden="1"/>
    </xf>
    <xf numFmtId="0" fontId="2" fillId="0" borderId="29" xfId="0" applyFont="1" applyBorder="1" applyProtection="1">
      <protection hidden="1"/>
    </xf>
    <xf numFmtId="169" fontId="2" fillId="0" borderId="29" xfId="0" applyNumberFormat="1" applyFont="1" applyBorder="1" applyAlignment="1" applyProtection="1">
      <alignment horizontal="left"/>
      <protection hidden="1"/>
    </xf>
    <xf numFmtId="2" fontId="2" fillId="0" borderId="29" xfId="0" applyNumberFormat="1" applyFont="1" applyBorder="1" applyProtection="1">
      <protection hidden="1"/>
    </xf>
    <xf numFmtId="164" fontId="2" fillId="0" borderId="29" xfId="0" applyNumberFormat="1" applyFont="1" applyBorder="1" applyAlignment="1" applyProtection="1">
      <alignment horizontal="right"/>
      <protection hidden="1"/>
    </xf>
    <xf numFmtId="2" fontId="2" fillId="0" borderId="29" xfId="0" applyNumberFormat="1" applyFont="1" applyBorder="1" applyAlignment="1" applyProtection="1">
      <alignment horizontal="right"/>
      <protection hidden="1"/>
    </xf>
    <xf numFmtId="1" fontId="2" fillId="0" borderId="29" xfId="0" applyNumberFormat="1" applyFont="1" applyBorder="1" applyAlignment="1" applyProtection="1">
      <alignment horizontal="left"/>
      <protection hidden="1"/>
    </xf>
    <xf numFmtId="1" fontId="2" fillId="0" borderId="29" xfId="0" applyNumberFormat="1" applyFont="1" applyBorder="1" applyAlignment="1" applyProtection="1">
      <alignment horizontal="right"/>
      <protection hidden="1"/>
    </xf>
    <xf numFmtId="0" fontId="0" fillId="0" borderId="29" xfId="0" applyBorder="1"/>
    <xf numFmtId="169" fontId="3" fillId="4" borderId="19" xfId="0" applyNumberFormat="1" applyFont="1" applyFill="1" applyBorder="1" applyAlignment="1" applyProtection="1">
      <alignment vertical="center"/>
      <protection hidden="1"/>
    </xf>
    <xf numFmtId="164" fontId="2" fillId="4" borderId="7" xfId="0" applyNumberFormat="1" applyFont="1" applyFill="1" applyBorder="1" applyAlignment="1" applyProtection="1">
      <alignment horizontal="right" vertical="center"/>
      <protection hidden="1"/>
    </xf>
    <xf numFmtId="164" fontId="2" fillId="4" borderId="22" xfId="0" applyNumberFormat="1" applyFont="1" applyFill="1" applyBorder="1" applyAlignment="1" applyProtection="1">
      <alignment horizontal="right" vertical="center"/>
      <protection hidden="1"/>
    </xf>
    <xf numFmtId="0" fontId="2" fillId="4" borderId="5" xfId="0" applyFont="1" applyFill="1" applyBorder="1" applyAlignment="1" applyProtection="1">
      <alignment horizontal="right" vertical="center"/>
      <protection hidden="1"/>
    </xf>
    <xf numFmtId="2" fontId="3" fillId="4" borderId="22" xfId="0" applyNumberFormat="1" applyFont="1" applyFill="1" applyBorder="1" applyAlignment="1" applyProtection="1">
      <alignment horizontal="right" vertical="center"/>
      <protection hidden="1"/>
    </xf>
    <xf numFmtId="169" fontId="2" fillId="2" borderId="43" xfId="0" applyNumberFormat="1" applyFont="1" applyFill="1" applyBorder="1" applyAlignment="1" applyProtection="1">
      <alignment horizontal="left"/>
      <protection hidden="1"/>
    </xf>
    <xf numFmtId="169" fontId="2" fillId="2" borderId="44" xfId="0" applyNumberFormat="1" applyFont="1" applyFill="1" applyBorder="1" applyAlignment="1" applyProtection="1">
      <alignment horizontal="left"/>
      <protection hidden="1"/>
    </xf>
    <xf numFmtId="9" fontId="2" fillId="2" borderId="74" xfId="0" applyNumberFormat="1" applyFont="1" applyFill="1" applyBorder="1" applyAlignment="1" applyProtection="1">
      <alignment wrapText="1"/>
      <protection hidden="1"/>
    </xf>
    <xf numFmtId="9" fontId="2" fillId="2" borderId="66" xfId="0" applyNumberFormat="1" applyFont="1" applyFill="1" applyBorder="1" applyAlignment="1" applyProtection="1">
      <alignment wrapText="1"/>
      <protection hidden="1"/>
    </xf>
    <xf numFmtId="0" fontId="29" fillId="4" borderId="64" xfId="0" applyFont="1" applyFill="1" applyBorder="1" applyAlignment="1" applyProtection="1">
      <alignment horizontal="right" vertical="center" wrapText="1"/>
      <protection hidden="1"/>
    </xf>
    <xf numFmtId="0" fontId="11" fillId="0" borderId="0" xfId="0" applyFont="1" applyAlignment="1">
      <alignment horizontal="left" wrapText="1"/>
    </xf>
    <xf numFmtId="0" fontId="11" fillId="0" borderId="0" xfId="0" applyFont="1"/>
    <xf numFmtId="0" fontId="2" fillId="10" borderId="0" xfId="0" applyFont="1" applyFill="1" applyAlignment="1" applyProtection="1">
      <alignment vertical="top"/>
      <protection hidden="1"/>
    </xf>
    <xf numFmtId="0" fontId="11" fillId="0" borderId="0" xfId="0" applyFont="1" applyAlignment="1" applyProtection="1">
      <alignment horizontal="right" vertical="top"/>
      <protection hidden="1"/>
    </xf>
    <xf numFmtId="0" fontId="11" fillId="0" borderId="0" xfId="0" applyFont="1" applyAlignment="1" applyProtection="1">
      <alignment vertical="top"/>
      <protection hidden="1"/>
    </xf>
    <xf numFmtId="0" fontId="2" fillId="10" borderId="0" xfId="0" applyFont="1" applyFill="1" applyAlignment="1" applyProtection="1">
      <alignment vertical="top" wrapText="1"/>
      <protection hidden="1"/>
    </xf>
    <xf numFmtId="0" fontId="11" fillId="0" borderId="0" xfId="0" applyFont="1" applyAlignment="1" applyProtection="1">
      <alignment horizontal="left" vertical="center" wrapText="1"/>
      <protection hidden="1"/>
    </xf>
    <xf numFmtId="0" fontId="2" fillId="10" borderId="0" xfId="0" applyFont="1" applyFill="1" applyAlignment="1">
      <alignment horizontal="left" vertical="top"/>
    </xf>
    <xf numFmtId="0" fontId="11" fillId="6" borderId="0" xfId="0" applyFont="1" applyFill="1" applyAlignment="1">
      <alignment horizontal="left" vertical="top"/>
    </xf>
    <xf numFmtId="0" fontId="11" fillId="6" borderId="0" xfId="0" applyFont="1" applyFill="1" applyAlignment="1">
      <alignment horizontal="left" vertical="top" wrapText="1"/>
    </xf>
    <xf numFmtId="0" fontId="13" fillId="0" borderId="0" xfId="0" applyFont="1" applyAlignment="1">
      <alignment horizontal="right" vertical="top" wrapText="1"/>
    </xf>
    <xf numFmtId="0" fontId="23" fillId="0" borderId="0" xfId="0" applyFont="1" applyAlignment="1">
      <alignment horizontal="left" vertical="top"/>
    </xf>
    <xf numFmtId="0" fontId="13" fillId="0" borderId="0" xfId="0" applyFont="1" applyAlignment="1">
      <alignment horizontal="right"/>
    </xf>
    <xf numFmtId="0" fontId="13" fillId="0" borderId="0" xfId="0" applyFont="1" applyAlignment="1">
      <alignment horizontal="right" vertical="top"/>
    </xf>
    <xf numFmtId="10" fontId="2" fillId="4" borderId="5" xfId="0" applyNumberFormat="1" applyFont="1" applyFill="1" applyBorder="1" applyAlignment="1" applyProtection="1">
      <alignment horizontal="left" vertical="center"/>
      <protection hidden="1"/>
    </xf>
    <xf numFmtId="10" fontId="2" fillId="4" borderId="58" xfId="1" applyNumberFormat="1" applyFont="1" applyFill="1" applyBorder="1" applyAlignment="1" applyProtection="1">
      <alignment horizontal="right" vertical="center" wrapText="1"/>
      <protection hidden="1"/>
    </xf>
    <xf numFmtId="169" fontId="3" fillId="4" borderId="19" xfId="0" applyNumberFormat="1" applyFont="1" applyFill="1" applyBorder="1" applyAlignment="1" applyProtection="1">
      <alignment horizontal="right" vertical="center"/>
      <protection hidden="1"/>
    </xf>
    <xf numFmtId="169" fontId="24" fillId="4" borderId="20" xfId="0" applyNumberFormat="1" applyFont="1" applyFill="1" applyBorder="1" applyAlignment="1" applyProtection="1">
      <alignment horizontal="right" vertical="center"/>
      <protection hidden="1"/>
    </xf>
    <xf numFmtId="169" fontId="3" fillId="0" borderId="0" xfId="0" applyNumberFormat="1" applyFont="1" applyAlignment="1" applyProtection="1">
      <alignment vertical="center"/>
      <protection hidden="1"/>
    </xf>
    <xf numFmtId="169" fontId="3" fillId="0" borderId="0" xfId="0" applyNumberFormat="1"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2" fontId="2" fillId="0" borderId="0" xfId="0" applyNumberFormat="1" applyFont="1" applyAlignment="1" applyProtection="1">
      <alignment horizontal="center" vertical="center"/>
      <protection hidden="1"/>
    </xf>
    <xf numFmtId="2" fontId="2" fillId="0" borderId="0" xfId="0" applyNumberFormat="1" applyFont="1" applyAlignment="1" applyProtection="1">
      <alignment horizontal="right" vertical="center"/>
      <protection hidden="1"/>
    </xf>
    <xf numFmtId="2" fontId="2" fillId="4" borderId="80" xfId="0" applyNumberFormat="1" applyFont="1" applyFill="1" applyBorder="1" applyAlignment="1" applyProtection="1">
      <alignment vertical="center"/>
      <protection hidden="1"/>
    </xf>
    <xf numFmtId="173" fontId="2" fillId="4" borderId="7" xfId="1" applyNumberFormat="1" applyFont="1" applyFill="1" applyBorder="1" applyAlignment="1" applyProtection="1">
      <alignment horizontal="right" vertical="center"/>
      <protection hidden="1"/>
    </xf>
    <xf numFmtId="1" fontId="2" fillId="4" borderId="7" xfId="1" applyNumberFormat="1" applyFont="1" applyFill="1" applyBorder="1" applyAlignment="1" applyProtection="1">
      <alignment horizontal="left" vertical="center"/>
      <protection hidden="1"/>
    </xf>
    <xf numFmtId="2" fontId="2" fillId="4" borderId="5" xfId="0" applyNumberFormat="1" applyFont="1" applyFill="1" applyBorder="1" applyAlignment="1" applyProtection="1">
      <alignment vertical="center"/>
      <protection hidden="1"/>
    </xf>
    <xf numFmtId="2" fontId="2" fillId="4" borderId="5" xfId="0" applyNumberFormat="1" applyFont="1" applyFill="1" applyBorder="1" applyAlignment="1" applyProtection="1">
      <alignment horizontal="right" vertical="center"/>
      <protection hidden="1"/>
    </xf>
    <xf numFmtId="10" fontId="2" fillId="4" borderId="5" xfId="0" applyNumberFormat="1" applyFont="1" applyFill="1" applyBorder="1" applyAlignment="1" applyProtection="1">
      <alignment horizontal="right" vertical="center"/>
      <protection hidden="1"/>
    </xf>
    <xf numFmtId="0" fontId="2" fillId="4" borderId="5" xfId="0" applyFont="1" applyFill="1" applyBorder="1" applyAlignment="1" applyProtection="1">
      <alignment vertical="center"/>
      <protection hidden="1"/>
    </xf>
    <xf numFmtId="0" fontId="2" fillId="0" borderId="0" xfId="0" applyFont="1" applyAlignment="1" applyProtection="1">
      <alignment horizontal="center" vertical="center"/>
      <protection hidden="1"/>
    </xf>
    <xf numFmtId="2" fontId="5" fillId="0" borderId="0" xfId="0" applyNumberFormat="1" applyFont="1" applyAlignment="1" applyProtection="1">
      <alignment horizontal="center" vertical="center"/>
      <protection hidden="1"/>
    </xf>
    <xf numFmtId="4" fontId="2" fillId="0" borderId="0" xfId="0" applyNumberFormat="1" applyFont="1" applyAlignment="1" applyProtection="1">
      <alignment vertical="center"/>
      <protection hidden="1"/>
    </xf>
    <xf numFmtId="164" fontId="2" fillId="4" borderId="81" xfId="0" applyNumberFormat="1" applyFont="1" applyFill="1" applyBorder="1" applyAlignment="1" applyProtection="1">
      <alignment vertical="center"/>
      <protection hidden="1"/>
    </xf>
    <xf numFmtId="1" fontId="2" fillId="4" borderId="22" xfId="0" applyNumberFormat="1" applyFont="1" applyFill="1" applyBorder="1" applyAlignment="1" applyProtection="1">
      <alignment horizontal="left" vertical="center"/>
      <protection hidden="1"/>
    </xf>
    <xf numFmtId="164" fontId="2" fillId="4" borderId="22" xfId="0" applyNumberFormat="1" applyFont="1" applyFill="1" applyBorder="1" applyAlignment="1" applyProtection="1">
      <alignment vertical="center"/>
      <protection hidden="1"/>
    </xf>
    <xf numFmtId="1" fontId="2" fillId="4" borderId="22" xfId="0" applyNumberFormat="1" applyFont="1" applyFill="1" applyBorder="1" applyAlignment="1" applyProtection="1">
      <alignment horizontal="right" vertical="center"/>
      <protection hidden="1"/>
    </xf>
    <xf numFmtId="0" fontId="2" fillId="4" borderId="22" xfId="0" applyFont="1" applyFill="1" applyBorder="1" applyAlignment="1" applyProtection="1">
      <alignment vertical="center"/>
      <protection hidden="1"/>
    </xf>
    <xf numFmtId="164" fontId="5" fillId="0" borderId="0" xfId="0" applyNumberFormat="1" applyFont="1" applyAlignment="1" applyProtection="1">
      <alignment horizontal="center" vertical="center"/>
      <protection hidden="1"/>
    </xf>
    <xf numFmtId="10" fontId="2" fillId="0" borderId="0" xfId="0" applyNumberFormat="1" applyFont="1" applyAlignment="1" applyProtection="1">
      <alignment horizontal="right" vertical="center"/>
      <protection hidden="1"/>
    </xf>
    <xf numFmtId="2" fontId="2" fillId="0" borderId="10" xfId="0" applyNumberFormat="1" applyFont="1" applyBorder="1" applyAlignment="1" applyProtection="1">
      <alignment horizontal="right" vertical="center"/>
      <protection locked="0"/>
    </xf>
    <xf numFmtId="2" fontId="2" fillId="0" borderId="6" xfId="0" applyNumberFormat="1" applyFont="1" applyBorder="1" applyAlignment="1" applyProtection="1">
      <alignment horizontal="right" vertical="center"/>
      <protection locked="0"/>
    </xf>
    <xf numFmtId="2" fontId="2" fillId="0" borderId="3" xfId="0" applyNumberFormat="1" applyFont="1" applyBorder="1" applyAlignment="1" applyProtection="1">
      <alignment horizontal="right" vertical="center"/>
      <protection locked="0"/>
    </xf>
    <xf numFmtId="170" fontId="2" fillId="0" borderId="33" xfId="0" applyNumberFormat="1" applyFont="1" applyBorder="1" applyAlignment="1" applyProtection="1">
      <alignment horizontal="left" vertical="center"/>
      <protection locked="0"/>
    </xf>
    <xf numFmtId="2" fontId="2" fillId="0" borderId="33" xfId="0" applyNumberFormat="1" applyFont="1" applyBorder="1" applyAlignment="1" applyProtection="1">
      <alignment horizontal="right" vertical="center"/>
      <protection locked="0"/>
    </xf>
    <xf numFmtId="1" fontId="2" fillId="0" borderId="3" xfId="0" applyNumberFormat="1" applyFont="1" applyBorder="1" applyAlignment="1" applyProtection="1">
      <alignment horizontal="right" vertical="center"/>
      <protection locked="0"/>
    </xf>
    <xf numFmtId="0" fontId="30" fillId="4" borderId="97" xfId="0" applyFont="1" applyFill="1" applyBorder="1" applyAlignment="1" applyProtection="1">
      <alignment horizontal="left" vertical="center"/>
      <protection hidden="1"/>
    </xf>
    <xf numFmtId="0" fontId="30" fillId="4" borderId="98" xfId="0" applyFont="1" applyFill="1" applyBorder="1" applyAlignment="1" applyProtection="1">
      <alignment vertical="center"/>
      <protection hidden="1"/>
    </xf>
    <xf numFmtId="0" fontId="30" fillId="4" borderId="99" xfId="0" applyFont="1" applyFill="1" applyBorder="1" applyAlignment="1" applyProtection="1">
      <alignment vertical="center"/>
      <protection hidden="1"/>
    </xf>
    <xf numFmtId="4" fontId="33" fillId="0" borderId="0" xfId="0" applyNumberFormat="1" applyFont="1" applyAlignment="1" applyProtection="1">
      <alignment horizontal="right" vertical="center"/>
      <protection hidden="1"/>
    </xf>
    <xf numFmtId="4" fontId="34" fillId="0" borderId="0" xfId="0" applyNumberFormat="1" applyFont="1" applyAlignment="1" applyProtection="1">
      <alignment horizontal="center" vertical="center" wrapText="1"/>
      <protection hidden="1"/>
    </xf>
    <xf numFmtId="4" fontId="34" fillId="0" borderId="0" xfId="0" applyNumberFormat="1" applyFont="1" applyAlignment="1" applyProtection="1">
      <alignment horizontal="center" vertical="center"/>
      <protection hidden="1"/>
    </xf>
    <xf numFmtId="4" fontId="34" fillId="0" borderId="0" xfId="0" applyNumberFormat="1" applyFont="1" applyAlignment="1" applyProtection="1">
      <alignment horizontal="right" vertical="center"/>
      <protection hidden="1"/>
    </xf>
    <xf numFmtId="2" fontId="34" fillId="0" borderId="0" xfId="0" applyNumberFormat="1" applyFont="1" applyAlignment="1" applyProtection="1">
      <alignment vertical="center"/>
      <protection hidden="1"/>
    </xf>
    <xf numFmtId="1" fontId="34" fillId="0" borderId="0" xfId="0" applyNumberFormat="1" applyFont="1" applyAlignment="1" applyProtection="1">
      <alignment horizontal="center" vertical="center"/>
      <protection hidden="1"/>
    </xf>
    <xf numFmtId="0" fontId="34" fillId="0" borderId="0" xfId="0" applyFont="1" applyAlignment="1" applyProtection="1">
      <alignment horizontal="center" vertical="center"/>
      <protection hidden="1"/>
    </xf>
    <xf numFmtId="4" fontId="34" fillId="0" borderId="0" xfId="0" applyNumberFormat="1" applyFont="1" applyAlignment="1" applyProtection="1">
      <alignment horizontal="right" vertical="center" wrapText="1"/>
      <protection hidden="1"/>
    </xf>
    <xf numFmtId="4" fontId="34" fillId="0" borderId="0" xfId="0" applyNumberFormat="1" applyFont="1" applyAlignment="1" applyProtection="1">
      <alignment vertical="center"/>
      <protection hidden="1"/>
    </xf>
    <xf numFmtId="0" fontId="35" fillId="0" borderId="0" xfId="0" applyFont="1" applyAlignment="1" applyProtection="1">
      <alignment vertical="center"/>
      <protection hidden="1"/>
    </xf>
    <xf numFmtId="4" fontId="34" fillId="0" borderId="0" xfId="0" applyNumberFormat="1" applyFont="1" applyAlignment="1">
      <alignment horizontal="center" vertical="center"/>
    </xf>
    <xf numFmtId="2" fontId="2" fillId="4" borderId="56" xfId="3" applyNumberFormat="1" applyFont="1" applyFill="1" applyBorder="1" applyAlignment="1" applyProtection="1">
      <alignment horizontal="right" vertical="center"/>
      <protection hidden="1"/>
    </xf>
    <xf numFmtId="2" fontId="2" fillId="4" borderId="59" xfId="3" applyNumberFormat="1" applyFont="1" applyFill="1" applyBorder="1" applyAlignment="1" applyProtection="1">
      <alignment horizontal="right" vertical="center"/>
      <protection hidden="1"/>
    </xf>
    <xf numFmtId="0" fontId="2" fillId="4" borderId="51" xfId="0" applyFont="1" applyFill="1" applyBorder="1" applyAlignment="1" applyProtection="1">
      <alignment horizontal="right" vertical="center"/>
      <protection hidden="1"/>
    </xf>
    <xf numFmtId="167" fontId="2" fillId="4" borderId="7" xfId="1" applyNumberFormat="1" applyFont="1" applyFill="1" applyBorder="1" applyAlignment="1" applyProtection="1">
      <alignment horizontal="left" vertical="center"/>
      <protection hidden="1"/>
    </xf>
    <xf numFmtId="4" fontId="2" fillId="4" borderId="22" xfId="0" applyNumberFormat="1" applyFont="1" applyFill="1" applyBorder="1" applyAlignment="1" applyProtection="1">
      <alignment horizontal="left" vertical="center"/>
      <protection hidden="1"/>
    </xf>
    <xf numFmtId="4" fontId="2" fillId="4" borderId="21" xfId="0" applyNumberFormat="1" applyFont="1" applyFill="1" applyBorder="1" applyAlignment="1" applyProtection="1">
      <alignment horizontal="right" vertical="center"/>
      <protection hidden="1"/>
    </xf>
    <xf numFmtId="4" fontId="3" fillId="4" borderId="23" xfId="0" applyNumberFormat="1" applyFont="1" applyFill="1" applyBorder="1" applyAlignment="1" applyProtection="1">
      <alignment horizontal="right" vertical="center"/>
      <protection hidden="1"/>
    </xf>
    <xf numFmtId="4" fontId="30" fillId="4" borderId="62" xfId="0" applyNumberFormat="1" applyFont="1" applyFill="1" applyBorder="1" applyAlignment="1" applyProtection="1">
      <alignment horizontal="right" vertical="center"/>
      <protection hidden="1"/>
    </xf>
    <xf numFmtId="4" fontId="30" fillId="4" borderId="48" xfId="0" applyNumberFormat="1" applyFont="1" applyFill="1" applyBorder="1" applyAlignment="1">
      <alignment horizontal="right" vertical="center"/>
    </xf>
    <xf numFmtId="4" fontId="30" fillId="4" borderId="48" xfId="0" applyNumberFormat="1" applyFont="1" applyFill="1" applyBorder="1" applyAlignment="1" applyProtection="1">
      <alignment horizontal="right" vertical="center"/>
      <protection hidden="1"/>
    </xf>
    <xf numFmtId="4" fontId="30" fillId="4" borderId="100" xfId="0" applyNumberFormat="1" applyFont="1" applyFill="1" applyBorder="1" applyAlignment="1" applyProtection="1">
      <alignment horizontal="right" vertical="center"/>
      <protection hidden="1"/>
    </xf>
    <xf numFmtId="4" fontId="30" fillId="4" borderId="101" xfId="0" applyNumberFormat="1" applyFont="1" applyFill="1" applyBorder="1" applyAlignment="1">
      <alignment horizontal="right" vertical="center"/>
    </xf>
    <xf numFmtId="4" fontId="30" fillId="4" borderId="98" xfId="0" applyNumberFormat="1" applyFont="1" applyFill="1" applyBorder="1" applyAlignment="1">
      <alignment horizontal="right" vertical="center"/>
    </xf>
    <xf numFmtId="4" fontId="30" fillId="4" borderId="102" xfId="0" applyNumberFormat="1" applyFont="1" applyFill="1" applyBorder="1" applyAlignment="1">
      <alignment horizontal="right" vertical="center"/>
    </xf>
    <xf numFmtId="4" fontId="30" fillId="4" borderId="34" xfId="0" applyNumberFormat="1" applyFont="1" applyFill="1" applyBorder="1" applyAlignment="1">
      <alignment horizontal="right" vertical="center"/>
    </xf>
    <xf numFmtId="4" fontId="30" fillId="2" borderId="62" xfId="0" applyNumberFormat="1" applyFont="1" applyFill="1" applyBorder="1" applyAlignment="1" applyProtection="1">
      <alignment horizontal="right" vertical="center"/>
      <protection hidden="1"/>
    </xf>
    <xf numFmtId="4" fontId="30" fillId="2" borderId="101" xfId="0" applyNumberFormat="1" applyFont="1" applyFill="1" applyBorder="1" applyAlignment="1" applyProtection="1">
      <alignment horizontal="right" vertical="center"/>
      <protection hidden="1"/>
    </xf>
    <xf numFmtId="4" fontId="30" fillId="2" borderId="102" xfId="0" applyNumberFormat="1" applyFont="1" applyFill="1" applyBorder="1" applyAlignment="1" applyProtection="1">
      <alignment horizontal="right" vertical="center"/>
      <protection hidden="1"/>
    </xf>
    <xf numFmtId="4" fontId="30" fillId="4" borderId="103" xfId="0" applyNumberFormat="1" applyFont="1" applyFill="1" applyBorder="1" applyAlignment="1" applyProtection="1">
      <alignment horizontal="right" vertical="center"/>
      <protection hidden="1"/>
    </xf>
    <xf numFmtId="4" fontId="30" fillId="2" borderId="34" xfId="0" applyNumberFormat="1" applyFont="1" applyFill="1" applyBorder="1" applyAlignment="1" applyProtection="1">
      <alignment horizontal="right" vertical="center"/>
      <protection hidden="1"/>
    </xf>
    <xf numFmtId="4" fontId="32" fillId="4" borderId="34" xfId="0" applyNumberFormat="1" applyFont="1" applyFill="1" applyBorder="1" applyAlignment="1" applyProtection="1">
      <alignment horizontal="right" vertical="center"/>
      <protection hidden="1"/>
    </xf>
    <xf numFmtId="4" fontId="2" fillId="4" borderId="11" xfId="0" applyNumberFormat="1" applyFont="1" applyFill="1" applyBorder="1" applyAlignment="1" applyProtection="1">
      <alignment horizontal="right" vertical="center"/>
      <protection hidden="1"/>
    </xf>
    <xf numFmtId="4" fontId="2" fillId="4" borderId="2" xfId="0" applyNumberFormat="1" applyFont="1" applyFill="1" applyBorder="1" applyAlignment="1">
      <alignment horizontal="right" vertical="center"/>
    </xf>
    <xf numFmtId="4" fontId="2" fillId="4" borderId="2" xfId="0" applyNumberFormat="1" applyFont="1" applyFill="1" applyBorder="1" applyAlignment="1" applyProtection="1">
      <alignment horizontal="right" vertical="center"/>
      <protection hidden="1"/>
    </xf>
    <xf numFmtId="4" fontId="2" fillId="4" borderId="83" xfId="0" applyNumberFormat="1" applyFont="1" applyFill="1" applyBorder="1" applyAlignment="1" applyProtection="1">
      <alignment horizontal="right" vertical="center"/>
      <protection hidden="1"/>
    </xf>
    <xf numFmtId="4" fontId="2" fillId="4" borderId="24" xfId="0" applyNumberFormat="1" applyFont="1" applyFill="1" applyBorder="1" applyAlignment="1">
      <alignment horizontal="right" vertical="center"/>
    </xf>
    <xf numFmtId="4" fontId="2" fillId="4" borderId="40" xfId="0" applyNumberFormat="1" applyFont="1" applyFill="1" applyBorder="1" applyAlignment="1">
      <alignment horizontal="right" vertical="center"/>
    </xf>
    <xf numFmtId="4" fontId="2" fillId="4" borderId="25" xfId="0" applyNumberFormat="1" applyFont="1" applyFill="1" applyBorder="1" applyAlignment="1">
      <alignment horizontal="right" vertical="center"/>
    </xf>
    <xf numFmtId="4" fontId="2" fillId="4" borderId="12" xfId="0" applyNumberFormat="1" applyFont="1" applyFill="1" applyBorder="1" applyAlignment="1">
      <alignment horizontal="right" vertical="center"/>
    </xf>
    <xf numFmtId="4" fontId="2" fillId="2" borderId="11" xfId="0" applyNumberFormat="1" applyFont="1" applyFill="1" applyBorder="1" applyAlignment="1" applyProtection="1">
      <alignment horizontal="right" vertical="center"/>
      <protection hidden="1"/>
    </xf>
    <xf numFmtId="4" fontId="2" fillId="2" borderId="24" xfId="0" applyNumberFormat="1" applyFont="1" applyFill="1" applyBorder="1" applyAlignment="1" applyProtection="1">
      <alignment horizontal="right" vertical="center"/>
      <protection hidden="1"/>
    </xf>
    <xf numFmtId="4" fontId="2" fillId="2" borderId="25" xfId="0" applyNumberFormat="1" applyFont="1" applyFill="1" applyBorder="1" applyAlignment="1" applyProtection="1">
      <alignment horizontal="right" vertical="center"/>
      <protection hidden="1"/>
    </xf>
    <xf numFmtId="4" fontId="2" fillId="4" borderId="49" xfId="0" applyNumberFormat="1" applyFont="1" applyFill="1" applyBorder="1" applyAlignment="1" applyProtection="1">
      <alignment horizontal="right" vertical="center"/>
      <protection hidden="1"/>
    </xf>
    <xf numFmtId="4" fontId="2" fillId="2" borderId="12" xfId="0" applyNumberFormat="1" applyFont="1" applyFill="1" applyBorder="1" applyAlignment="1" applyProtection="1">
      <alignment horizontal="right" vertical="center"/>
      <protection hidden="1"/>
    </xf>
    <xf numFmtId="4" fontId="3" fillId="4" borderId="12" xfId="0" applyNumberFormat="1" applyFont="1" applyFill="1" applyBorder="1" applyAlignment="1" applyProtection="1">
      <alignment horizontal="right" vertical="center"/>
      <protection hidden="1"/>
    </xf>
    <xf numFmtId="4" fontId="2" fillId="4" borderId="26" xfId="0" applyNumberFormat="1" applyFont="1" applyFill="1" applyBorder="1" applyAlignment="1" applyProtection="1">
      <alignment horizontal="right" vertical="center"/>
      <protection hidden="1"/>
    </xf>
    <xf numFmtId="4" fontId="2" fillId="4" borderId="27" xfId="0" applyNumberFormat="1" applyFont="1" applyFill="1" applyBorder="1" applyAlignment="1">
      <alignment horizontal="right" vertical="center"/>
    </xf>
    <xf numFmtId="4" fontId="2" fillId="4" borderId="27" xfId="0" applyNumberFormat="1" applyFont="1" applyFill="1" applyBorder="1" applyAlignment="1" applyProtection="1">
      <alignment horizontal="right" vertical="center"/>
      <protection hidden="1"/>
    </xf>
    <xf numFmtId="4" fontId="2" fillId="4" borderId="84" xfId="0" applyNumberFormat="1" applyFont="1" applyFill="1" applyBorder="1" applyAlignment="1" applyProtection="1">
      <alignment horizontal="right" vertical="center"/>
      <protection hidden="1"/>
    </xf>
    <xf numFmtId="4" fontId="2" fillId="4" borderId="31" xfId="0" applyNumberFormat="1" applyFont="1" applyFill="1" applyBorder="1" applyAlignment="1">
      <alignment horizontal="right" vertical="center"/>
    </xf>
    <xf numFmtId="4" fontId="2" fillId="4" borderId="36" xfId="0" applyNumberFormat="1" applyFont="1" applyFill="1" applyBorder="1" applyAlignment="1">
      <alignment horizontal="right" vertical="center"/>
    </xf>
    <xf numFmtId="4" fontId="2" fillId="4" borderId="32" xfId="0" applyNumberFormat="1" applyFont="1" applyFill="1" applyBorder="1" applyAlignment="1">
      <alignment horizontal="right" vertical="center"/>
    </xf>
    <xf numFmtId="4" fontId="2" fillId="4" borderId="13" xfId="0" applyNumberFormat="1" applyFont="1" applyFill="1" applyBorder="1" applyAlignment="1">
      <alignment horizontal="right" vertical="center"/>
    </xf>
    <xf numFmtId="4" fontId="2" fillId="2" borderId="26" xfId="0" applyNumberFormat="1" applyFont="1" applyFill="1" applyBorder="1" applyAlignment="1" applyProtection="1">
      <alignment horizontal="right" vertical="center"/>
      <protection hidden="1"/>
    </xf>
    <xf numFmtId="4" fontId="2" fillId="2" borderId="31" xfId="0" applyNumberFormat="1" applyFont="1" applyFill="1" applyBorder="1" applyAlignment="1" applyProtection="1">
      <alignment horizontal="right" vertical="center"/>
      <protection hidden="1"/>
    </xf>
    <xf numFmtId="4" fontId="2" fillId="2" borderId="32" xfId="0" applyNumberFormat="1" applyFont="1" applyFill="1" applyBorder="1" applyAlignment="1" applyProtection="1">
      <alignment horizontal="right" vertical="center"/>
      <protection hidden="1"/>
    </xf>
    <xf numFmtId="4" fontId="2" fillId="2" borderId="13" xfId="0" applyNumberFormat="1" applyFont="1" applyFill="1" applyBorder="1" applyAlignment="1" applyProtection="1">
      <alignment horizontal="right" vertical="center"/>
      <protection hidden="1"/>
    </xf>
    <xf numFmtId="4" fontId="3" fillId="4" borderId="13" xfId="0" applyNumberFormat="1" applyFont="1" applyFill="1" applyBorder="1" applyAlignment="1" applyProtection="1">
      <alignment horizontal="right" vertical="center"/>
      <protection hidden="1"/>
    </xf>
    <xf numFmtId="164" fontId="2" fillId="4" borderId="63" xfId="0" applyNumberFormat="1" applyFont="1" applyFill="1" applyBorder="1" applyAlignment="1" applyProtection="1">
      <alignment horizontal="left" vertical="center"/>
      <protection hidden="1"/>
    </xf>
    <xf numFmtId="174" fontId="31" fillId="0" borderId="0" xfId="0" applyNumberFormat="1" applyFont="1" applyAlignment="1" applyProtection="1">
      <alignment horizontal="left" vertical="top"/>
      <protection hidden="1"/>
    </xf>
    <xf numFmtId="1" fontId="31" fillId="0" borderId="0" xfId="0" applyNumberFormat="1" applyFont="1" applyAlignment="1" applyProtection="1">
      <alignment horizontal="center" vertical="top"/>
      <protection hidden="1"/>
    </xf>
    <xf numFmtId="2" fontId="31" fillId="0" borderId="0" xfId="0" applyNumberFormat="1" applyFont="1" applyAlignment="1" applyProtection="1">
      <alignment horizontal="right" vertical="top"/>
      <protection hidden="1"/>
    </xf>
    <xf numFmtId="164" fontId="31" fillId="0" borderId="0" xfId="0" applyNumberFormat="1" applyFont="1" applyAlignment="1" applyProtection="1">
      <alignment horizontal="right" vertical="top"/>
      <protection hidden="1"/>
    </xf>
    <xf numFmtId="4" fontId="31" fillId="0" borderId="0" xfId="0" applyNumberFormat="1" applyFont="1" applyAlignment="1" applyProtection="1">
      <alignment vertical="top"/>
      <protection hidden="1"/>
    </xf>
    <xf numFmtId="0" fontId="31" fillId="0" borderId="0" xfId="0" applyFont="1" applyAlignment="1" applyProtection="1">
      <alignment vertical="top"/>
      <protection hidden="1"/>
    </xf>
    <xf numFmtId="0" fontId="31" fillId="0" borderId="0" xfId="0" applyFont="1" applyAlignment="1" applyProtection="1">
      <alignment vertical="top" wrapText="1"/>
      <protection hidden="1"/>
    </xf>
    <xf numFmtId="0" fontId="36" fillId="0" borderId="0" xfId="0" applyFont="1" applyAlignment="1" applyProtection="1">
      <alignment vertical="top"/>
      <protection hidden="1"/>
    </xf>
    <xf numFmtId="164" fontId="2" fillId="0" borderId="46" xfId="0" applyNumberFormat="1" applyFont="1" applyBorder="1" applyAlignment="1" applyProtection="1">
      <alignment vertical="center"/>
      <protection locked="0"/>
    </xf>
    <xf numFmtId="174" fontId="2" fillId="0" borderId="47" xfId="0" applyNumberFormat="1" applyFont="1" applyBorder="1" applyAlignment="1" applyProtection="1">
      <alignment vertical="center"/>
      <protection locked="0"/>
    </xf>
    <xf numFmtId="164" fontId="2" fillId="0" borderId="89" xfId="0" applyNumberFormat="1" applyFont="1" applyBorder="1" applyAlignment="1" applyProtection="1">
      <alignment vertical="center"/>
      <protection locked="0"/>
    </xf>
    <xf numFmtId="0" fontId="11" fillId="0" borderId="0" xfId="0" applyFont="1" applyAlignment="1">
      <alignment horizontal="left"/>
    </xf>
    <xf numFmtId="0" fontId="13" fillId="0" borderId="0" xfId="0" applyFont="1" applyAlignment="1">
      <alignment horizontal="left"/>
    </xf>
    <xf numFmtId="0" fontId="11" fillId="0" borderId="0" xfId="0" applyFont="1" applyAlignment="1">
      <alignment vertical="top"/>
    </xf>
    <xf numFmtId="0" fontId="11" fillId="0" borderId="0" xfId="0" applyFont="1" applyAlignment="1">
      <alignment horizontal="left" vertical="top" wrapText="1"/>
    </xf>
    <xf numFmtId="0" fontId="11" fillId="0" borderId="0" xfId="0" applyFont="1" applyAlignment="1">
      <alignment horizontal="left" vertical="top"/>
    </xf>
    <xf numFmtId="170" fontId="31" fillId="0" borderId="90" xfId="0" applyNumberFormat="1" applyFont="1" applyBorder="1" applyAlignment="1">
      <alignment horizontal="left" vertical="center"/>
    </xf>
    <xf numFmtId="2" fontId="31" fillId="0" borderId="90" xfId="0" applyNumberFormat="1" applyFont="1" applyBorder="1" applyAlignment="1">
      <alignment horizontal="right" vertical="center"/>
    </xf>
    <xf numFmtId="2" fontId="31" fillId="0" borderId="93" xfId="0" applyNumberFormat="1" applyFont="1" applyBorder="1" applyAlignment="1">
      <alignment horizontal="right" vertical="center"/>
    </xf>
    <xf numFmtId="1" fontId="31" fillId="0" borderId="4" xfId="0" applyNumberFormat="1" applyFont="1" applyBorder="1" applyAlignment="1">
      <alignment horizontal="right" vertical="center"/>
    </xf>
    <xf numFmtId="2" fontId="31" fillId="0" borderId="4" xfId="0" applyNumberFormat="1" applyFont="1" applyBorder="1" applyAlignment="1">
      <alignment horizontal="right" vertical="center"/>
    </xf>
    <xf numFmtId="2" fontId="31" fillId="0" borderId="94" xfId="0" applyNumberFormat="1" applyFont="1" applyBorder="1" applyAlignment="1">
      <alignment horizontal="right" vertical="center"/>
    </xf>
    <xf numFmtId="2" fontId="31" fillId="0" borderId="95" xfId="0" applyNumberFormat="1" applyFont="1" applyBorder="1" applyAlignment="1">
      <alignment horizontal="right" vertical="center"/>
    </xf>
    <xf numFmtId="2" fontId="31" fillId="0" borderId="96" xfId="0" applyNumberFormat="1" applyFont="1" applyBorder="1" applyAlignment="1">
      <alignment horizontal="right" vertical="center"/>
    </xf>
    <xf numFmtId="174" fontId="31" fillId="0" borderId="93" xfId="0" applyNumberFormat="1" applyFont="1" applyBorder="1" applyAlignment="1">
      <alignment vertical="center"/>
    </xf>
    <xf numFmtId="2" fontId="28" fillId="0" borderId="0" xfId="0" applyNumberFormat="1" applyFont="1"/>
    <xf numFmtId="2" fontId="2" fillId="0" borderId="14" xfId="3" applyNumberFormat="1" applyFont="1" applyBorder="1" applyAlignment="1" applyProtection="1">
      <alignment horizontal="right" vertical="center"/>
      <protection locked="0" hidden="1"/>
    </xf>
    <xf numFmtId="2" fontId="2" fillId="0" borderId="12" xfId="3" applyNumberFormat="1" applyFont="1" applyBorder="1" applyAlignment="1" applyProtection="1">
      <alignment horizontal="right" vertical="center"/>
      <protection locked="0" hidden="1"/>
    </xf>
    <xf numFmtId="2" fontId="2" fillId="0" borderId="60" xfId="3" applyNumberFormat="1" applyFont="1" applyBorder="1" applyAlignment="1" applyProtection="1">
      <alignment horizontal="right" vertical="center"/>
      <protection locked="0" hidden="1"/>
    </xf>
    <xf numFmtId="2" fontId="2" fillId="0" borderId="61" xfId="3" applyNumberFormat="1" applyFont="1" applyBorder="1" applyAlignment="1" applyProtection="1">
      <alignment horizontal="right" vertical="center"/>
      <protection locked="0" hidden="1"/>
    </xf>
    <xf numFmtId="0" fontId="11" fillId="0" borderId="0" xfId="0" applyFont="1" applyAlignment="1">
      <alignment horizontal="center" vertical="top"/>
    </xf>
    <xf numFmtId="0" fontId="11" fillId="0" borderId="0" xfId="0" applyFont="1" applyAlignment="1">
      <alignment horizontal="center"/>
    </xf>
    <xf numFmtId="0" fontId="11" fillId="0" borderId="0" xfId="0" applyFont="1" applyAlignment="1">
      <alignment vertical="top" wrapText="1"/>
    </xf>
    <xf numFmtId="0" fontId="13" fillId="0" borderId="0" xfId="0" applyFont="1" applyAlignment="1">
      <alignment vertical="top"/>
    </xf>
    <xf numFmtId="0" fontId="11" fillId="0" borderId="0" xfId="0" quotePrefix="1" applyFont="1" applyAlignment="1">
      <alignment horizontal="left" wrapText="1"/>
    </xf>
    <xf numFmtId="0" fontId="2" fillId="4" borderId="66" xfId="0" applyFont="1" applyFill="1" applyBorder="1" applyAlignment="1" applyProtection="1">
      <alignment horizontal="right" wrapText="1"/>
      <protection hidden="1"/>
    </xf>
    <xf numFmtId="0" fontId="2" fillId="2" borderId="43" xfId="0" applyFont="1" applyFill="1" applyBorder="1" applyAlignment="1" applyProtection="1">
      <alignment horizontal="right" wrapText="1"/>
      <protection hidden="1"/>
    </xf>
    <xf numFmtId="0" fontId="2" fillId="2" borderId="87" xfId="0" applyFont="1" applyFill="1" applyBorder="1" applyAlignment="1" applyProtection="1">
      <alignment horizontal="right" wrapText="1"/>
      <protection hidden="1"/>
    </xf>
    <xf numFmtId="164" fontId="31" fillId="0" borderId="95" xfId="0" applyNumberFormat="1" applyFont="1" applyBorder="1" applyAlignment="1">
      <alignment horizontal="left" vertical="center"/>
    </xf>
    <xf numFmtId="164" fontId="31" fillId="0" borderId="90" xfId="0" applyNumberFormat="1" applyFont="1" applyBorder="1" applyAlignment="1">
      <alignment horizontal="left" vertical="center"/>
    </xf>
    <xf numFmtId="169" fontId="2" fillId="2" borderId="87" xfId="0" applyNumberFormat="1" applyFont="1" applyFill="1" applyBorder="1" applyProtection="1">
      <protection hidden="1"/>
    </xf>
    <xf numFmtId="0" fontId="0" fillId="0" borderId="0" xfId="0" applyAlignment="1">
      <alignment wrapText="1"/>
    </xf>
    <xf numFmtId="170" fontId="2" fillId="0" borderId="104" xfId="0" applyNumberFormat="1" applyFont="1" applyBorder="1" applyAlignment="1" applyProtection="1">
      <alignment horizontal="left" vertical="center"/>
      <protection locked="0"/>
    </xf>
    <xf numFmtId="2" fontId="2" fillId="0" borderId="104" xfId="0" applyNumberFormat="1" applyFont="1" applyBorder="1" applyAlignment="1" applyProtection="1">
      <alignment horizontal="right" vertical="center"/>
      <protection locked="0"/>
    </xf>
    <xf numFmtId="2" fontId="2" fillId="0" borderId="107" xfId="0" applyNumberFormat="1" applyFont="1" applyBorder="1" applyAlignment="1" applyProtection="1">
      <alignment horizontal="right" vertical="center"/>
      <protection locked="0"/>
    </xf>
    <xf numFmtId="1" fontId="2" fillId="0" borderId="108" xfId="0" applyNumberFormat="1" applyFont="1" applyBorder="1" applyAlignment="1" applyProtection="1">
      <alignment horizontal="right" vertical="center"/>
      <protection locked="0"/>
    </xf>
    <xf numFmtId="2" fontId="2" fillId="0" borderId="108" xfId="0" applyNumberFormat="1" applyFont="1" applyBorder="1" applyAlignment="1" applyProtection="1">
      <alignment horizontal="right" vertical="center"/>
      <protection locked="0"/>
    </xf>
    <xf numFmtId="2" fontId="2" fillId="0" borderId="109" xfId="0" applyNumberFormat="1" applyFont="1" applyBorder="1" applyAlignment="1" applyProtection="1">
      <alignment horizontal="right" vertical="center"/>
      <protection locked="0"/>
    </xf>
    <xf numFmtId="2" fontId="2" fillId="0" borderId="60" xfId="0" applyNumberFormat="1" applyFont="1" applyBorder="1" applyAlignment="1" applyProtection="1">
      <alignment horizontal="right" vertical="center"/>
      <protection locked="0"/>
    </xf>
    <xf numFmtId="2" fontId="2" fillId="0" borderId="110" xfId="0" applyNumberFormat="1" applyFont="1" applyBorder="1" applyAlignment="1" applyProtection="1">
      <alignment horizontal="right" vertical="center"/>
      <protection locked="0"/>
    </xf>
    <xf numFmtId="164" fontId="2" fillId="0" borderId="110" xfId="0" applyNumberFormat="1" applyFont="1" applyBorder="1" applyAlignment="1" applyProtection="1">
      <alignment vertical="center"/>
      <protection locked="0"/>
    </xf>
    <xf numFmtId="174" fontId="2" fillId="0" borderId="107" xfId="0" applyNumberFormat="1" applyFont="1" applyBorder="1" applyAlignment="1" applyProtection="1">
      <alignment vertical="center"/>
      <protection locked="0"/>
    </xf>
    <xf numFmtId="164" fontId="2" fillId="0" borderId="111" xfId="0" applyNumberFormat="1" applyFont="1" applyBorder="1" applyAlignment="1" applyProtection="1">
      <alignment vertical="center"/>
      <protection locked="0"/>
    </xf>
    <xf numFmtId="4" fontId="2" fillId="4" borderId="22" xfId="0" applyNumberFormat="1" applyFont="1" applyFill="1" applyBorder="1" applyAlignment="1" applyProtection="1">
      <alignment horizontal="right" vertical="center"/>
      <protection hidden="1"/>
    </xf>
    <xf numFmtId="2" fontId="2" fillId="4" borderId="62" xfId="0" applyNumberFormat="1" applyFont="1" applyFill="1" applyBorder="1" applyAlignment="1" applyProtection="1">
      <alignment horizontal="left" vertical="center"/>
      <protection hidden="1"/>
    </xf>
    <xf numFmtId="169" fontId="3" fillId="4" borderId="114" xfId="0" applyNumberFormat="1" applyFont="1" applyFill="1" applyBorder="1" applyAlignment="1" applyProtection="1">
      <alignment vertical="center"/>
      <protection hidden="1"/>
    </xf>
    <xf numFmtId="0" fontId="38" fillId="0" borderId="4" xfId="0" applyFont="1" applyBorder="1" applyAlignment="1" applyProtection="1">
      <alignment vertical="center"/>
      <protection hidden="1"/>
    </xf>
    <xf numFmtId="0" fontId="38" fillId="0" borderId="0" xfId="0" applyFont="1" applyAlignment="1" applyProtection="1">
      <alignment horizontal="center" vertical="center"/>
      <protection hidden="1"/>
    </xf>
    <xf numFmtId="0" fontId="38" fillId="0" borderId="4" xfId="0" applyFont="1" applyBorder="1" applyAlignment="1" applyProtection="1">
      <alignment vertical="center" wrapText="1"/>
      <protection hidden="1"/>
    </xf>
    <xf numFmtId="0" fontId="38" fillId="0" borderId="0" xfId="0" applyFont="1" applyAlignment="1" applyProtection="1">
      <alignment vertical="center"/>
      <protection hidden="1"/>
    </xf>
    <xf numFmtId="0" fontId="9" fillId="0" borderId="4" xfId="0" applyFont="1" applyBorder="1" applyAlignment="1" applyProtection="1">
      <alignment vertical="center"/>
      <protection hidden="1"/>
    </xf>
    <xf numFmtId="0" fontId="38" fillId="0" borderId="112" xfId="0" applyFont="1" applyBorder="1" applyAlignment="1" applyProtection="1">
      <alignment vertical="center"/>
      <protection hidden="1"/>
    </xf>
    <xf numFmtId="0" fontId="21" fillId="0" borderId="4" xfId="0" applyFont="1" applyBorder="1" applyAlignment="1" applyProtection="1">
      <alignment vertical="center"/>
      <protection locked="0"/>
    </xf>
    <xf numFmtId="14" fontId="21" fillId="0" borderId="112" xfId="0" applyNumberFormat="1" applyFont="1" applyBorder="1" applyAlignment="1" applyProtection="1">
      <alignment horizontal="left" vertical="top"/>
      <protection locked="0"/>
    </xf>
    <xf numFmtId="1" fontId="21" fillId="0" borderId="4" xfId="0" applyNumberFormat="1" applyFont="1" applyBorder="1" applyAlignment="1" applyProtection="1">
      <alignment horizontal="left" vertical="center"/>
      <protection locked="0"/>
    </xf>
    <xf numFmtId="1" fontId="9" fillId="0" borderId="4" xfId="0" applyNumberFormat="1" applyFont="1" applyBorder="1" applyAlignment="1" applyProtection="1">
      <alignment horizontal="left" vertical="center"/>
      <protection locked="0"/>
    </xf>
    <xf numFmtId="49" fontId="9" fillId="0" borderId="4" xfId="0" applyNumberFormat="1" applyFont="1" applyBorder="1" applyAlignment="1" applyProtection="1">
      <alignment horizontal="left" vertical="center"/>
      <protection locked="0"/>
    </xf>
    <xf numFmtId="49" fontId="21" fillId="0" borderId="4" xfId="0" applyNumberFormat="1"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0" xfId="0" applyFont="1" applyAlignment="1" applyProtection="1">
      <alignment horizontal="center" vertical="center"/>
      <protection hidden="1"/>
    </xf>
    <xf numFmtId="172" fontId="21" fillId="0" borderId="4" xfId="0" applyNumberFormat="1" applyFont="1" applyBorder="1" applyAlignment="1" applyProtection="1">
      <alignment horizontal="left" vertical="center"/>
      <protection locked="0"/>
    </xf>
    <xf numFmtId="0" fontId="21" fillId="0" borderId="4" xfId="0" applyFont="1" applyBorder="1" applyAlignment="1" applyProtection="1">
      <alignment horizontal="left" vertical="center" wrapText="1"/>
      <protection locked="0"/>
    </xf>
    <xf numFmtId="0" fontId="21" fillId="0" borderId="0" xfId="0" applyFont="1" applyAlignment="1" applyProtection="1">
      <alignment vertical="center"/>
      <protection hidden="1"/>
    </xf>
    <xf numFmtId="171" fontId="9" fillId="0" borderId="4" xfId="0" applyNumberFormat="1" applyFont="1" applyBorder="1" applyAlignment="1" applyProtection="1">
      <alignment horizontal="left" vertical="center"/>
      <protection locked="0"/>
    </xf>
    <xf numFmtId="2" fontId="21" fillId="0" borderId="4" xfId="0" applyNumberFormat="1" applyFont="1" applyBorder="1" applyAlignment="1" applyProtection="1">
      <alignment horizontal="left" vertical="center"/>
      <protection locked="0"/>
    </xf>
    <xf numFmtId="166" fontId="9" fillId="0" borderId="4" xfId="0" applyNumberFormat="1" applyFont="1" applyBorder="1" applyAlignment="1" applyProtection="1">
      <alignment horizontal="left" vertical="center"/>
      <protection locked="0"/>
    </xf>
    <xf numFmtId="14" fontId="9" fillId="4" borderId="4" xfId="0" applyNumberFormat="1" applyFont="1" applyFill="1" applyBorder="1" applyAlignment="1" applyProtection="1">
      <alignment horizontal="left" vertical="center"/>
      <protection hidden="1"/>
    </xf>
    <xf numFmtId="0" fontId="21" fillId="0" borderId="0" xfId="0" applyFont="1" applyAlignment="1" applyProtection="1">
      <alignment horizontal="left" vertical="center"/>
      <protection hidden="1"/>
    </xf>
    <xf numFmtId="1" fontId="21" fillId="4" borderId="4" xfId="0" applyNumberFormat="1" applyFont="1" applyFill="1" applyBorder="1" applyAlignment="1">
      <alignment horizontal="left" vertical="center"/>
    </xf>
    <xf numFmtId="4" fontId="21" fillId="4" borderId="4" xfId="0" applyNumberFormat="1" applyFont="1" applyFill="1" applyBorder="1" applyAlignment="1">
      <alignment horizontal="left" vertical="center"/>
    </xf>
    <xf numFmtId="1" fontId="21" fillId="0" borderId="4" xfId="0" applyNumberFormat="1" applyFont="1" applyBorder="1" applyAlignment="1" applyProtection="1">
      <alignment horizontal="left" vertical="center"/>
      <protection locked="0" hidden="1"/>
    </xf>
    <xf numFmtId="167" fontId="21" fillId="4" borderId="4" xfId="1" applyNumberFormat="1" applyFont="1" applyFill="1" applyBorder="1" applyAlignment="1" applyProtection="1">
      <alignment horizontal="left" vertical="center"/>
    </xf>
    <xf numFmtId="10" fontId="21" fillId="4" borderId="4" xfId="1" applyNumberFormat="1" applyFont="1" applyFill="1" applyBorder="1" applyAlignment="1" applyProtection="1">
      <alignment horizontal="left" vertical="center" wrapText="1"/>
      <protection hidden="1"/>
    </xf>
    <xf numFmtId="0" fontId="21" fillId="0" borderId="4" xfId="0" applyNumberFormat="1" applyFont="1" applyBorder="1" applyAlignment="1" applyProtection="1">
      <alignment horizontal="left" vertical="center"/>
      <protection locked="0"/>
    </xf>
    <xf numFmtId="0" fontId="11" fillId="3" borderId="4" xfId="0" applyFont="1" applyFill="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11" fillId="5" borderId="4" xfId="0" applyFont="1" applyFill="1" applyBorder="1" applyAlignment="1" applyProtection="1">
      <alignment horizontal="center" vertical="center"/>
      <protection hidden="1"/>
    </xf>
    <xf numFmtId="0" fontId="11" fillId="4" borderId="4" xfId="0" applyFont="1" applyFill="1" applyBorder="1" applyAlignment="1" applyProtection="1">
      <alignment horizontal="center" vertical="center"/>
      <protection hidden="1"/>
    </xf>
    <xf numFmtId="0" fontId="0" fillId="8" borderId="0" xfId="0" applyFill="1"/>
    <xf numFmtId="0" fontId="11"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horizontal="left"/>
    </xf>
    <xf numFmtId="0" fontId="2" fillId="4" borderId="7" xfId="0" applyFont="1" applyFill="1" applyBorder="1" applyAlignment="1" applyProtection="1">
      <alignment vertical="center"/>
      <protection hidden="1"/>
    </xf>
    <xf numFmtId="0" fontId="11" fillId="0" borderId="0" xfId="0" applyFont="1" applyAlignment="1" applyProtection="1">
      <alignment horizontal="right"/>
      <protection hidden="1"/>
    </xf>
    <xf numFmtId="2" fontId="31" fillId="0" borderId="116" xfId="0" applyNumberFormat="1" applyFont="1" applyBorder="1" applyAlignment="1">
      <alignment horizontal="left" vertical="center"/>
    </xf>
    <xf numFmtId="2" fontId="2" fillId="0" borderId="89" xfId="0" applyNumberFormat="1" applyFont="1" applyBorder="1" applyAlignment="1" applyProtection="1">
      <alignment horizontal="left" vertical="center"/>
      <protection locked="0"/>
    </xf>
    <xf numFmtId="2" fontId="2" fillId="0" borderId="38" xfId="0" applyNumberFormat="1" applyFont="1" applyBorder="1" applyAlignment="1" applyProtection="1">
      <alignment horizontal="left" vertical="center"/>
      <protection locked="0"/>
    </xf>
    <xf numFmtId="0" fontId="3" fillId="4" borderId="69" xfId="0" applyFont="1" applyFill="1" applyBorder="1" applyAlignment="1" applyProtection="1">
      <protection hidden="1"/>
    </xf>
    <xf numFmtId="0" fontId="3" fillId="4" borderId="70" xfId="0" applyFont="1" applyFill="1" applyBorder="1" applyAlignment="1" applyProtection="1">
      <protection hidden="1"/>
    </xf>
    <xf numFmtId="0" fontId="3" fillId="4" borderId="115" xfId="0" applyFont="1" applyFill="1" applyBorder="1" applyAlignment="1" applyProtection="1">
      <protection hidden="1"/>
    </xf>
    <xf numFmtId="0" fontId="2" fillId="2" borderId="43" xfId="0" applyFont="1" applyFill="1" applyBorder="1" applyAlignment="1" applyProtection="1">
      <protection hidden="1"/>
    </xf>
    <xf numFmtId="0" fontId="2" fillId="2" borderId="44" xfId="0" applyFont="1" applyFill="1" applyBorder="1" applyAlignment="1" applyProtection="1">
      <protection hidden="1"/>
    </xf>
    <xf numFmtId="0" fontId="2" fillId="2" borderId="87" xfId="0" applyFont="1" applyFill="1" applyBorder="1" applyAlignment="1" applyProtection="1">
      <alignment wrapText="1"/>
      <protection hidden="1"/>
    </xf>
    <xf numFmtId="164" fontId="31" fillId="0" borderId="91" xfId="0" applyNumberFormat="1" applyFont="1" applyBorder="1" applyAlignment="1">
      <alignment horizontal="left" vertical="center"/>
    </xf>
    <xf numFmtId="164" fontId="31" fillId="0" borderId="92" xfId="0" applyNumberFormat="1" applyFont="1" applyBorder="1" applyAlignment="1">
      <alignment horizontal="left" vertical="center"/>
    </xf>
    <xf numFmtId="14" fontId="31" fillId="0" borderId="92" xfId="0" applyNumberFormat="1" applyFont="1" applyBorder="1" applyAlignment="1">
      <alignment horizontal="left" vertical="center"/>
    </xf>
    <xf numFmtId="164" fontId="2" fillId="0" borderId="18" xfId="0" applyNumberFormat="1" applyFont="1" applyBorder="1" applyAlignment="1" applyProtection="1">
      <alignment horizontal="left" vertical="center"/>
      <protection locked="0"/>
    </xf>
    <xf numFmtId="164" fontId="2" fillId="0" borderId="88" xfId="0" applyNumberFormat="1" applyFont="1" applyBorder="1" applyAlignment="1" applyProtection="1">
      <alignment horizontal="left" vertical="center"/>
      <protection locked="0"/>
    </xf>
    <xf numFmtId="14" fontId="2" fillId="0" borderId="88" xfId="0" applyNumberFormat="1" applyFont="1" applyBorder="1" applyAlignment="1" applyProtection="1">
      <alignment horizontal="left" vertical="center"/>
      <protection locked="0"/>
    </xf>
    <xf numFmtId="164" fontId="2" fillId="0" borderId="105" xfId="0" applyNumberFormat="1" applyFont="1" applyBorder="1" applyAlignment="1" applyProtection="1">
      <alignment horizontal="left" vertical="center"/>
      <protection locked="0"/>
    </xf>
    <xf numFmtId="164" fontId="2" fillId="0" borderId="106" xfId="0" applyNumberFormat="1" applyFont="1" applyBorder="1" applyAlignment="1" applyProtection="1">
      <alignment horizontal="left" vertical="center"/>
      <protection locked="0"/>
    </xf>
    <xf numFmtId="14" fontId="2" fillId="0" borderId="106" xfId="0" applyNumberFormat="1" applyFont="1" applyBorder="1" applyAlignment="1" applyProtection="1">
      <alignment horizontal="left" vertical="center"/>
      <protection locked="0"/>
    </xf>
    <xf numFmtId="2" fontId="2" fillId="0" borderId="111" xfId="0" applyNumberFormat="1" applyFont="1" applyBorder="1" applyAlignment="1" applyProtection="1">
      <alignment horizontal="left" vertical="center"/>
      <protection locked="0"/>
    </xf>
    <xf numFmtId="0" fontId="11" fillId="0" borderId="0" xfId="0" applyFont="1" applyAlignment="1">
      <alignment vertical="top" wrapText="1"/>
    </xf>
    <xf numFmtId="0" fontId="25" fillId="0" borderId="0" xfId="0" applyFont="1" applyAlignment="1" applyProtection="1">
      <alignment horizontal="center" vertical="center"/>
      <protection hidden="1"/>
    </xf>
    <xf numFmtId="0" fontId="11" fillId="0" borderId="0" xfId="0" applyFont="1" applyAlignment="1">
      <alignment horizontal="left" vertical="top"/>
    </xf>
    <xf numFmtId="0" fontId="13"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horizontal="center" vertical="top"/>
    </xf>
    <xf numFmtId="0" fontId="21" fillId="10" borderId="0" xfId="0" applyFont="1" applyFill="1" applyAlignment="1" applyProtection="1">
      <alignment horizontal="left" vertical="top"/>
      <protection hidden="1"/>
    </xf>
    <xf numFmtId="0" fontId="22" fillId="6" borderId="0" xfId="0" applyFont="1" applyFill="1" applyAlignment="1" applyProtection="1">
      <alignment vertical="top"/>
      <protection hidden="1"/>
    </xf>
    <xf numFmtId="0" fontId="11" fillId="0" borderId="0" xfId="0" applyFont="1" applyAlignment="1">
      <alignment horizontal="center"/>
    </xf>
    <xf numFmtId="0" fontId="24" fillId="0" borderId="0" xfId="0" applyFont="1" applyAlignment="1">
      <alignment horizontal="center" vertical="top" wrapText="1"/>
    </xf>
    <xf numFmtId="0" fontId="24" fillId="0" borderId="0" xfId="0" applyFont="1" applyAlignment="1">
      <alignment horizontal="center" vertical="top"/>
    </xf>
    <xf numFmtId="0" fontId="11" fillId="0" borderId="0" xfId="0" applyFont="1" applyAlignment="1">
      <alignment vertical="top"/>
    </xf>
    <xf numFmtId="0" fontId="3" fillId="0" borderId="0" xfId="0" applyFont="1" applyAlignment="1">
      <alignment horizontal="left" vertical="top"/>
    </xf>
    <xf numFmtId="0" fontId="11" fillId="0" borderId="0" xfId="0" applyFont="1" applyAlignment="1">
      <alignment horizontal="left"/>
    </xf>
    <xf numFmtId="0" fontId="13" fillId="0" borderId="0" xfId="0" applyFont="1" applyAlignment="1">
      <alignment horizontal="left" wrapText="1"/>
    </xf>
    <xf numFmtId="0" fontId="11" fillId="0" borderId="0" xfId="0" applyFont="1" applyAlignment="1">
      <alignment wrapText="1"/>
    </xf>
    <xf numFmtId="0" fontId="13" fillId="0" borderId="0" xfId="0" applyFont="1" applyAlignment="1">
      <alignment horizontal="left" vertical="top" wrapText="1"/>
    </xf>
    <xf numFmtId="0" fontId="13" fillId="0" borderId="0" xfId="0" applyFont="1" applyAlignment="1">
      <alignment vertical="top" wrapText="1"/>
    </xf>
    <xf numFmtId="0" fontId="11" fillId="0" borderId="0" xfId="0" quotePrefix="1" applyFont="1" applyAlignment="1">
      <alignment vertical="top" wrapText="1"/>
    </xf>
    <xf numFmtId="0" fontId="22" fillId="7" borderId="0" xfId="0" applyFont="1" applyFill="1" applyAlignment="1" applyProtection="1">
      <alignment vertical="top"/>
      <protection hidden="1"/>
    </xf>
    <xf numFmtId="0" fontId="13" fillId="0" borderId="0" xfId="0" applyFont="1" applyAlignment="1">
      <alignment vertical="top"/>
    </xf>
    <xf numFmtId="0" fontId="13" fillId="0" borderId="0" xfId="0" applyFont="1" applyAlignment="1">
      <alignment horizontal="left"/>
    </xf>
    <xf numFmtId="0" fontId="11" fillId="0" borderId="0" xfId="0" applyFont="1" applyAlignment="1">
      <alignment horizontal="left" wrapText="1"/>
    </xf>
    <xf numFmtId="0" fontId="11" fillId="0" borderId="0" xfId="0" quotePrefix="1" applyFont="1" applyAlignment="1">
      <alignment horizontal="left" wrapText="1"/>
    </xf>
    <xf numFmtId="0" fontId="13" fillId="0" borderId="0" xfId="0" quotePrefix="1" applyFont="1" applyAlignment="1">
      <alignment horizontal="left" wrapText="1"/>
    </xf>
    <xf numFmtId="0" fontId="2" fillId="0" borderId="0" xfId="0" quotePrefix="1" applyFont="1" applyAlignment="1">
      <alignment horizontal="left" wrapText="1"/>
    </xf>
    <xf numFmtId="0" fontId="2" fillId="0" borderId="0" xfId="0" applyFont="1" applyAlignment="1">
      <alignment horizontal="left" wrapText="1"/>
    </xf>
    <xf numFmtId="0" fontId="11" fillId="0" borderId="0" xfId="0" applyFont="1" applyAlignment="1">
      <alignment horizontal="center" vertical="top" wrapText="1"/>
    </xf>
    <xf numFmtId="0" fontId="22" fillId="8" borderId="0" xfId="0" applyFont="1" applyFill="1" applyAlignment="1" applyProtection="1">
      <alignment horizontal="left" vertical="top"/>
      <protection hidden="1"/>
    </xf>
    <xf numFmtId="0" fontId="3" fillId="0" borderId="0" xfId="0" applyFont="1" applyAlignment="1">
      <alignment horizontal="left" wrapText="1"/>
    </xf>
    <xf numFmtId="0" fontId="3" fillId="0" borderId="0" xfId="0" applyFont="1" applyAlignment="1">
      <alignment horizontal="left"/>
    </xf>
    <xf numFmtId="0" fontId="13" fillId="0" borderId="0" xfId="0" applyFont="1" applyAlignment="1">
      <alignment horizontal="center" vertical="top" wrapText="1"/>
    </xf>
    <xf numFmtId="0" fontId="13" fillId="0" borderId="0" xfId="0" applyFont="1" applyAlignment="1">
      <alignment horizontal="center" vertical="top"/>
    </xf>
    <xf numFmtId="0" fontId="22" fillId="9" borderId="0" xfId="0" applyFont="1" applyFill="1" applyAlignment="1">
      <alignment horizontal="left"/>
    </xf>
    <xf numFmtId="0" fontId="25" fillId="0" borderId="0" xfId="0" applyFont="1" applyAlignment="1" applyProtection="1">
      <alignment horizontal="center" vertical="center" wrapText="1"/>
      <protection hidden="1"/>
    </xf>
    <xf numFmtId="0" fontId="38" fillId="0" borderId="113" xfId="0" applyFont="1" applyBorder="1" applyAlignment="1" applyProtection="1">
      <alignment horizontal="left" vertical="top"/>
      <protection hidden="1"/>
    </xf>
    <xf numFmtId="0" fontId="38" fillId="0" borderId="94" xfId="0" applyFont="1" applyBorder="1" applyAlignment="1" applyProtection="1">
      <alignment horizontal="left" vertical="top"/>
      <protection hidden="1"/>
    </xf>
    <xf numFmtId="0" fontId="11" fillId="0" borderId="0" xfId="0" applyFont="1" applyAlignment="1" applyProtection="1">
      <alignment horizontal="left" vertical="top" wrapText="1"/>
      <protection hidden="1"/>
    </xf>
    <xf numFmtId="0" fontId="13" fillId="0" borderId="0" xfId="0" applyFont="1" applyAlignment="1" applyProtection="1">
      <alignment horizontal="left" vertical="top" wrapText="1"/>
      <protection hidden="1"/>
    </xf>
    <xf numFmtId="0" fontId="11" fillId="0" borderId="0" xfId="0" applyFont="1" applyAlignment="1" applyProtection="1">
      <alignment horizontal="left" wrapText="1"/>
      <protection hidden="1"/>
    </xf>
    <xf numFmtId="0" fontId="13" fillId="0" borderId="0" xfId="0" applyFont="1" applyAlignment="1" applyProtection="1">
      <alignment horizontal="left" vertical="top"/>
      <protection hidden="1"/>
    </xf>
    <xf numFmtId="0" fontId="2" fillId="2" borderId="77" xfId="0" applyFont="1" applyFill="1" applyBorder="1" applyAlignment="1" applyProtection="1">
      <alignment wrapText="1"/>
      <protection hidden="1"/>
    </xf>
    <xf numFmtId="0" fontId="2" fillId="2" borderId="45" xfId="0" applyFont="1" applyFill="1" applyBorder="1" applyAlignment="1" applyProtection="1">
      <alignment wrapText="1"/>
      <protection hidden="1"/>
    </xf>
    <xf numFmtId="0" fontId="2" fillId="4" borderId="48" xfId="0" applyFont="1" applyFill="1" applyBorder="1" applyAlignment="1" applyProtection="1">
      <alignment horizontal="left" vertical="center"/>
      <protection hidden="1"/>
    </xf>
    <xf numFmtId="0" fontId="2" fillId="4" borderId="34" xfId="0" applyFont="1" applyFill="1" applyBorder="1" applyAlignment="1" applyProtection="1">
      <alignment horizontal="left" vertical="center"/>
      <protection hidden="1"/>
    </xf>
    <xf numFmtId="168" fontId="2" fillId="4" borderId="65" xfId="0" applyNumberFormat="1" applyFont="1" applyFill="1" applyBorder="1" applyAlignment="1" applyProtection="1">
      <alignment horizontal="left" vertical="center"/>
      <protection hidden="1"/>
    </xf>
    <xf numFmtId="168" fontId="2" fillId="4" borderId="61" xfId="0" applyNumberFormat="1" applyFont="1" applyFill="1" applyBorder="1" applyAlignment="1" applyProtection="1">
      <alignment horizontal="left" vertical="center"/>
      <protection hidden="1"/>
    </xf>
    <xf numFmtId="0" fontId="2" fillId="4" borderId="69" xfId="0" applyFont="1" applyFill="1" applyBorder="1" applyAlignment="1" applyProtection="1">
      <alignment horizontal="left" wrapText="1"/>
      <protection hidden="1"/>
    </xf>
    <xf numFmtId="0" fontId="2" fillId="4" borderId="43" xfId="0" applyFont="1" applyFill="1" applyBorder="1" applyAlignment="1" applyProtection="1">
      <alignment horizontal="left" wrapText="1"/>
      <protection hidden="1"/>
    </xf>
    <xf numFmtId="0" fontId="2" fillId="4" borderId="71" xfId="0" applyFont="1" applyFill="1" applyBorder="1" applyAlignment="1" applyProtection="1">
      <alignment horizontal="right" wrapText="1"/>
      <protection hidden="1"/>
    </xf>
    <xf numFmtId="0" fontId="2" fillId="4" borderId="66" xfId="0" applyFont="1" applyFill="1" applyBorder="1" applyAlignment="1" applyProtection="1">
      <alignment horizontal="right" wrapText="1"/>
      <protection hidden="1"/>
    </xf>
    <xf numFmtId="0" fontId="2" fillId="4" borderId="76" xfId="0" applyFont="1" applyFill="1" applyBorder="1" applyAlignment="1" applyProtection="1">
      <alignment horizontal="left" wrapText="1"/>
      <protection hidden="1"/>
    </xf>
    <xf numFmtId="0" fontId="2" fillId="4" borderId="9" xfId="0" applyFont="1" applyFill="1" applyBorder="1" applyAlignment="1" applyProtection="1">
      <alignment horizontal="left" wrapText="1"/>
      <protection hidden="1"/>
    </xf>
    <xf numFmtId="0" fontId="2" fillId="4" borderId="72" xfId="0" applyFont="1" applyFill="1" applyBorder="1" applyAlignment="1" applyProtection="1">
      <alignment horizontal="center"/>
      <protection hidden="1"/>
    </xf>
    <xf numFmtId="0" fontId="2" fillId="4" borderId="75" xfId="0" applyFont="1" applyFill="1" applyBorder="1" applyAlignment="1" applyProtection="1">
      <alignment horizontal="center"/>
      <protection hidden="1"/>
    </xf>
    <xf numFmtId="0" fontId="2" fillId="4" borderId="69" xfId="0" applyFont="1" applyFill="1" applyBorder="1" applyAlignment="1" applyProtection="1">
      <alignment horizontal="right" wrapText="1"/>
      <protection hidden="1"/>
    </xf>
    <xf numFmtId="0" fontId="2" fillId="4" borderId="43" xfId="0" applyFont="1" applyFill="1" applyBorder="1" applyAlignment="1" applyProtection="1">
      <alignment horizontal="right" wrapText="1"/>
      <protection hidden="1"/>
    </xf>
    <xf numFmtId="0" fontId="2" fillId="4" borderId="70" xfId="0" applyFont="1" applyFill="1" applyBorder="1" applyAlignment="1" applyProtection="1">
      <alignment horizontal="right" wrapText="1"/>
      <protection hidden="1"/>
    </xf>
    <xf numFmtId="0" fontId="2" fillId="4" borderId="44" xfId="0" applyFont="1" applyFill="1" applyBorder="1" applyAlignment="1" applyProtection="1">
      <alignment horizontal="right" wrapText="1"/>
      <protection hidden="1"/>
    </xf>
    <xf numFmtId="49" fontId="2" fillId="2" borderId="73" xfId="0" applyNumberFormat="1" applyFont="1" applyFill="1" applyBorder="1" applyAlignment="1" applyProtection="1">
      <alignment horizontal="right" wrapText="1"/>
      <protection hidden="1"/>
    </xf>
    <xf numFmtId="49" fontId="2" fillId="2" borderId="1" xfId="0" applyNumberFormat="1" applyFont="1" applyFill="1" applyBorder="1" applyAlignment="1" applyProtection="1">
      <alignment horizontal="right" wrapText="1"/>
      <protection hidden="1"/>
    </xf>
    <xf numFmtId="0" fontId="2" fillId="2" borderId="73" xfId="0" applyFont="1" applyFill="1" applyBorder="1" applyAlignment="1" applyProtection="1">
      <alignment horizontal="right" wrapText="1"/>
      <protection hidden="1"/>
    </xf>
    <xf numFmtId="0" fontId="2" fillId="2" borderId="1" xfId="0" applyFont="1" applyFill="1" applyBorder="1" applyAlignment="1" applyProtection="1">
      <alignment horizontal="right" wrapText="1"/>
      <protection hidden="1"/>
    </xf>
    <xf numFmtId="0" fontId="2" fillId="2" borderId="76" xfId="0" applyFont="1" applyFill="1" applyBorder="1" applyAlignment="1" applyProtection="1">
      <alignment horizontal="right" wrapText="1"/>
      <protection hidden="1"/>
    </xf>
    <xf numFmtId="0" fontId="2" fillId="2" borderId="9" xfId="0" applyFont="1" applyFill="1" applyBorder="1" applyAlignment="1" applyProtection="1">
      <alignment horizontal="right" wrapText="1"/>
      <protection hidden="1"/>
    </xf>
    <xf numFmtId="0" fontId="2" fillId="2" borderId="67" xfId="0" applyFont="1" applyFill="1" applyBorder="1" applyAlignment="1" applyProtection="1">
      <alignment horizontal="center" wrapText="1"/>
      <protection hidden="1"/>
    </xf>
    <xf numFmtId="0" fontId="2" fillId="2" borderId="75" xfId="0" applyFont="1" applyFill="1" applyBorder="1" applyAlignment="1" applyProtection="1">
      <alignment horizontal="center" wrapText="1"/>
      <protection hidden="1"/>
    </xf>
    <xf numFmtId="0" fontId="2" fillId="2" borderId="78" xfId="0" applyFont="1" applyFill="1" applyBorder="1" applyAlignment="1" applyProtection="1">
      <alignment horizontal="right" wrapText="1"/>
      <protection hidden="1"/>
    </xf>
    <xf numFmtId="0" fontId="2" fillId="2" borderId="74" xfId="0" applyFont="1" applyFill="1" applyBorder="1" applyAlignment="1" applyProtection="1">
      <alignment horizontal="right" wrapText="1"/>
      <protection hidden="1"/>
    </xf>
    <xf numFmtId="0" fontId="2" fillId="2" borderId="71" xfId="0" applyFont="1" applyFill="1" applyBorder="1" applyAlignment="1" applyProtection="1">
      <alignment horizontal="right" wrapText="1"/>
      <protection hidden="1"/>
    </xf>
    <xf numFmtId="0" fontId="2" fillId="2" borderId="66" xfId="0" applyFont="1" applyFill="1" applyBorder="1" applyAlignment="1" applyProtection="1">
      <alignment horizontal="right" wrapText="1"/>
      <protection hidden="1"/>
    </xf>
    <xf numFmtId="0" fontId="2" fillId="4" borderId="57" xfId="0" applyFont="1" applyFill="1" applyBorder="1" applyAlignment="1" applyProtection="1">
      <alignment horizontal="left" vertical="center" wrapText="1"/>
      <protection hidden="1"/>
    </xf>
    <xf numFmtId="0" fontId="2" fillId="4" borderId="50" xfId="0" applyFont="1" applyFill="1" applyBorder="1" applyAlignment="1" applyProtection="1">
      <alignment horizontal="left" vertical="center" wrapText="1"/>
      <protection hidden="1"/>
    </xf>
    <xf numFmtId="0" fontId="2" fillId="4" borderId="55" xfId="0" applyFont="1" applyFill="1" applyBorder="1" applyAlignment="1" applyProtection="1">
      <alignment horizontal="left" vertical="center"/>
      <protection hidden="1"/>
    </xf>
    <xf numFmtId="0" fontId="2" fillId="4" borderId="49" xfId="0" applyFont="1" applyFill="1" applyBorder="1" applyAlignment="1" applyProtection="1">
      <alignment horizontal="left" vertical="center"/>
      <protection hidden="1"/>
    </xf>
    <xf numFmtId="0" fontId="2" fillId="4" borderId="53" xfId="0" applyFont="1" applyFill="1" applyBorder="1" applyAlignment="1" applyProtection="1">
      <alignment horizontal="left" vertical="center"/>
      <protection hidden="1"/>
    </xf>
    <xf numFmtId="0" fontId="2" fillId="4" borderId="7" xfId="0" applyFont="1" applyFill="1" applyBorder="1" applyAlignment="1" applyProtection="1">
      <alignment horizontal="left" vertical="center"/>
      <protection hidden="1"/>
    </xf>
    <xf numFmtId="0" fontId="2" fillId="4" borderId="73" xfId="0" applyFont="1" applyFill="1" applyBorder="1" applyAlignment="1" applyProtection="1">
      <alignment horizontal="right" wrapText="1"/>
      <protection hidden="1"/>
    </xf>
    <xf numFmtId="0" fontId="2" fillId="4" borderId="1" xfId="0" applyFont="1" applyFill="1" applyBorder="1" applyAlignment="1" applyProtection="1">
      <alignment horizontal="right" wrapText="1"/>
      <protection hidden="1"/>
    </xf>
    <xf numFmtId="0" fontId="2" fillId="4" borderId="76" xfId="0" applyFont="1" applyFill="1" applyBorder="1" applyAlignment="1" applyProtection="1">
      <alignment horizontal="right" wrapText="1"/>
      <protection hidden="1"/>
    </xf>
    <xf numFmtId="0" fontId="2" fillId="4" borderId="9" xfId="0" applyFont="1" applyFill="1" applyBorder="1" applyAlignment="1" applyProtection="1">
      <alignment horizontal="right" wrapText="1"/>
      <protection hidden="1"/>
    </xf>
    <xf numFmtId="0" fontId="2" fillId="4" borderId="79" xfId="0" applyFont="1" applyFill="1" applyBorder="1" applyAlignment="1" applyProtection="1">
      <alignment horizontal="right" wrapText="1"/>
      <protection hidden="1"/>
    </xf>
    <xf numFmtId="0" fontId="2" fillId="4" borderId="8" xfId="0" applyFont="1" applyFill="1" applyBorder="1" applyAlignment="1" applyProtection="1">
      <alignment horizontal="right" wrapText="1"/>
      <protection hidden="1"/>
    </xf>
    <xf numFmtId="1" fontId="2" fillId="4" borderId="72" xfId="0" applyNumberFormat="1" applyFont="1" applyFill="1" applyBorder="1" applyAlignment="1" applyProtection="1">
      <alignment horizontal="center"/>
      <protection hidden="1"/>
    </xf>
    <xf numFmtId="1" fontId="2" fillId="4" borderId="19" xfId="0" applyNumberFormat="1" applyFont="1" applyFill="1" applyBorder="1" applyAlignment="1" applyProtection="1">
      <alignment horizontal="center"/>
      <protection hidden="1"/>
    </xf>
    <xf numFmtId="1" fontId="2" fillId="4" borderId="75" xfId="0" applyNumberFormat="1" applyFont="1" applyFill="1" applyBorder="1" applyAlignment="1" applyProtection="1">
      <alignment horizontal="center"/>
      <protection hidden="1"/>
    </xf>
    <xf numFmtId="0" fontId="2" fillId="2" borderId="72" xfId="0" applyFont="1" applyFill="1" applyBorder="1" applyAlignment="1" applyProtection="1">
      <alignment horizontal="center" wrapText="1"/>
      <protection hidden="1"/>
    </xf>
    <xf numFmtId="2" fontId="2" fillId="2" borderId="79" xfId="0" applyNumberFormat="1" applyFont="1" applyFill="1" applyBorder="1" applyAlignment="1" applyProtection="1">
      <alignment horizontal="right" wrapText="1"/>
      <protection hidden="1"/>
    </xf>
    <xf numFmtId="2" fontId="2" fillId="2" borderId="8" xfId="0" applyNumberFormat="1" applyFont="1" applyFill="1" applyBorder="1" applyAlignment="1" applyProtection="1">
      <alignment horizontal="right" wrapText="1"/>
      <protection hidden="1"/>
    </xf>
    <xf numFmtId="164" fontId="2" fillId="2" borderId="73" xfId="0" applyNumberFormat="1" applyFont="1" applyFill="1" applyBorder="1" applyAlignment="1" applyProtection="1">
      <alignment horizontal="right" wrapText="1"/>
      <protection hidden="1"/>
    </xf>
    <xf numFmtId="164" fontId="2" fillId="2" borderId="1" xfId="0" applyNumberFormat="1" applyFont="1" applyFill="1" applyBorder="1" applyAlignment="1" applyProtection="1">
      <alignment horizontal="right" wrapText="1"/>
      <protection hidden="1"/>
    </xf>
    <xf numFmtId="2" fontId="2" fillId="2" borderId="73" xfId="0" applyNumberFormat="1" applyFont="1" applyFill="1" applyBorder="1" applyAlignment="1" applyProtection="1">
      <alignment horizontal="right" wrapText="1"/>
      <protection hidden="1"/>
    </xf>
    <xf numFmtId="2" fontId="2" fillId="2" borderId="1" xfId="0" applyNumberFormat="1" applyFont="1" applyFill="1" applyBorder="1" applyAlignment="1" applyProtection="1">
      <alignment horizontal="right" wrapText="1"/>
      <protection hidden="1"/>
    </xf>
    <xf numFmtId="0" fontId="2" fillId="2" borderId="79" xfId="0" applyFont="1" applyFill="1" applyBorder="1" applyAlignment="1" applyProtection="1">
      <alignment horizontal="right" wrapText="1"/>
      <protection hidden="1"/>
    </xf>
    <xf numFmtId="0" fontId="2" fillId="2" borderId="8" xfId="0" applyFont="1" applyFill="1" applyBorder="1" applyAlignment="1" applyProtection="1">
      <alignment horizontal="right" wrapText="1"/>
      <protection hidden="1"/>
    </xf>
  </cellXfs>
  <cellStyles count="4">
    <cellStyle name="Komma" xfId="3" builtinId="3"/>
    <cellStyle name="Prozent" xfId="1" builtinId="5"/>
    <cellStyle name="Standard" xfId="0" builtinId="0"/>
    <cellStyle name="Standard 8" xfId="2" xr:uid="{00000000-0005-0000-0000-000004000000}"/>
  </cellStyles>
  <dxfs count="82">
    <dxf>
      <font>
        <b/>
        <i val="0"/>
        <condense val="0"/>
        <extend val="0"/>
        <color indexed="45"/>
      </font>
    </dxf>
    <dxf>
      <numFmt numFmtId="169" formatCode="000\.0000\.0000\.00"/>
    </dxf>
    <dxf>
      <numFmt numFmtId="170" formatCode="\7\5\6\.0000\.0000\.00"/>
    </dxf>
    <dxf>
      <fill>
        <patternFill>
          <bgColor rgb="FFFF0000"/>
        </patternFill>
      </fill>
    </dxf>
    <dxf>
      <fill>
        <patternFill>
          <bgColor rgb="FFFF0000"/>
        </patternFill>
      </fill>
    </dxf>
    <dxf>
      <fill>
        <patternFill>
          <bgColor rgb="FFFF0000"/>
        </patternFill>
      </fill>
    </dxf>
    <dxf>
      <font>
        <b/>
        <i val="0"/>
        <strike val="0"/>
        <color rgb="FFFF0000"/>
      </font>
      <fill>
        <patternFill>
          <bgColor rgb="FFFFFF99"/>
        </patternFill>
      </fill>
    </dxf>
    <dxf>
      <numFmt numFmtId="169" formatCode="000\.0000\.0000\.00"/>
    </dxf>
    <dxf>
      <numFmt numFmtId="170" formatCode="\7\5\6\.0000\.0000\.00"/>
    </dxf>
    <dxf>
      <fill>
        <patternFill>
          <bgColor rgb="FFFF0000"/>
        </patternFill>
      </fill>
    </dxf>
    <dxf>
      <fill>
        <patternFill>
          <bgColor rgb="FFFF0000"/>
        </patternFill>
      </fill>
    </dxf>
    <dxf>
      <fill>
        <patternFill>
          <bgColor rgb="FFCCFFCC"/>
        </patternFill>
      </fill>
    </dxf>
    <dxf>
      <font>
        <b/>
        <i/>
        <color rgb="FFFF0000"/>
      </font>
    </dxf>
    <dxf>
      <font>
        <b/>
        <i/>
        <color rgb="FFFF0000"/>
      </font>
      <fill>
        <patternFill patternType="solid">
          <fgColor auto="1"/>
          <bgColor rgb="FFFFFF99"/>
        </patternFill>
      </fill>
    </dxf>
    <dxf>
      <font>
        <strike val="0"/>
        <color rgb="FF00B050"/>
      </font>
      <fill>
        <patternFill>
          <bgColor rgb="FFFFFF99"/>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none">
          <bgColor auto="1"/>
        </patternFill>
      </fill>
    </dxf>
    <dxf>
      <fill>
        <patternFill patternType="none">
          <bgColor auto="1"/>
        </patternFill>
      </fill>
    </dxf>
    <dxf>
      <fill>
        <patternFill>
          <bgColor rgb="FFCCFFCC"/>
        </patternFill>
      </fill>
    </dxf>
    <dxf>
      <fill>
        <patternFill>
          <bgColor rgb="FFCCFFFF"/>
        </patternFill>
      </fill>
    </dxf>
    <dxf>
      <fill>
        <patternFill>
          <bgColor rgb="FFCCFFCC"/>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fill>
        <patternFill>
          <bgColor rgb="FFCCFFFF"/>
        </patternFill>
      </fill>
    </dxf>
    <dxf>
      <fill>
        <patternFill>
          <bgColor rgb="FFCCFFCC"/>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fill>
        <patternFill>
          <bgColor rgb="FFCCFFFF"/>
        </patternFill>
      </fill>
    </dxf>
    <dxf>
      <fill>
        <patternFill>
          <bgColor rgb="FFCCFFCC"/>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fill>
        <patternFill>
          <bgColor rgb="FFCCFFFF"/>
        </patternFill>
      </fill>
    </dxf>
    <dxf>
      <fill>
        <patternFill>
          <bgColor rgb="FFCCFFCC"/>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fill>
        <patternFill>
          <bgColor rgb="FFCCFFFF"/>
        </patternFill>
      </fill>
    </dxf>
    <dxf>
      <fill>
        <patternFill>
          <bgColor rgb="FFCCFFCC"/>
        </patternFill>
      </fill>
    </dxf>
    <dxf>
      <numFmt numFmtId="170" formatCode="\7\5\6\.0000\.0000\.00"/>
    </dxf>
    <dxf>
      <numFmt numFmtId="169" formatCode="000\.0000\.0000\.00"/>
    </dxf>
    <dxf>
      <fill>
        <patternFill>
          <bgColor rgb="FFCCFFFF"/>
        </patternFill>
      </fill>
    </dxf>
    <dxf>
      <fill>
        <patternFill>
          <bgColor rgb="FFCCFFFF"/>
        </patternFill>
      </fill>
    </dxf>
    <dxf>
      <fill>
        <patternFill patternType="none">
          <bgColor auto="1"/>
        </patternFill>
      </fill>
    </dxf>
    <dxf>
      <fill>
        <patternFill patternType="none">
          <bgColor auto="1"/>
        </patternFill>
      </fill>
    </dxf>
    <dxf>
      <fill>
        <patternFill>
          <bgColor rgb="FFCCFFCC"/>
        </patternFill>
      </fill>
    </dxf>
    <dxf>
      <fill>
        <patternFill>
          <bgColor rgb="FFCCFFFF"/>
        </patternFill>
      </fill>
    </dxf>
    <dxf>
      <fill>
        <patternFill>
          <bgColor rgb="FFCCFFCC"/>
        </patternFill>
      </fill>
    </dxf>
    <dxf>
      <numFmt numFmtId="170" formatCode="\7\5\6\.0000\.0000\.00"/>
    </dxf>
    <dxf>
      <numFmt numFmtId="169" formatCode="000\.0000\.0000\.00"/>
    </dxf>
    <dxf>
      <fill>
        <patternFill>
          <bgColor rgb="FFCCFFFF"/>
        </patternFill>
      </fill>
    </dxf>
    <dxf>
      <fill>
        <patternFill>
          <bgColor rgb="FFCCFFCC"/>
        </patternFill>
      </fill>
    </dxf>
    <dxf>
      <numFmt numFmtId="170" formatCode="\7\5\6\.0000\.0000\.00"/>
    </dxf>
    <dxf>
      <numFmt numFmtId="169" formatCode="000\.0000\.0000\.00"/>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CCFFCC"/>
        </patternFill>
      </fill>
    </dxf>
    <dxf>
      <fill>
        <patternFill>
          <bgColor indexed="10"/>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FFFF99"/>
      <color rgb="FFFFFFCC"/>
      <color rgb="FFCCFFFF"/>
      <color rgb="FFCCFFCC"/>
      <color rgb="FFFF6699"/>
      <color rgb="FFFFCCCC"/>
      <color rgb="FFE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343976</xdr:colOff>
      <xdr:row>0</xdr:row>
      <xdr:rowOff>846000</xdr:rowOff>
    </xdr:to>
    <xdr:pic>
      <xdr:nvPicPr>
        <xdr:cNvPr id="5" name="Grafik 4">
          <a:extLst>
            <a:ext uri="{FF2B5EF4-FFF2-40B4-BE49-F238E27FC236}">
              <a16:creationId xmlns:a16="http://schemas.microsoft.com/office/drawing/2014/main" id="{D55D58FD-1849-4CD4-A926-2198A858C0D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6000" cy="846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17929</xdr:colOff>
      <xdr:row>0</xdr:row>
      <xdr:rowOff>0</xdr:rowOff>
    </xdr:from>
    <xdr:to>
      <xdr:col>0</xdr:col>
      <xdr:colOff>899929</xdr:colOff>
      <xdr:row>2</xdr:row>
      <xdr:rowOff>433765</xdr:rowOff>
    </xdr:to>
    <xdr:pic>
      <xdr:nvPicPr>
        <xdr:cNvPr id="5" name="Grafik 4">
          <a:extLst>
            <a:ext uri="{FF2B5EF4-FFF2-40B4-BE49-F238E27FC236}">
              <a16:creationId xmlns:a16="http://schemas.microsoft.com/office/drawing/2014/main" id="{B9C8CE18-A72F-44E5-9036-DBFA3263662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29" y="0"/>
          <a:ext cx="882000" cy="882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1008000</xdr:colOff>
      <xdr:row>2</xdr:row>
      <xdr:rowOff>592870</xdr:rowOff>
    </xdr:to>
    <xdr:pic>
      <xdr:nvPicPr>
        <xdr:cNvPr id="4" name="Grafik 3">
          <a:extLst>
            <a:ext uri="{FF2B5EF4-FFF2-40B4-BE49-F238E27FC236}">
              <a16:creationId xmlns:a16="http://schemas.microsoft.com/office/drawing/2014/main" id="{E960E02F-642E-41DD-870E-4AF728DF166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8000" cy="102317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896400</xdr:colOff>
      <xdr:row>4</xdr:row>
      <xdr:rowOff>46588</xdr:rowOff>
    </xdr:to>
    <xdr:pic>
      <xdr:nvPicPr>
        <xdr:cNvPr id="3" name="Grafik 2">
          <a:extLst>
            <a:ext uri="{FF2B5EF4-FFF2-40B4-BE49-F238E27FC236}">
              <a16:creationId xmlns:a16="http://schemas.microsoft.com/office/drawing/2014/main" id="{3B0F95FB-C73F-445E-8CB3-DF6146F0253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6400" cy="907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1015200</xdr:colOff>
      <xdr:row>2</xdr:row>
      <xdr:rowOff>592870</xdr:rowOff>
    </xdr:to>
    <xdr:pic>
      <xdr:nvPicPr>
        <xdr:cNvPr id="4" name="Grafik 3">
          <a:extLst>
            <a:ext uri="{FF2B5EF4-FFF2-40B4-BE49-F238E27FC236}">
              <a16:creationId xmlns:a16="http://schemas.microsoft.com/office/drawing/2014/main" id="{4C8F8710-C383-40F4-915C-9CFBECAF5BE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5200" cy="102317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eelance\think%20beyonde\Excels\KAE\KAE-716.303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C$\_________ASAL_SP\ASALfutur_Planung_Detailspezifikation_2020_07_und_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tavardians.sharepoint.com/sites/I_2019_SECO-ASALfutur/Shared%20Documents/General/Work%20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 Betrieb &amp; Abteilung"/>
      <sheetName val="Stammdaten Mitarbeiter"/>
      <sheetName val="Saisonale Ausfallstunden"/>
      <sheetName val="Abrechnung von Kurzarbeit"/>
      <sheetName val="Hilfsdaten"/>
      <sheetName val="Übersetzungstexte"/>
    </sheetNames>
    <sheetDataSet>
      <sheetData sheetId="0"/>
      <sheetData sheetId="1"/>
      <sheetData sheetId="2"/>
      <sheetData sheetId="3"/>
      <sheetData sheetId="4">
        <row r="3">
          <cell r="F3" t="str">
            <v>a1: bis 18 Mitarbeiter</v>
          </cell>
        </row>
        <row r="4">
          <cell r="F4" t="str">
            <v>a2: bis 39 Mitarbeiter</v>
          </cell>
        </row>
        <row r="5">
          <cell r="F5" t="str">
            <v>a3: bis 60 Mitarbeiter</v>
          </cell>
        </row>
        <row r="6">
          <cell r="F6" t="str">
            <v>a4: bis 81 Mitarbeiter</v>
          </cell>
        </row>
        <row r="7">
          <cell r="F7" t="str">
            <v>a5: bis 102 Mitarbeiter</v>
          </cell>
        </row>
        <row r="8">
          <cell r="F8" t="str">
            <v>b1: bis 144 Mitarbeiter</v>
          </cell>
        </row>
        <row r="9">
          <cell r="F9" t="str">
            <v>b2: bis 186 Mitarbeiter</v>
          </cell>
        </row>
        <row r="10">
          <cell r="F10" t="str">
            <v>b3: bis 207 Mitarbeiter</v>
          </cell>
        </row>
        <row r="11">
          <cell r="F11" t="str">
            <v>b4: bis 249 Mitarbeiter</v>
          </cell>
        </row>
        <row r="12">
          <cell r="F12" t="str">
            <v>b5: bis 291 Mitarbeiter</v>
          </cell>
        </row>
        <row r="13">
          <cell r="F13" t="str">
            <v>c1: bis 333 Mitarbeiter</v>
          </cell>
        </row>
        <row r="14">
          <cell r="F14" t="str">
            <v>c2: bis 375 Mitarbeiter</v>
          </cell>
        </row>
        <row r="15">
          <cell r="F15" t="str">
            <v>c3: bis 417 Mitarbeiter</v>
          </cell>
        </row>
        <row r="16">
          <cell r="F16" t="str">
            <v>c4: bis 459 Mitarbeiter</v>
          </cell>
        </row>
        <row r="17">
          <cell r="F17" t="str">
            <v>c5: bis 501 Mitarbeiter</v>
          </cell>
        </row>
        <row r="18">
          <cell r="F18" t="str">
            <v>d1: bis 564 Mitarbeiter</v>
          </cell>
        </row>
        <row r="19">
          <cell r="F19" t="str">
            <v>d2: bis 627 Mitarbeiter</v>
          </cell>
        </row>
        <row r="20">
          <cell r="F20" t="str">
            <v>d3: bis 690 Mitarbeiter</v>
          </cell>
        </row>
        <row r="21">
          <cell r="F21" t="str">
            <v>d4: bis 753 Mitarbeiter</v>
          </cell>
        </row>
        <row r="22">
          <cell r="F22" t="str">
            <v>e1: bis 816 Mitarbeiter</v>
          </cell>
        </row>
        <row r="23">
          <cell r="F23" t="str">
            <v>e2: bis 879 Mitarbeiter</v>
          </cell>
        </row>
        <row r="24">
          <cell r="F24" t="str">
            <v>e3: bis 942 Mitarbeiter</v>
          </cell>
        </row>
        <row r="25">
          <cell r="F25" t="str">
            <v>e4: bis 1005 Mitarbeiter</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nahme 2020-07 und 08"/>
      <sheetName val="Graphics"/>
      <sheetName val="RICEFW SST"/>
      <sheetName val="RICEFW ZE"/>
      <sheetName val="Parameter &amp; Prozesse"/>
    </sheetNames>
    <sheetDataSet>
      <sheetData sheetId="0"/>
      <sheetData sheetId="1" refreshError="1"/>
      <sheetData sheetId="2" refreshError="1"/>
      <sheetData sheetId="3" refreshError="1"/>
      <sheetData sheetId="4">
        <row r="3">
          <cell r="A3">
            <v>0</v>
          </cell>
        </row>
        <row r="4">
          <cell r="A4">
            <v>0.1</v>
          </cell>
        </row>
        <row r="5">
          <cell r="A5">
            <v>0.15</v>
          </cell>
        </row>
        <row r="6">
          <cell r="A6">
            <v>0.4</v>
          </cell>
        </row>
        <row r="7">
          <cell r="A7">
            <v>0.45</v>
          </cell>
        </row>
        <row r="8">
          <cell r="A8">
            <v>0.6</v>
          </cell>
        </row>
        <row r="9">
          <cell r="A9">
            <v>0.65</v>
          </cell>
        </row>
        <row r="10">
          <cell r="A10">
            <v>0.9</v>
          </cell>
        </row>
        <row r="11">
          <cell r="A11">
            <v>0.95</v>
          </cell>
        </row>
        <row r="12">
          <cell r="A12" t="str">
            <v>95% QSN</v>
          </cell>
        </row>
        <row r="13">
          <cell r="A13" t="str">
            <v>100% QSS</v>
          </cell>
        </row>
        <row r="14">
          <cell r="A14" t="str">
            <v>100% ABN</v>
          </cell>
        </row>
        <row r="18">
          <cell r="A18" t="str">
            <v>Offen</v>
          </cell>
        </row>
        <row r="19">
          <cell r="A19" t="str">
            <v>In Arbeit</v>
          </cell>
        </row>
        <row r="20">
          <cell r="A20" t="str">
            <v>EG erreicht</v>
          </cell>
        </row>
        <row r="21">
          <cell r="A21" t="str">
            <v>In QS NOVO</v>
          </cell>
        </row>
        <row r="22">
          <cell r="A22" t="str">
            <v>Geliefert</v>
          </cell>
        </row>
        <row r="23">
          <cell r="A23" t="str">
            <v>In Einarbeitung</v>
          </cell>
        </row>
        <row r="24">
          <cell r="A24" t="str">
            <v>In Abstimmung</v>
          </cell>
        </row>
        <row r="25">
          <cell r="A25" t="str">
            <v>Abgestimmt</v>
          </cell>
        </row>
        <row r="26">
          <cell r="A26" t="str">
            <v>In Abnahme</v>
          </cell>
        </row>
        <row r="27">
          <cell r="A27" t="str">
            <v>Abgenommen</v>
          </cell>
        </row>
        <row r="28">
          <cell r="A28" t="str">
            <v>Obsolet</v>
          </cell>
        </row>
        <row r="29">
          <cell r="A29" t="str">
            <v>Teillieferung</v>
          </cell>
        </row>
        <row r="30">
          <cell r="A30" t="str">
            <v>Verschoben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ocumentation Tracker"/>
      <sheetName val="Software Tracker"/>
      <sheetName val="WP IT"/>
      <sheetName val="Removed from Object List"/>
      <sheetName val="JIRA Tracker"/>
      <sheetName val="Sheet1"/>
      <sheetName val="Historical"/>
      <sheetName val="Parame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2"/>
  <sheetViews>
    <sheetView showGridLines="0" tabSelected="1" zoomScale="85" zoomScaleNormal="85" zoomScaleSheetLayoutView="70" zoomScalePageLayoutView="85" workbookViewId="0">
      <selection sqref="A1:D1"/>
    </sheetView>
  </sheetViews>
  <sheetFormatPr baseColWidth="10" defaultColWidth="0" defaultRowHeight="14.4" zeroHeight="1"/>
  <cols>
    <col min="1" max="1" width="4.6640625" customWidth="1"/>
    <col min="2" max="2" width="2.6640625" customWidth="1"/>
    <col min="3" max="3" width="11.5546875" customWidth="1"/>
    <col min="4" max="4" width="90.6640625" customWidth="1"/>
    <col min="5" max="5" width="5.6640625" customWidth="1"/>
    <col min="6" max="16384" width="11.5546875" hidden="1"/>
  </cols>
  <sheetData>
    <row r="1" spans="1:15" s="64" customFormat="1" ht="109.95" customHeight="1">
      <c r="A1" s="452" t="s">
        <v>500</v>
      </c>
      <c r="B1" s="452"/>
      <c r="C1" s="452"/>
      <c r="D1" s="452"/>
      <c r="E1" s="80"/>
      <c r="F1" s="80"/>
      <c r="G1" s="80"/>
      <c r="I1" s="81"/>
      <c r="J1" s="81"/>
      <c r="L1" s="81"/>
      <c r="O1" s="83"/>
    </row>
    <row r="2" spans="1:15" s="64" customFormat="1" ht="16.95" customHeight="1">
      <c r="A2" s="231"/>
      <c r="B2" s="457" t="s">
        <v>352</v>
      </c>
      <c r="C2" s="457"/>
      <c r="D2" s="457"/>
      <c r="E2" s="78"/>
    </row>
    <row r="3" spans="1:15" s="64" customFormat="1" ht="16.95" customHeight="1">
      <c r="A3" s="231"/>
      <c r="B3" s="232"/>
      <c r="C3" s="233"/>
      <c r="D3" s="233"/>
      <c r="E3" s="78"/>
    </row>
    <row r="4" spans="1:15" s="160" customFormat="1" ht="112.5" customHeight="1">
      <c r="A4" s="234"/>
      <c r="B4" s="455" t="s">
        <v>505</v>
      </c>
      <c r="C4" s="455"/>
      <c r="D4" s="455"/>
      <c r="E4" s="235"/>
    </row>
    <row r="5" spans="1:15" s="64" customFormat="1" ht="16.95" customHeight="1">
      <c r="A5" s="231"/>
      <c r="B5" s="232"/>
      <c r="C5" s="233"/>
      <c r="D5" s="233"/>
      <c r="E5" s="78"/>
    </row>
    <row r="6" spans="1:15" s="64" customFormat="1" ht="16.95" customHeight="1">
      <c r="A6" s="231"/>
      <c r="B6" s="232"/>
      <c r="C6" s="233"/>
      <c r="D6" s="423" t="s">
        <v>353</v>
      </c>
    </row>
    <row r="7" spans="1:15" s="64" customFormat="1" ht="16.95" customHeight="1">
      <c r="A7" s="231"/>
      <c r="B7" s="232"/>
      <c r="C7" s="233"/>
      <c r="D7" s="424" t="s">
        <v>354</v>
      </c>
    </row>
    <row r="8" spans="1:15" s="64" customFormat="1" ht="16.95" customHeight="1">
      <c r="A8" s="157"/>
      <c r="B8" s="107"/>
      <c r="D8" s="158" t="s">
        <v>355</v>
      </c>
    </row>
    <row r="9" spans="1:15" s="233" customFormat="1" ht="16.95" customHeight="1">
      <c r="A9" s="231"/>
      <c r="B9" s="232"/>
      <c r="D9" s="422" t="s">
        <v>356</v>
      </c>
    </row>
    <row r="10" spans="1:15" s="353" customFormat="1" ht="16.95" customHeight="1">
      <c r="A10" s="236"/>
      <c r="B10" s="99"/>
      <c r="D10" s="425" t="s">
        <v>357</v>
      </c>
    </row>
    <row r="11" spans="1:15" s="349" customFormat="1" ht="16.95" customHeight="1">
      <c r="A11" s="159"/>
      <c r="B11" s="96"/>
    </row>
    <row r="12" spans="1:15" s="349" customFormat="1" ht="14.4" customHeight="1">
      <c r="B12" s="96"/>
    </row>
    <row r="13" spans="1:15" s="349" customFormat="1" ht="16.2" customHeight="1">
      <c r="A13" s="91"/>
      <c r="B13" s="458" t="s">
        <v>501</v>
      </c>
      <c r="C13" s="458"/>
      <c r="D13" s="458"/>
    </row>
    <row r="14" spans="1:15" s="349" customFormat="1" ht="13.2">
      <c r="A14" s="91"/>
      <c r="B14" s="459"/>
      <c r="C14" s="459"/>
      <c r="D14" s="459"/>
    </row>
    <row r="15" spans="1:15" s="93" customFormat="1" ht="26.25" customHeight="1">
      <c r="A15" s="92"/>
      <c r="B15" s="460" t="s">
        <v>531</v>
      </c>
      <c r="C15" s="461"/>
      <c r="D15" s="461"/>
    </row>
    <row r="16" spans="1:15" s="349" customFormat="1" ht="13.35" customHeight="1">
      <c r="A16" s="91"/>
      <c r="B16" s="97"/>
      <c r="C16" s="351"/>
      <c r="D16" s="351"/>
    </row>
    <row r="17" spans="1:4" s="349" customFormat="1" ht="13.35" customHeight="1">
      <c r="A17" s="91"/>
      <c r="B17" s="454" t="s">
        <v>358</v>
      </c>
      <c r="C17" s="454"/>
      <c r="D17" s="454"/>
    </row>
    <row r="18" spans="1:4" s="349" customFormat="1" ht="13.35" customHeight="1">
      <c r="A18" s="91"/>
      <c r="B18" s="453" t="s">
        <v>359</v>
      </c>
      <c r="C18" s="453"/>
      <c r="D18" s="453"/>
    </row>
    <row r="19" spans="1:4" s="349" customFormat="1" ht="13.35" customHeight="1">
      <c r="A19" s="91"/>
      <c r="B19" s="100"/>
      <c r="C19" s="230"/>
      <c r="D19" s="230"/>
    </row>
    <row r="20" spans="1:4" s="349" customFormat="1" ht="13.35" customHeight="1">
      <c r="A20" s="91"/>
      <c r="B20" s="454" t="s">
        <v>360</v>
      </c>
      <c r="C20" s="454"/>
      <c r="D20" s="454"/>
    </row>
    <row r="21" spans="1:4" s="349" customFormat="1" ht="26.85" customHeight="1">
      <c r="A21" s="91"/>
      <c r="B21" s="455" t="s">
        <v>451</v>
      </c>
      <c r="C21" s="455"/>
      <c r="D21" s="455"/>
    </row>
    <row r="22" spans="1:4" s="349" customFormat="1" ht="13.35" customHeight="1">
      <c r="A22" s="91"/>
      <c r="B22" s="456"/>
      <c r="C22" s="456"/>
      <c r="D22" s="456"/>
    </row>
    <row r="23" spans="1:4" s="349" customFormat="1" ht="13.35" customHeight="1">
      <c r="A23" s="91"/>
      <c r="B23" s="454" t="s">
        <v>361</v>
      </c>
      <c r="C23" s="454"/>
      <c r="D23" s="454"/>
    </row>
    <row r="24" spans="1:4" s="349" customFormat="1" ht="13.35" customHeight="1">
      <c r="A24" s="91"/>
      <c r="B24" s="453" t="s">
        <v>362</v>
      </c>
      <c r="C24" s="453"/>
      <c r="D24" s="453"/>
    </row>
    <row r="25" spans="1:4" s="349" customFormat="1" ht="13.35" customHeight="1">
      <c r="A25" s="91"/>
      <c r="B25" s="97"/>
      <c r="C25" s="368"/>
      <c r="D25" s="368"/>
    </row>
    <row r="26" spans="1:4" s="349" customFormat="1" ht="13.35" customHeight="1">
      <c r="A26" s="91"/>
      <c r="B26" s="454" t="s">
        <v>452</v>
      </c>
      <c r="C26" s="454"/>
      <c r="D26" s="454"/>
    </row>
    <row r="27" spans="1:4" s="349" customFormat="1" ht="26.85" customHeight="1">
      <c r="A27" s="91"/>
      <c r="B27" s="455" t="s">
        <v>363</v>
      </c>
      <c r="C27" s="455"/>
      <c r="D27" s="455"/>
    </row>
    <row r="28" spans="1:4" s="349" customFormat="1" ht="13.35" customHeight="1">
      <c r="A28" s="91"/>
      <c r="B28" s="97"/>
      <c r="C28" s="368"/>
      <c r="D28" s="368"/>
    </row>
    <row r="29" spans="1:4" s="349" customFormat="1" ht="13.35" customHeight="1">
      <c r="A29" s="91"/>
      <c r="B29" s="454" t="s">
        <v>437</v>
      </c>
      <c r="C29" s="454"/>
      <c r="D29" s="454"/>
    </row>
    <row r="30" spans="1:4" s="349" customFormat="1" ht="13.35" customHeight="1">
      <c r="A30" s="91"/>
      <c r="B30" s="453" t="s">
        <v>364</v>
      </c>
      <c r="C30" s="453"/>
      <c r="D30" s="453"/>
    </row>
    <row r="31" spans="1:4" s="349" customFormat="1" ht="13.35" customHeight="1">
      <c r="A31" s="91"/>
      <c r="B31" s="100"/>
      <c r="C31" s="369"/>
      <c r="D31" s="369"/>
    </row>
    <row r="32" spans="1:4" s="349" customFormat="1" ht="13.35" customHeight="1">
      <c r="A32" s="91"/>
      <c r="B32" s="463" t="s">
        <v>365</v>
      </c>
      <c r="C32" s="463"/>
      <c r="D32" s="463"/>
    </row>
    <row r="33" spans="1:4" s="349" customFormat="1" ht="12.75" customHeight="1">
      <c r="A33" s="91"/>
      <c r="B33" s="451" t="s">
        <v>494</v>
      </c>
      <c r="C33" s="451"/>
      <c r="D33" s="451"/>
    </row>
    <row r="34" spans="1:4" s="349" customFormat="1" ht="12.75" customHeight="1">
      <c r="A34" s="91"/>
      <c r="B34" s="456"/>
      <c r="C34" s="456"/>
      <c r="D34" s="456"/>
    </row>
    <row r="35" spans="1:4" s="349" customFormat="1" ht="13.35" customHeight="1">
      <c r="A35" s="91"/>
      <c r="B35" s="454" t="s">
        <v>453</v>
      </c>
      <c r="C35" s="454"/>
      <c r="D35" s="454"/>
    </row>
    <row r="36" spans="1:4" s="349" customFormat="1" ht="12.75" customHeight="1">
      <c r="A36" s="91"/>
      <c r="B36" s="455" t="s">
        <v>454</v>
      </c>
      <c r="C36" s="455"/>
      <c r="D36" s="455"/>
    </row>
    <row r="37" spans="1:4" s="349" customFormat="1" ht="13.35" customHeight="1">
      <c r="A37" s="91"/>
      <c r="B37" s="97"/>
      <c r="C37" s="368"/>
      <c r="D37" s="368"/>
    </row>
    <row r="38" spans="1:4" s="349" customFormat="1" ht="13.35" customHeight="1">
      <c r="A38" s="91"/>
      <c r="B38" s="454" t="s">
        <v>366</v>
      </c>
      <c r="C38" s="454"/>
      <c r="D38" s="454"/>
    </row>
    <row r="39" spans="1:4" s="349" customFormat="1" ht="12.75" customHeight="1">
      <c r="A39" s="91"/>
      <c r="B39" s="462" t="s">
        <v>455</v>
      </c>
      <c r="C39" s="462"/>
      <c r="D39" s="462"/>
    </row>
    <row r="40" spans="1:4" s="353" customFormat="1" ht="13.35" customHeight="1">
      <c r="A40" s="237"/>
      <c r="B40" s="351"/>
      <c r="C40" s="351"/>
      <c r="D40" s="351"/>
    </row>
    <row r="41" spans="1:4" s="353" customFormat="1" ht="13.35" customHeight="1">
      <c r="A41" s="237"/>
      <c r="B41" s="371" t="s">
        <v>456</v>
      </c>
      <c r="C41" s="351"/>
      <c r="D41" s="351"/>
    </row>
    <row r="42" spans="1:4" s="353" customFormat="1" ht="13.35" customHeight="1">
      <c r="A42" s="237"/>
      <c r="B42" s="351" t="s">
        <v>367</v>
      </c>
      <c r="C42" s="351"/>
      <c r="D42" s="351"/>
    </row>
    <row r="43" spans="1:4" s="349" customFormat="1" ht="13.35" customHeight="1">
      <c r="A43" s="91"/>
      <c r="B43" s="462"/>
      <c r="C43" s="462"/>
      <c r="D43" s="462"/>
    </row>
    <row r="44" spans="1:4" s="349" customFormat="1" ht="13.35" customHeight="1">
      <c r="A44" s="91"/>
      <c r="B44" s="454" t="s">
        <v>368</v>
      </c>
      <c r="C44" s="454"/>
      <c r="D44" s="454"/>
    </row>
    <row r="45" spans="1:4" s="349" customFormat="1" ht="26.85" customHeight="1">
      <c r="A45" s="91"/>
      <c r="B45" s="451" t="s">
        <v>502</v>
      </c>
      <c r="C45" s="451"/>
      <c r="D45" s="451"/>
    </row>
    <row r="46" spans="1:4" s="349" customFormat="1" ht="13.35" customHeight="1">
      <c r="A46" s="91"/>
      <c r="B46" s="453"/>
      <c r="C46" s="453"/>
      <c r="D46" s="453"/>
    </row>
    <row r="47" spans="1:4" s="349" customFormat="1" ht="13.35" customHeight="1">
      <c r="A47" s="91"/>
      <c r="B47" s="454" t="s">
        <v>369</v>
      </c>
      <c r="C47" s="454"/>
      <c r="D47" s="454"/>
    </row>
    <row r="48" spans="1:4" s="349" customFormat="1" ht="13.35" customHeight="1">
      <c r="A48" s="91"/>
      <c r="B48" s="451" t="s">
        <v>508</v>
      </c>
      <c r="C48" s="451"/>
      <c r="D48" s="451"/>
    </row>
    <row r="49" spans="1:4" s="349" customFormat="1" ht="13.35" customHeight="1">
      <c r="A49" s="91"/>
      <c r="B49" s="464"/>
      <c r="C49" s="464"/>
      <c r="D49" s="464"/>
    </row>
    <row r="50" spans="1:4" s="349" customFormat="1" ht="13.35" customHeight="1">
      <c r="A50" s="91"/>
      <c r="B50" s="454" t="s">
        <v>370</v>
      </c>
      <c r="C50" s="454"/>
      <c r="D50" s="454"/>
    </row>
    <row r="51" spans="1:4" s="229" customFormat="1" ht="26.85" customHeight="1">
      <c r="A51" s="94"/>
      <c r="B51" s="451" t="s">
        <v>371</v>
      </c>
      <c r="C51" s="451"/>
      <c r="D51" s="451"/>
    </row>
    <row r="52" spans="1:4" s="349" customFormat="1" ht="13.35" customHeight="1">
      <c r="A52" s="91"/>
      <c r="B52" s="453"/>
      <c r="C52" s="453"/>
      <c r="D52" s="453"/>
    </row>
    <row r="53" spans="1:4" s="353" customFormat="1" ht="13.35" customHeight="1">
      <c r="A53" s="237"/>
      <c r="B53" s="454" t="s">
        <v>372</v>
      </c>
      <c r="C53" s="454"/>
      <c r="D53" s="454"/>
    </row>
    <row r="54" spans="1:4" s="353" customFormat="1" ht="13.35" customHeight="1">
      <c r="A54" s="237"/>
      <c r="B54" s="453" t="s">
        <v>509</v>
      </c>
      <c r="C54" s="453"/>
      <c r="D54" s="453"/>
    </row>
    <row r="55" spans="1:4" s="353" customFormat="1" ht="13.35" customHeight="1">
      <c r="A55" s="237"/>
      <c r="B55" s="453"/>
      <c r="C55" s="453"/>
      <c r="D55" s="453"/>
    </row>
    <row r="56" spans="1:4" s="353" customFormat="1" ht="13.35" customHeight="1">
      <c r="A56" s="237"/>
      <c r="B56" s="454" t="s">
        <v>373</v>
      </c>
      <c r="C56" s="454"/>
      <c r="D56" s="454"/>
    </row>
    <row r="57" spans="1:4" s="353" customFormat="1" ht="26.25" customHeight="1">
      <c r="A57" s="237"/>
      <c r="B57" s="451" t="s">
        <v>457</v>
      </c>
      <c r="C57" s="451"/>
      <c r="D57" s="451"/>
    </row>
    <row r="58" spans="1:4" s="353" customFormat="1" ht="13.35" customHeight="1">
      <c r="A58" s="237"/>
      <c r="B58" s="97"/>
    </row>
    <row r="59" spans="1:4" s="353" customFormat="1" ht="13.35" customHeight="1">
      <c r="A59" s="237"/>
      <c r="B59" s="454" t="s">
        <v>458</v>
      </c>
      <c r="C59" s="454"/>
      <c r="D59" s="454"/>
    </row>
    <row r="60" spans="1:4" s="353" customFormat="1" ht="13.35" customHeight="1">
      <c r="A60" s="237"/>
      <c r="B60" s="451" t="s">
        <v>459</v>
      </c>
      <c r="C60" s="451"/>
      <c r="D60" s="451"/>
    </row>
    <row r="61" spans="1:4" s="353" customFormat="1" ht="13.35" customHeight="1">
      <c r="A61" s="237"/>
      <c r="B61" s="453"/>
      <c r="C61" s="453"/>
      <c r="D61" s="453"/>
    </row>
    <row r="62" spans="1:4" s="353" customFormat="1" ht="13.35" customHeight="1">
      <c r="A62" s="237"/>
      <c r="B62" s="467" t="s">
        <v>460</v>
      </c>
      <c r="C62" s="467"/>
      <c r="D62" s="467"/>
    </row>
    <row r="63" spans="1:4" s="353" customFormat="1" ht="13.35" customHeight="1">
      <c r="A63" s="237"/>
      <c r="B63" s="451" t="s">
        <v>459</v>
      </c>
      <c r="C63" s="451"/>
      <c r="D63" s="451"/>
    </row>
    <row r="64" spans="1:4" s="349" customFormat="1" ht="13.35" customHeight="1">
      <c r="A64" s="91"/>
      <c r="B64" s="161"/>
      <c r="C64" s="229"/>
      <c r="D64" s="229"/>
    </row>
    <row r="65" spans="1:4" s="349" customFormat="1" ht="13.35" customHeight="1">
      <c r="A65" s="91"/>
      <c r="B65" s="465" t="s">
        <v>376</v>
      </c>
      <c r="C65" s="465"/>
      <c r="D65" s="465"/>
    </row>
    <row r="66" spans="1:4" s="349" customFormat="1" ht="26.25" customHeight="1">
      <c r="A66" s="91"/>
      <c r="B66" s="466" t="s">
        <v>377</v>
      </c>
      <c r="C66" s="466"/>
      <c r="D66" s="466"/>
    </row>
    <row r="67" spans="1:4" s="349" customFormat="1" ht="13.35" customHeight="1">
      <c r="A67" s="91"/>
      <c r="B67" s="161"/>
      <c r="C67" s="229"/>
      <c r="D67" s="229"/>
    </row>
    <row r="68" spans="1:4" s="353" customFormat="1" ht="13.35" customHeight="1">
      <c r="A68" s="237"/>
      <c r="B68" s="454" t="s">
        <v>461</v>
      </c>
      <c r="C68" s="454"/>
      <c r="D68" s="454"/>
    </row>
    <row r="69" spans="1:4" s="352" customFormat="1" ht="26.25" customHeight="1">
      <c r="A69" s="238"/>
      <c r="B69" s="451" t="s">
        <v>510</v>
      </c>
      <c r="C69" s="451"/>
      <c r="D69" s="451"/>
    </row>
    <row r="70" spans="1:4" s="353" customFormat="1" ht="13.35" customHeight="1">
      <c r="A70" s="237"/>
      <c r="B70" s="239"/>
      <c r="C70" s="352"/>
      <c r="D70" s="352"/>
    </row>
    <row r="71" spans="1:4" s="353" customFormat="1" ht="13.35" customHeight="1">
      <c r="A71" s="237"/>
      <c r="B71" s="454" t="s">
        <v>462</v>
      </c>
      <c r="C71" s="454"/>
      <c r="D71" s="454"/>
    </row>
    <row r="72" spans="1:4" s="353" customFormat="1" ht="13.35" customHeight="1">
      <c r="A72" s="237"/>
      <c r="B72" s="451" t="s">
        <v>459</v>
      </c>
      <c r="C72" s="451"/>
      <c r="D72" s="451"/>
    </row>
    <row r="73" spans="1:4" s="353" customFormat="1" ht="12.75" customHeight="1">
      <c r="A73" s="237"/>
      <c r="B73" s="99"/>
      <c r="C73" s="370"/>
      <c r="D73" s="370"/>
    </row>
    <row r="74" spans="1:4" s="353" customFormat="1" ht="13.35" customHeight="1">
      <c r="A74" s="237"/>
      <c r="B74" s="468" t="s">
        <v>374</v>
      </c>
      <c r="C74" s="468"/>
      <c r="D74" s="468"/>
    </row>
    <row r="75" spans="1:4" s="353" customFormat="1" ht="13.35" customHeight="1">
      <c r="A75" s="237"/>
      <c r="B75" s="451" t="s">
        <v>375</v>
      </c>
      <c r="C75" s="451"/>
      <c r="D75" s="451"/>
    </row>
    <row r="76" spans="1:4" s="349" customFormat="1" ht="13.35" customHeight="1">
      <c r="A76" s="91"/>
      <c r="B76" s="100"/>
    </row>
    <row r="77" spans="1:4" s="349" customFormat="1" ht="13.35" customHeight="1">
      <c r="B77" s="100"/>
    </row>
    <row r="78" spans="1:4" s="349" customFormat="1" ht="15.6">
      <c r="A78" s="95"/>
      <c r="B78" s="470" t="s">
        <v>503</v>
      </c>
      <c r="C78" s="470"/>
      <c r="D78" s="470"/>
    </row>
    <row r="79" spans="1:4" s="349" customFormat="1" ht="13.35" customHeight="1">
      <c r="A79" s="95"/>
      <c r="B79" s="100"/>
    </row>
    <row r="80" spans="1:4" s="240" customFormat="1" ht="26.85" customHeight="1">
      <c r="A80" s="162"/>
      <c r="B80" s="460" t="s">
        <v>529</v>
      </c>
      <c r="C80" s="461"/>
      <c r="D80" s="461"/>
    </row>
    <row r="81" spans="1:4 16383:16383" s="349" customFormat="1" ht="13.35" customHeight="1">
      <c r="A81" s="95"/>
      <c r="B81" s="460"/>
      <c r="C81" s="460"/>
      <c r="D81" s="460"/>
    </row>
    <row r="82" spans="1:4 16383:16383" s="353" customFormat="1" ht="13.35" customHeight="1">
      <c r="A82" s="162"/>
      <c r="B82" s="467" t="s">
        <v>378</v>
      </c>
      <c r="C82" s="467"/>
      <c r="D82" s="467"/>
    </row>
    <row r="83" spans="1:4 16383:16383" s="353" customFormat="1" ht="26.25" customHeight="1">
      <c r="A83" s="162"/>
      <c r="B83" s="99" t="s">
        <v>464</v>
      </c>
      <c r="C83" s="451" t="s">
        <v>463</v>
      </c>
      <c r="D83" s="451"/>
    </row>
    <row r="84" spans="1:4 16383:16383" s="353" customFormat="1" ht="12.75" customHeight="1">
      <c r="A84" s="162"/>
      <c r="B84" s="99"/>
      <c r="C84" s="352"/>
      <c r="D84" s="352"/>
    </row>
    <row r="85" spans="1:4 16383:16383" s="353" customFormat="1" ht="12.75" customHeight="1">
      <c r="A85" s="162"/>
      <c r="B85" s="468" t="s">
        <v>379</v>
      </c>
      <c r="C85" s="468"/>
      <c r="D85" s="468"/>
      <c r="XFC85" s="353">
        <v>0</v>
      </c>
    </row>
    <row r="86" spans="1:4 16383:16383" s="353" customFormat="1" ht="12.75" customHeight="1">
      <c r="A86" s="162"/>
      <c r="B86" s="451" t="s">
        <v>380</v>
      </c>
      <c r="C86" s="451"/>
      <c r="D86" s="451"/>
    </row>
    <row r="87" spans="1:4 16383:16383" s="353" customFormat="1" ht="26.25" customHeight="1">
      <c r="A87" s="162"/>
      <c r="B87" s="97" t="s">
        <v>346</v>
      </c>
      <c r="C87" s="469" t="s">
        <v>381</v>
      </c>
      <c r="D87" s="451"/>
    </row>
    <row r="88" spans="1:4 16383:16383" s="349" customFormat="1" ht="12.75" customHeight="1">
      <c r="A88" s="95"/>
      <c r="B88" s="97" t="s">
        <v>346</v>
      </c>
      <c r="C88" s="451" t="s">
        <v>465</v>
      </c>
      <c r="D88" s="451"/>
    </row>
    <row r="89" spans="1:4 16383:16383" s="352" customFormat="1" ht="51.75" customHeight="1">
      <c r="A89" s="98"/>
      <c r="B89" s="99" t="s">
        <v>346</v>
      </c>
      <c r="C89" s="451" t="s">
        <v>382</v>
      </c>
      <c r="D89" s="451"/>
    </row>
    <row r="90" spans="1:4 16383:16383" s="349" customFormat="1" ht="13.35" customHeight="1">
      <c r="A90" s="95"/>
      <c r="B90" s="97" t="s">
        <v>346</v>
      </c>
      <c r="C90" s="462" t="s">
        <v>383</v>
      </c>
      <c r="D90" s="462"/>
    </row>
    <row r="91" spans="1:4 16383:16383" s="349" customFormat="1" ht="13.35" customHeight="1">
      <c r="A91" s="95"/>
      <c r="B91" s="97" t="s">
        <v>346</v>
      </c>
      <c r="C91" s="462" t="s">
        <v>384</v>
      </c>
      <c r="D91" s="462"/>
    </row>
    <row r="92" spans="1:4 16383:16383" s="352" customFormat="1" ht="26.85" customHeight="1">
      <c r="A92" s="98"/>
      <c r="B92" s="99" t="s">
        <v>346</v>
      </c>
      <c r="C92" s="451" t="s">
        <v>385</v>
      </c>
      <c r="D92" s="451"/>
    </row>
    <row r="93" spans="1:4 16383:16383" s="349" customFormat="1" ht="13.35" customHeight="1">
      <c r="A93" s="95"/>
      <c r="B93" s="97" t="s">
        <v>346</v>
      </c>
      <c r="C93" s="462" t="s">
        <v>386</v>
      </c>
      <c r="D93" s="462"/>
    </row>
    <row r="94" spans="1:4 16383:16383" s="349" customFormat="1" ht="13.35" customHeight="1">
      <c r="A94" s="95"/>
      <c r="B94" s="97" t="s">
        <v>346</v>
      </c>
      <c r="C94" s="462" t="s">
        <v>387</v>
      </c>
      <c r="D94" s="462"/>
    </row>
    <row r="95" spans="1:4 16383:16383" s="349" customFormat="1" ht="13.35" customHeight="1">
      <c r="A95" s="95"/>
      <c r="B95" s="97"/>
      <c r="C95" s="229"/>
      <c r="D95" s="229"/>
    </row>
    <row r="96" spans="1:4 16383:16383" s="349" customFormat="1" ht="13.35" customHeight="1">
      <c r="A96" s="95"/>
      <c r="B96" s="471" t="s">
        <v>523</v>
      </c>
      <c r="C96" s="471"/>
      <c r="D96" s="471"/>
    </row>
    <row r="97" spans="1:4" s="353" customFormat="1" ht="25.95" customHeight="1">
      <c r="A97" s="162"/>
      <c r="B97" s="455" t="s">
        <v>495</v>
      </c>
      <c r="C97" s="455"/>
      <c r="D97" s="455"/>
    </row>
    <row r="98" spans="1:4" s="427" customFormat="1" ht="13.2">
      <c r="A98" s="162"/>
      <c r="B98" s="428"/>
      <c r="C98" s="428"/>
      <c r="D98" s="428"/>
    </row>
    <row r="99" spans="1:4" s="429" customFormat="1" ht="13.35" customHeight="1">
      <c r="A99" s="95"/>
      <c r="B99" s="471" t="s">
        <v>541</v>
      </c>
      <c r="C99" s="471"/>
      <c r="D99" s="471"/>
    </row>
    <row r="100" spans="1:4" s="427" customFormat="1" ht="13.2">
      <c r="A100" s="162"/>
      <c r="B100" s="455" t="s">
        <v>542</v>
      </c>
      <c r="C100" s="455"/>
      <c r="D100" s="455"/>
    </row>
    <row r="101" spans="1:4" s="349" customFormat="1" ht="13.35" customHeight="1">
      <c r="A101" s="95"/>
      <c r="C101" s="100"/>
      <c r="D101" s="351"/>
    </row>
    <row r="102" spans="1:4" s="349" customFormat="1" ht="13.35" customHeight="1">
      <c r="A102" s="95"/>
      <c r="B102" s="472" t="s">
        <v>388</v>
      </c>
      <c r="C102" s="472"/>
      <c r="D102" s="472"/>
    </row>
    <row r="103" spans="1:4" s="349" customFormat="1" ht="26.85" customHeight="1">
      <c r="A103" s="95"/>
      <c r="B103" s="473" t="s">
        <v>466</v>
      </c>
      <c r="C103" s="473"/>
      <c r="D103" s="473"/>
    </row>
    <row r="104" spans="1:4" s="349" customFormat="1" ht="13.35" customHeight="1">
      <c r="A104" s="95"/>
      <c r="B104" s="229"/>
      <c r="C104" s="229"/>
      <c r="D104" s="229"/>
    </row>
    <row r="105" spans="1:4" s="349" customFormat="1" ht="13.35" customHeight="1">
      <c r="A105" s="95"/>
      <c r="B105" s="472" t="s">
        <v>527</v>
      </c>
      <c r="C105" s="472"/>
      <c r="D105" s="472"/>
    </row>
    <row r="106" spans="1:4" s="349" customFormat="1" ht="13.35" customHeight="1">
      <c r="A106" s="95"/>
      <c r="B106" s="473" t="s">
        <v>467</v>
      </c>
      <c r="C106" s="473"/>
      <c r="D106" s="473"/>
    </row>
    <row r="107" spans="1:4" s="349" customFormat="1" ht="12.75" customHeight="1">
      <c r="A107" s="95"/>
      <c r="B107" s="100"/>
      <c r="C107" s="351"/>
      <c r="D107" s="351"/>
    </row>
    <row r="108" spans="1:4" s="349" customFormat="1" ht="13.35" customHeight="1">
      <c r="A108" s="95"/>
      <c r="B108" s="472" t="s">
        <v>450</v>
      </c>
      <c r="C108" s="472"/>
      <c r="D108" s="472"/>
    </row>
    <row r="109" spans="1:4" s="349" customFormat="1" ht="26.85" customHeight="1">
      <c r="A109" s="95"/>
      <c r="B109" s="473" t="s">
        <v>496</v>
      </c>
      <c r="C109" s="473"/>
      <c r="D109" s="473"/>
    </row>
    <row r="110" spans="1:4" s="349" customFormat="1" ht="13.35" customHeight="1">
      <c r="A110" s="95"/>
      <c r="B110" s="100"/>
      <c r="C110" s="351"/>
      <c r="D110" s="351"/>
    </row>
    <row r="111" spans="1:4" s="349" customFormat="1" ht="13.35" customHeight="1">
      <c r="A111" s="95"/>
      <c r="B111" s="472" t="s">
        <v>389</v>
      </c>
      <c r="C111" s="472"/>
      <c r="D111" s="472"/>
    </row>
    <row r="112" spans="1:4" s="349" customFormat="1" ht="13.35" customHeight="1">
      <c r="A112" s="95"/>
      <c r="B112" s="464" t="s">
        <v>468</v>
      </c>
      <c r="C112" s="464"/>
      <c r="D112" s="464"/>
    </row>
    <row r="113" spans="1:4" s="349" customFormat="1" ht="13.35" customHeight="1">
      <c r="A113" s="95"/>
      <c r="B113" s="100"/>
      <c r="C113" s="351"/>
      <c r="D113" s="351"/>
    </row>
    <row r="114" spans="1:4" s="349" customFormat="1" ht="13.35" customHeight="1">
      <c r="A114" s="95"/>
      <c r="B114" s="472" t="s">
        <v>390</v>
      </c>
      <c r="C114" s="472"/>
      <c r="D114" s="472"/>
    </row>
    <row r="115" spans="1:4" s="349" customFormat="1" ht="66" customHeight="1">
      <c r="A115" s="95"/>
      <c r="B115" s="473" t="s">
        <v>469</v>
      </c>
      <c r="C115" s="473"/>
      <c r="D115" s="473"/>
    </row>
    <row r="116" spans="1:4" s="349" customFormat="1" ht="13.35" customHeight="1">
      <c r="A116" s="95"/>
      <c r="B116" s="100"/>
      <c r="C116" s="351"/>
      <c r="D116" s="351"/>
    </row>
    <row r="117" spans="1:4" s="349" customFormat="1" ht="13.35" customHeight="1">
      <c r="A117" s="95"/>
      <c r="B117" s="472" t="s">
        <v>487</v>
      </c>
      <c r="C117" s="472"/>
      <c r="D117" s="472"/>
    </row>
    <row r="118" spans="1:4" s="349" customFormat="1" ht="35.25" customHeight="1">
      <c r="A118" s="95"/>
      <c r="B118" s="473" t="s">
        <v>470</v>
      </c>
      <c r="C118" s="473"/>
      <c r="D118" s="473"/>
    </row>
    <row r="119" spans="1:4" s="349" customFormat="1" ht="13.35" customHeight="1">
      <c r="A119" s="95"/>
      <c r="B119" s="100"/>
      <c r="C119" s="351"/>
      <c r="D119" s="351"/>
    </row>
    <row r="120" spans="1:4" s="349" customFormat="1" ht="13.35" customHeight="1">
      <c r="A120" s="95"/>
      <c r="B120" s="472" t="s">
        <v>513</v>
      </c>
      <c r="C120" s="472"/>
      <c r="D120" s="472"/>
    </row>
    <row r="121" spans="1:4" s="349" customFormat="1" ht="13.35" customHeight="1">
      <c r="A121" s="95"/>
      <c r="B121" s="464" t="s">
        <v>471</v>
      </c>
      <c r="C121" s="464"/>
      <c r="D121" s="464"/>
    </row>
    <row r="122" spans="1:4" s="349" customFormat="1" ht="26.85" customHeight="1">
      <c r="A122" s="95"/>
      <c r="B122" s="476" t="s">
        <v>497</v>
      </c>
      <c r="C122" s="477"/>
      <c r="D122" s="477"/>
    </row>
    <row r="123" spans="1:4" s="349" customFormat="1" ht="26.85" customHeight="1">
      <c r="A123" s="95"/>
      <c r="B123" s="474" t="s">
        <v>524</v>
      </c>
      <c r="C123" s="473"/>
      <c r="D123" s="473"/>
    </row>
    <row r="124" spans="1:4" s="349" customFormat="1" ht="13.35" customHeight="1">
      <c r="A124" s="95"/>
      <c r="B124" s="372"/>
      <c r="C124" s="229"/>
      <c r="D124" s="229"/>
    </row>
    <row r="125" spans="1:4" s="349" customFormat="1" ht="13.35" customHeight="1">
      <c r="A125" s="95"/>
      <c r="B125" s="465" t="s">
        <v>515</v>
      </c>
      <c r="C125" s="465"/>
      <c r="D125" s="465"/>
    </row>
    <row r="126" spans="1:4" s="349" customFormat="1" ht="13.35" customHeight="1">
      <c r="A126" s="95"/>
      <c r="B126" s="464" t="s">
        <v>472</v>
      </c>
      <c r="C126" s="464"/>
      <c r="D126" s="464"/>
    </row>
    <row r="127" spans="1:4" s="349" customFormat="1" ht="13.35" customHeight="1">
      <c r="A127" s="95"/>
      <c r="B127" s="100"/>
      <c r="C127" s="351"/>
      <c r="D127" s="351"/>
    </row>
    <row r="128" spans="1:4" s="349" customFormat="1" ht="13.35" customHeight="1">
      <c r="A128" s="95"/>
      <c r="B128" s="472" t="s">
        <v>391</v>
      </c>
      <c r="C128" s="472"/>
      <c r="D128" s="472"/>
    </row>
    <row r="129" spans="1:4" s="349" customFormat="1" ht="26.85" customHeight="1">
      <c r="A129" s="95"/>
      <c r="B129" s="473" t="s">
        <v>473</v>
      </c>
      <c r="C129" s="473"/>
      <c r="D129" s="473"/>
    </row>
    <row r="130" spans="1:4" s="349" customFormat="1" ht="13.35" customHeight="1">
      <c r="A130" s="95"/>
      <c r="B130" s="100"/>
      <c r="C130" s="351"/>
      <c r="D130" s="351"/>
    </row>
    <row r="131" spans="1:4" s="349" customFormat="1" ht="13.35" customHeight="1">
      <c r="A131" s="95"/>
      <c r="B131" s="472" t="s">
        <v>392</v>
      </c>
      <c r="C131" s="472"/>
      <c r="D131" s="472"/>
    </row>
    <row r="132" spans="1:4" s="349" customFormat="1" ht="26.85" customHeight="1">
      <c r="A132" s="95"/>
      <c r="B132" s="473" t="s">
        <v>540</v>
      </c>
      <c r="C132" s="464"/>
      <c r="D132" s="464"/>
    </row>
    <row r="133" spans="1:4" s="349" customFormat="1" ht="13.35" customHeight="1">
      <c r="A133" s="95"/>
      <c r="B133" s="474" t="s">
        <v>474</v>
      </c>
      <c r="C133" s="473"/>
      <c r="D133" s="473"/>
    </row>
    <row r="134" spans="1:4" s="349" customFormat="1" ht="13.35" customHeight="1">
      <c r="A134" s="95"/>
      <c r="B134" s="475" t="s">
        <v>475</v>
      </c>
      <c r="C134" s="473"/>
      <c r="D134" s="473"/>
    </row>
    <row r="135" spans="1:4" s="349" customFormat="1" ht="13.35" customHeight="1">
      <c r="A135" s="95"/>
      <c r="B135" s="100"/>
      <c r="C135" s="351"/>
      <c r="D135" s="351"/>
    </row>
    <row r="136" spans="1:4" s="349" customFormat="1" ht="13.35" customHeight="1">
      <c r="A136" s="95"/>
      <c r="B136" s="472" t="s">
        <v>489</v>
      </c>
      <c r="C136" s="472"/>
      <c r="D136" s="472"/>
    </row>
    <row r="137" spans="1:4" s="349" customFormat="1" ht="65.400000000000006" customHeight="1">
      <c r="A137" s="95"/>
      <c r="B137" s="473" t="s">
        <v>476</v>
      </c>
      <c r="C137" s="473"/>
      <c r="D137" s="473"/>
    </row>
    <row r="138" spans="1:4" s="349" customFormat="1" ht="13.35" customHeight="1">
      <c r="A138" s="95"/>
      <c r="B138" s="100"/>
      <c r="C138" s="351"/>
      <c r="D138" s="351"/>
    </row>
    <row r="139" spans="1:4" s="349" customFormat="1" ht="13.35" customHeight="1">
      <c r="A139" s="95"/>
      <c r="B139" s="465" t="s">
        <v>525</v>
      </c>
      <c r="C139" s="472"/>
      <c r="D139" s="472"/>
    </row>
    <row r="140" spans="1:4" s="349" customFormat="1" ht="13.35" customHeight="1">
      <c r="A140" s="95"/>
      <c r="B140" s="473" t="s">
        <v>477</v>
      </c>
      <c r="C140" s="473"/>
      <c r="D140" s="473"/>
    </row>
    <row r="141" spans="1:4" s="349" customFormat="1" ht="13.2">
      <c r="A141" s="95"/>
      <c r="B141" s="100"/>
      <c r="C141" s="351"/>
      <c r="D141" s="351"/>
    </row>
    <row r="142" spans="1:4" s="349" customFormat="1" ht="13.2">
      <c r="A142" s="95"/>
      <c r="B142" s="480" t="s">
        <v>526</v>
      </c>
      <c r="C142" s="481"/>
      <c r="D142" s="481"/>
    </row>
    <row r="143" spans="1:4" s="349" customFormat="1" ht="38.25" customHeight="1">
      <c r="A143" s="95"/>
      <c r="B143" s="473" t="s">
        <v>478</v>
      </c>
      <c r="C143" s="473"/>
      <c r="D143" s="473"/>
    </row>
    <row r="144" spans="1:4" s="349" customFormat="1" ht="13.35" customHeight="1">
      <c r="A144" s="95"/>
      <c r="B144" s="100"/>
      <c r="C144" s="351"/>
      <c r="D144" s="351"/>
    </row>
    <row r="145" spans="1:4" s="349" customFormat="1" ht="13.35" customHeight="1">
      <c r="A145" s="95"/>
      <c r="B145" s="472" t="s">
        <v>393</v>
      </c>
      <c r="C145" s="472"/>
      <c r="D145" s="472"/>
    </row>
    <row r="146" spans="1:4" s="349" customFormat="1" ht="26.25" customHeight="1">
      <c r="A146" s="95"/>
      <c r="B146" s="473" t="s">
        <v>394</v>
      </c>
      <c r="C146" s="473"/>
      <c r="D146" s="473"/>
    </row>
    <row r="147" spans="1:4" s="349" customFormat="1" ht="13.35" customHeight="1">
      <c r="A147" s="95"/>
      <c r="B147" s="100"/>
      <c r="C147" s="351"/>
      <c r="D147" s="351"/>
    </row>
    <row r="148" spans="1:4" s="349" customFormat="1" ht="13.35" customHeight="1">
      <c r="A148" s="95"/>
      <c r="B148" s="472" t="s">
        <v>395</v>
      </c>
      <c r="C148" s="472"/>
      <c r="D148" s="472"/>
    </row>
    <row r="149" spans="1:4" s="349" customFormat="1" ht="26.25" customHeight="1">
      <c r="A149" s="95"/>
      <c r="B149" s="473" t="s">
        <v>479</v>
      </c>
      <c r="C149" s="473"/>
      <c r="D149" s="473"/>
    </row>
    <row r="150" spans="1:4" s="349" customFormat="1" ht="13.35" customHeight="1">
      <c r="A150" s="95"/>
      <c r="B150" s="97"/>
      <c r="C150" s="229"/>
      <c r="D150" s="229"/>
    </row>
    <row r="151" spans="1:4" s="349" customFormat="1" ht="13.35" customHeight="1">
      <c r="B151" s="100"/>
    </row>
    <row r="152" spans="1:4" s="349" customFormat="1" ht="15.6">
      <c r="A152" s="101"/>
      <c r="B152" s="479" t="s">
        <v>556</v>
      </c>
      <c r="C152" s="479"/>
      <c r="D152" s="479"/>
    </row>
    <row r="153" spans="1:4" s="349" customFormat="1" ht="13.2">
      <c r="A153" s="101"/>
      <c r="B153" s="102"/>
      <c r="C153" s="102"/>
      <c r="D153" s="102"/>
    </row>
    <row r="154" spans="1:4" s="93" customFormat="1" ht="12.75" customHeight="1">
      <c r="A154" s="101"/>
      <c r="B154" s="460" t="s">
        <v>511</v>
      </c>
      <c r="C154" s="461"/>
      <c r="D154" s="461"/>
    </row>
    <row r="155" spans="1:4" ht="12.75" customHeight="1">
      <c r="A155" s="426"/>
    </row>
    <row r="156" spans="1:4" s="349" customFormat="1" ht="51" customHeight="1">
      <c r="A156" s="101"/>
      <c r="B156" s="455" t="s">
        <v>554</v>
      </c>
      <c r="C156" s="455"/>
      <c r="D156" s="455"/>
    </row>
    <row r="157" spans="1:4" s="349" customFormat="1" ht="26.25" customHeight="1">
      <c r="A157" s="101"/>
      <c r="B157" s="455" t="s">
        <v>555</v>
      </c>
      <c r="C157" s="455"/>
      <c r="D157" s="455"/>
    </row>
    <row r="158" spans="1:4" s="349" customFormat="1" ht="13.2">
      <c r="A158" s="101"/>
    </row>
    <row r="159" spans="1:4" s="349" customFormat="1" ht="13.2">
      <c r="A159" s="101"/>
      <c r="B159" s="472" t="s">
        <v>396</v>
      </c>
      <c r="C159" s="472"/>
      <c r="D159" s="472"/>
    </row>
    <row r="160" spans="1:4" s="349" customFormat="1" ht="13.2">
      <c r="A160" s="101"/>
      <c r="B160" s="464" t="s">
        <v>480</v>
      </c>
      <c r="C160" s="464"/>
      <c r="D160" s="464"/>
    </row>
    <row r="161" spans="1:4" s="349" customFormat="1" ht="13.2">
      <c r="A161" s="101"/>
      <c r="B161" s="464"/>
      <c r="C161" s="464"/>
      <c r="D161" s="464"/>
    </row>
    <row r="162" spans="1:4" s="349" customFormat="1" ht="13.2">
      <c r="A162" s="101"/>
      <c r="B162" s="464" t="s">
        <v>397</v>
      </c>
      <c r="C162" s="464"/>
      <c r="D162" s="464"/>
    </row>
    <row r="163" spans="1:4" s="349" customFormat="1" ht="13.2">
      <c r="A163" s="101"/>
      <c r="B163" s="464"/>
      <c r="C163" s="464"/>
      <c r="D163" s="464"/>
    </row>
    <row r="164" spans="1:4" s="349" customFormat="1" ht="13.2">
      <c r="C164" s="103"/>
    </row>
    <row r="165" spans="1:4" s="349" customFormat="1" ht="15.6">
      <c r="A165" s="104"/>
      <c r="B165" s="484" t="s">
        <v>504</v>
      </c>
      <c r="C165" s="484"/>
      <c r="D165" s="484"/>
    </row>
    <row r="166" spans="1:4" s="349" customFormat="1" ht="13.35" customHeight="1">
      <c r="A166" s="104"/>
      <c r="B166" s="241"/>
      <c r="C166" s="103"/>
    </row>
    <row r="167" spans="1:4" s="349" customFormat="1" ht="26.85" customHeight="1">
      <c r="A167" s="104"/>
      <c r="B167" s="482" t="s">
        <v>530</v>
      </c>
      <c r="C167" s="483"/>
      <c r="D167" s="483"/>
    </row>
    <row r="168" spans="1:4" s="349" customFormat="1" ht="13.35" customHeight="1">
      <c r="A168" s="104"/>
      <c r="B168" s="242"/>
      <c r="C168" s="102"/>
      <c r="D168" s="353"/>
    </row>
    <row r="169" spans="1:4" s="349" customFormat="1" ht="13.2" customHeight="1">
      <c r="A169" s="104"/>
      <c r="B169" s="478" t="s">
        <v>398</v>
      </c>
      <c r="C169" s="478"/>
      <c r="D169" s="478"/>
    </row>
    <row r="170" spans="1:4" s="349" customFormat="1" ht="13.2">
      <c r="A170" s="104"/>
      <c r="B170" s="350"/>
      <c r="C170" s="103"/>
    </row>
    <row r="171" spans="1:4"/>
    <row r="172" spans="1:4"/>
    <row r="173" spans="1:4"/>
    <row r="174" spans="1:4"/>
    <row r="175" spans="1:4"/>
    <row r="176" spans="1:4"/>
    <row r="177"/>
    <row r="178"/>
    <row r="179"/>
    <row r="180"/>
    <row r="181"/>
    <row r="182"/>
  </sheetData>
  <sheetProtection algorithmName="SHA-512" hashValue="poi8qIm8+Ie+K9mnNia8qQH2RZ8O1VU+dryP/p1iGP3gPkNI1E8LEGC66d6pmYhNt34E8iuCFtGWOIh6QDbIkQ==" saltValue="fzCaMZWkWpauH507rEN/BA==" spinCount="100000" sheet="1" selectLockedCells="1" selectUnlockedCells="1"/>
  <mergeCells count="117">
    <mergeCell ref="B169:D169"/>
    <mergeCell ref="B148:D148"/>
    <mergeCell ref="B149:D149"/>
    <mergeCell ref="B152:D152"/>
    <mergeCell ref="B156:D156"/>
    <mergeCell ref="B157:D157"/>
    <mergeCell ref="B139:D139"/>
    <mergeCell ref="B140:D140"/>
    <mergeCell ref="B142:D142"/>
    <mergeCell ref="B143:D143"/>
    <mergeCell ref="B145:D145"/>
    <mergeCell ref="B146:D146"/>
    <mergeCell ref="B167:D167"/>
    <mergeCell ref="B159:D159"/>
    <mergeCell ref="B160:D160"/>
    <mergeCell ref="B161:D161"/>
    <mergeCell ref="B162:D162"/>
    <mergeCell ref="B163:D163"/>
    <mergeCell ref="B165:D165"/>
    <mergeCell ref="B154:D154"/>
    <mergeCell ref="B131:D131"/>
    <mergeCell ref="B132:D132"/>
    <mergeCell ref="B133:D133"/>
    <mergeCell ref="B134:D134"/>
    <mergeCell ref="B136:D136"/>
    <mergeCell ref="B137:D137"/>
    <mergeCell ref="B122:D122"/>
    <mergeCell ref="B123:D123"/>
    <mergeCell ref="B125:D125"/>
    <mergeCell ref="B126:D126"/>
    <mergeCell ref="B128:D128"/>
    <mergeCell ref="B129:D129"/>
    <mergeCell ref="B114:D114"/>
    <mergeCell ref="B115:D115"/>
    <mergeCell ref="B117:D117"/>
    <mergeCell ref="B118:D118"/>
    <mergeCell ref="B120:D120"/>
    <mergeCell ref="B121:D121"/>
    <mergeCell ref="B105:D105"/>
    <mergeCell ref="B106:D106"/>
    <mergeCell ref="B108:D108"/>
    <mergeCell ref="B109:D109"/>
    <mergeCell ref="B111:D111"/>
    <mergeCell ref="B112:D112"/>
    <mergeCell ref="C94:D94"/>
    <mergeCell ref="B96:D96"/>
    <mergeCell ref="B97:D97"/>
    <mergeCell ref="B102:D102"/>
    <mergeCell ref="B103:D103"/>
    <mergeCell ref="C89:D89"/>
    <mergeCell ref="C90:D90"/>
    <mergeCell ref="C91:D91"/>
    <mergeCell ref="C92:D92"/>
    <mergeCell ref="C93:D93"/>
    <mergeCell ref="B99:D99"/>
    <mergeCell ref="B100:D100"/>
    <mergeCell ref="C83:D83"/>
    <mergeCell ref="B85:D85"/>
    <mergeCell ref="B86:D86"/>
    <mergeCell ref="C87:D87"/>
    <mergeCell ref="B72:D72"/>
    <mergeCell ref="B74:D74"/>
    <mergeCell ref="B75:D75"/>
    <mergeCell ref="B78:D78"/>
    <mergeCell ref="B80:D80"/>
    <mergeCell ref="B82:D82"/>
    <mergeCell ref="B81:D81"/>
    <mergeCell ref="B63:D63"/>
    <mergeCell ref="B65:D65"/>
    <mergeCell ref="B66:D66"/>
    <mergeCell ref="B68:D68"/>
    <mergeCell ref="B69:D69"/>
    <mergeCell ref="B71:D71"/>
    <mergeCell ref="B56:D56"/>
    <mergeCell ref="B57:D57"/>
    <mergeCell ref="B59:D59"/>
    <mergeCell ref="B60:D60"/>
    <mergeCell ref="B61:D61"/>
    <mergeCell ref="B62:D62"/>
    <mergeCell ref="B32:D32"/>
    <mergeCell ref="B33:D33"/>
    <mergeCell ref="B50:D50"/>
    <mergeCell ref="B51:D51"/>
    <mergeCell ref="B52:D52"/>
    <mergeCell ref="B53:D53"/>
    <mergeCell ref="B54:D54"/>
    <mergeCell ref="B55:D55"/>
    <mergeCell ref="B44:D44"/>
    <mergeCell ref="B45:D45"/>
    <mergeCell ref="B46:D46"/>
    <mergeCell ref="B47:D47"/>
    <mergeCell ref="B48:D48"/>
    <mergeCell ref="B49:D49"/>
    <mergeCell ref="C88:D88"/>
    <mergeCell ref="A1:D1"/>
    <mergeCell ref="B18:D18"/>
    <mergeCell ref="B20:D20"/>
    <mergeCell ref="B21:D21"/>
    <mergeCell ref="B22:D22"/>
    <mergeCell ref="B23:D23"/>
    <mergeCell ref="B24:D24"/>
    <mergeCell ref="B2:D2"/>
    <mergeCell ref="B4:D4"/>
    <mergeCell ref="B13:D13"/>
    <mergeCell ref="B14:D14"/>
    <mergeCell ref="B15:D15"/>
    <mergeCell ref="B17:D17"/>
    <mergeCell ref="B34:D34"/>
    <mergeCell ref="B35:D35"/>
    <mergeCell ref="B36:D36"/>
    <mergeCell ref="B38:D38"/>
    <mergeCell ref="B39:D39"/>
    <mergeCell ref="B43:D43"/>
    <mergeCell ref="B26:D26"/>
    <mergeCell ref="B27:D27"/>
    <mergeCell ref="B29:D29"/>
    <mergeCell ref="B30:D30"/>
  </mergeCells>
  <pageMargins left="0.39370078740157483" right="0.39370078740157483" top="0.78740157480314965" bottom="0.59055118110236227" header="0.31496062992125984" footer="0.31496062992125984"/>
  <pageSetup paperSize="9" scale="87" fitToHeight="0" orientation="portrait" horizontalDpi="1200" verticalDpi="1200" r:id="rId1"/>
  <headerFooter>
    <oddFooter>&amp;L&amp;F / &amp;A&amp;RPagina &amp;P / &amp;N</oddFooter>
  </headerFooter>
  <rowBreaks count="3" manualBreakCount="3">
    <brk id="43" max="16383" man="1"/>
    <brk id="84" max="16383" man="1"/>
    <brk id="1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O1498"/>
  <sheetViews>
    <sheetView showGridLines="0" defaultGridColor="0" colorId="9" zoomScale="85" zoomScaleNormal="85" zoomScaleSheetLayoutView="85" zoomScalePageLayoutView="85" workbookViewId="0">
      <selection activeCell="B4" sqref="B4"/>
    </sheetView>
  </sheetViews>
  <sheetFormatPr baseColWidth="10" defaultColWidth="0" defaultRowHeight="12.75" customHeight="1" zeroHeight="1"/>
  <cols>
    <col min="1" max="2" width="58.6640625" style="25" customWidth="1"/>
    <col min="3" max="3" width="0.88671875" style="25" customWidth="1"/>
    <col min="4" max="4" width="19.44140625" style="25" hidden="1" customWidth="1"/>
    <col min="5" max="5" width="9.109375" style="25" hidden="1" customWidth="1"/>
    <col min="6" max="6" width="11.33203125" style="25" hidden="1" customWidth="1"/>
    <col min="7" max="7" width="10.6640625" style="25" hidden="1" customWidth="1"/>
    <col min="8" max="8" width="13.5546875" style="25" hidden="1" customWidth="1"/>
    <col min="9" max="9" width="11.33203125" style="25" hidden="1" customWidth="1"/>
    <col min="10" max="12" width="11.5546875" style="25" hidden="1" customWidth="1"/>
    <col min="13" max="16384" width="9.109375" style="25" hidden="1"/>
  </cols>
  <sheetData>
    <row r="1" spans="1:15" s="64" customFormat="1" ht="17.399999999999999" customHeight="1">
      <c r="A1" s="485" t="s">
        <v>399</v>
      </c>
      <c r="B1" s="452"/>
      <c r="C1" s="81"/>
      <c r="D1" s="82"/>
      <c r="E1" s="80"/>
      <c r="F1" s="80"/>
      <c r="G1" s="80"/>
      <c r="I1" s="81"/>
      <c r="J1" s="81"/>
      <c r="L1" s="81"/>
      <c r="O1" s="83"/>
    </row>
    <row r="2" spans="1:15" s="64" customFormat="1" ht="17.399999999999999" customHeight="1">
      <c r="A2" s="452"/>
      <c r="B2" s="452"/>
      <c r="C2" s="84"/>
      <c r="D2" s="82"/>
      <c r="E2" s="80"/>
      <c r="F2" s="80"/>
      <c r="G2" s="80"/>
      <c r="J2" s="85"/>
      <c r="O2" s="86"/>
    </row>
    <row r="3" spans="1:15" ht="52.2" customHeight="1">
      <c r="A3" s="452"/>
      <c r="B3" s="452"/>
      <c r="D3" s="82"/>
      <c r="E3" s="87"/>
      <c r="F3" s="87"/>
      <c r="G3" s="87"/>
      <c r="H3" s="64"/>
      <c r="I3" s="85"/>
      <c r="J3" s="85"/>
      <c r="L3" s="64"/>
      <c r="M3" s="88"/>
      <c r="O3" s="86"/>
    </row>
    <row r="4" spans="1:15" s="64" customFormat="1" ht="17.399999999999999" customHeight="1">
      <c r="A4" s="394" t="s">
        <v>358</v>
      </c>
      <c r="B4" s="402"/>
      <c r="D4" s="78"/>
      <c r="F4" s="148"/>
      <c r="G4" s="149"/>
      <c r="H4" s="150"/>
      <c r="I4" s="151"/>
    </row>
    <row r="5" spans="1:15" s="64" customFormat="1" ht="17.399999999999999" customHeight="1">
      <c r="A5" s="394" t="s">
        <v>360</v>
      </c>
      <c r="B5" s="403"/>
      <c r="D5" s="78"/>
    </row>
    <row r="6" spans="1:15" s="64" customFormat="1" ht="17.399999999999999" customHeight="1">
      <c r="A6" s="394" t="s">
        <v>361</v>
      </c>
      <c r="B6" s="404"/>
      <c r="D6" s="78" t="str">
        <f>CONCATENATE(B6," / ",B7)</f>
        <v xml:space="preserve"> / </v>
      </c>
      <c r="F6" s="78"/>
      <c r="G6" s="78"/>
      <c r="H6" s="78"/>
      <c r="I6" s="78"/>
    </row>
    <row r="7" spans="1:15" s="64" customFormat="1" ht="17.399999999999999" customHeight="1">
      <c r="A7" s="394" t="s">
        <v>481</v>
      </c>
      <c r="B7" s="404"/>
      <c r="D7" s="78"/>
      <c r="G7" s="78"/>
      <c r="H7" s="78"/>
      <c r="I7" s="78"/>
    </row>
    <row r="8" spans="1:15" s="64" customFormat="1" ht="17.399999999999999" customHeight="1">
      <c r="A8" s="394" t="s">
        <v>400</v>
      </c>
      <c r="B8" s="405"/>
      <c r="D8" s="78"/>
      <c r="F8" s="78"/>
      <c r="G8" s="78"/>
      <c r="H8" s="78"/>
      <c r="I8" s="78"/>
    </row>
    <row r="9" spans="1:15" s="64" customFormat="1" ht="17.399999999999999" customHeight="1">
      <c r="A9" s="394" t="s">
        <v>401</v>
      </c>
      <c r="B9" s="406"/>
      <c r="D9" s="78"/>
      <c r="F9" s="78"/>
      <c r="G9" s="78"/>
      <c r="H9" s="78"/>
      <c r="I9" s="78"/>
    </row>
    <row r="10" spans="1:15" s="64" customFormat="1" ht="17.399999999999999" customHeight="1">
      <c r="A10" s="394" t="s">
        <v>438</v>
      </c>
      <c r="B10" s="402"/>
      <c r="D10" s="78"/>
      <c r="F10" s="148"/>
      <c r="G10" s="149"/>
      <c r="H10" s="150"/>
      <c r="I10" s="151"/>
    </row>
    <row r="11" spans="1:15" s="64" customFormat="1" ht="17.399999999999999" customHeight="1">
      <c r="A11" s="394" t="s">
        <v>402</v>
      </c>
      <c r="B11" s="405"/>
      <c r="D11" s="78"/>
      <c r="E11" s="152"/>
      <c r="F11" s="148"/>
      <c r="G11" s="149"/>
      <c r="H11" s="150"/>
      <c r="I11" s="151"/>
    </row>
    <row r="12" spans="1:15" s="64" customFormat="1" ht="9.6" customHeight="1">
      <c r="A12" s="395"/>
      <c r="B12" s="407"/>
      <c r="D12" s="78"/>
      <c r="F12" s="148"/>
      <c r="G12" s="149"/>
      <c r="H12" s="150"/>
      <c r="I12" s="151"/>
    </row>
    <row r="13" spans="1:15" s="64" customFormat="1" ht="17.399999999999999" customHeight="1">
      <c r="A13" s="394" t="s">
        <v>365</v>
      </c>
      <c r="B13" s="406"/>
      <c r="F13" s="148"/>
      <c r="G13" s="149"/>
      <c r="H13" s="150"/>
      <c r="I13" s="151"/>
    </row>
    <row r="14" spans="1:15" s="64" customFormat="1" ht="17.399999999999999" customHeight="1">
      <c r="A14" s="394" t="s">
        <v>403</v>
      </c>
      <c r="B14" s="406"/>
      <c r="F14" s="148"/>
      <c r="G14" s="149"/>
      <c r="H14" s="150"/>
      <c r="I14" s="151"/>
    </row>
    <row r="15" spans="1:15" s="64" customFormat="1" ht="17.399999999999999" customHeight="1">
      <c r="A15" s="394" t="s">
        <v>404</v>
      </c>
      <c r="B15" s="406"/>
      <c r="D15" s="78"/>
      <c r="F15" s="148"/>
      <c r="G15" s="149"/>
      <c r="H15" s="150"/>
      <c r="I15" s="151"/>
    </row>
    <row r="16" spans="1:15" s="64" customFormat="1" ht="17.399999999999999" customHeight="1">
      <c r="A16" s="394" t="s">
        <v>405</v>
      </c>
      <c r="B16" s="408"/>
      <c r="D16" s="78"/>
      <c r="F16" s="148"/>
      <c r="G16" s="149"/>
      <c r="H16" s="150"/>
      <c r="I16" s="151"/>
    </row>
    <row r="17" spans="1:11" s="64" customFormat="1" ht="17.399999999999999" customHeight="1">
      <c r="A17" s="394" t="s">
        <v>347</v>
      </c>
      <c r="B17" s="421"/>
      <c r="D17" s="78"/>
      <c r="F17" s="148"/>
      <c r="G17" s="149"/>
      <c r="H17" s="150"/>
      <c r="I17" s="151"/>
    </row>
    <row r="18" spans="1:11" s="64" customFormat="1" ht="17.399999999999999" customHeight="1">
      <c r="A18" s="394" t="s">
        <v>366</v>
      </c>
      <c r="B18" s="406"/>
      <c r="D18" s="78"/>
      <c r="F18" s="148"/>
      <c r="G18" s="149"/>
      <c r="H18" s="150"/>
      <c r="I18" s="151"/>
    </row>
    <row r="19" spans="1:11" s="64" customFormat="1" ht="52.2" customHeight="1">
      <c r="A19" s="396" t="s">
        <v>499</v>
      </c>
      <c r="B19" s="409"/>
      <c r="D19" s="78"/>
      <c r="F19" s="148"/>
      <c r="G19" s="149"/>
      <c r="H19" s="150"/>
      <c r="I19" s="151"/>
    </row>
    <row r="20" spans="1:11" s="64" customFormat="1" ht="9.6" customHeight="1">
      <c r="A20" s="397"/>
      <c r="B20" s="410"/>
      <c r="D20" s="78"/>
      <c r="F20" s="148"/>
      <c r="G20" s="149"/>
      <c r="H20" s="150"/>
      <c r="I20" s="151"/>
    </row>
    <row r="21" spans="1:11" s="64" customFormat="1" ht="17.399999999999999" customHeight="1">
      <c r="A21" s="394" t="s">
        <v>368</v>
      </c>
      <c r="B21" s="405"/>
      <c r="D21" s="78"/>
      <c r="E21" s="152"/>
      <c r="F21" s="148"/>
      <c r="G21" s="149"/>
      <c r="H21" s="150"/>
      <c r="I21" s="151"/>
    </row>
    <row r="22" spans="1:11" s="64" customFormat="1" ht="17.399999999999999" customHeight="1">
      <c r="A22" s="394" t="s">
        <v>369</v>
      </c>
      <c r="B22" s="411"/>
      <c r="F22" s="78"/>
      <c r="H22" s="148"/>
      <c r="I22" s="149"/>
      <c r="J22" s="150"/>
      <c r="K22" s="151"/>
    </row>
    <row r="23" spans="1:11" s="64" customFormat="1" ht="34.950000000000003" customHeight="1">
      <c r="A23" s="396" t="s">
        <v>482</v>
      </c>
      <c r="B23" s="412"/>
      <c r="G23" s="148"/>
      <c r="H23" s="148"/>
      <c r="I23" s="149"/>
      <c r="J23" s="150"/>
      <c r="K23" s="151"/>
    </row>
    <row r="24" spans="1:11" s="64" customFormat="1" ht="17.399999999999999" customHeight="1">
      <c r="A24" s="394" t="s">
        <v>372</v>
      </c>
      <c r="B24" s="413"/>
      <c r="D24" s="153" t="str">
        <f>IF(B24="","",CONCATENATE(TEXT(MONTH(B24),"00"),".",YEAR(B24)))</f>
        <v/>
      </c>
      <c r="E24" s="154"/>
      <c r="F24" s="78"/>
    </row>
    <row r="25" spans="1:11" s="64" customFormat="1" ht="17.399999999999999" customHeight="1">
      <c r="A25" s="398" t="s">
        <v>406</v>
      </c>
      <c r="B25" s="414" t="str">
        <f>IF(F26="","",IF(F26+4&gt;12,DATE(YEAR(B24)+1,F26-8,1)-1,DATE(YEAR(B24),F26+4,1)-1))</f>
        <v/>
      </c>
      <c r="D25" s="78" t="e">
        <f>CONCATENATE(Übersetzungstexte!A108,"  ",TEXT(DAY(B25),"00"),".",TEXT(MONTH(B25),"00"),".",YEAR(B25))</f>
        <v>#VALUE!</v>
      </c>
      <c r="F25" s="153"/>
      <c r="G25" s="148"/>
      <c r="H25" s="148"/>
      <c r="I25" s="149"/>
      <c r="J25" s="150"/>
      <c r="K25" s="151"/>
    </row>
    <row r="26" spans="1:11" s="64" customFormat="1" ht="9.6" customHeight="1">
      <c r="A26" s="397"/>
      <c r="B26" s="415"/>
      <c r="F26" s="154" t="str">
        <f>IF(B24="","",MONTH(B24))</f>
        <v/>
      </c>
      <c r="G26" s="148"/>
      <c r="H26" s="148"/>
      <c r="I26" s="149"/>
      <c r="J26" s="150"/>
      <c r="K26" s="151"/>
    </row>
    <row r="27" spans="1:11" s="64" customFormat="1" ht="17.399999999999999" customHeight="1">
      <c r="A27" s="394" t="s">
        <v>458</v>
      </c>
      <c r="B27" s="416" t="str">
        <f>IF(NOT($B$24=""),VLOOKUP($B$24,Hilfsdaten!$A$3:'Hilfsdaten'!$D$40,2,TRUE),"")</f>
        <v/>
      </c>
    </row>
    <row r="28" spans="1:11" s="64" customFormat="1" ht="17.399999999999999" customHeight="1">
      <c r="A28" s="394" t="s">
        <v>460</v>
      </c>
      <c r="B28" s="417" t="str">
        <f>IF(NOT($B$24=""),VLOOKUP($B$24,Hilfsdaten!$A$3:'Hilfsdaten'!$D$40,3,TRUE),"")</f>
        <v/>
      </c>
      <c r="F28" s="78"/>
    </row>
    <row r="29" spans="1:11" s="64" customFormat="1" ht="34.950000000000003" customHeight="1">
      <c r="A29" s="396" t="s">
        <v>407</v>
      </c>
      <c r="B29" s="420" t="str">
        <f>'1043Ci Cif. d’affari stagionali'!D24</f>
        <v>Nessun calcolo: 
Non abbastanza periodi di confronto validi.</v>
      </c>
      <c r="F29" s="78"/>
    </row>
    <row r="30" spans="1:11" s="64" customFormat="1" ht="17.399999999999999" customHeight="1">
      <c r="A30" s="394" t="s">
        <v>461</v>
      </c>
      <c r="B30" s="418"/>
      <c r="F30" s="78"/>
    </row>
    <row r="31" spans="1:11" s="64" customFormat="1" ht="17.399999999999999" customHeight="1">
      <c r="A31" s="394" t="s">
        <v>462</v>
      </c>
      <c r="B31" s="419" t="str">
        <f>IF(NOT(B24=""),VLOOKUP(B$24,Hilfsdaten!$A$3:'Hilfsdaten'!$D$40,4,TRUE),"")</f>
        <v/>
      </c>
      <c r="F31" s="78"/>
    </row>
    <row r="32" spans="1:11" s="64" customFormat="1" ht="9.6" customHeight="1"/>
    <row r="33" spans="1:3" s="64" customFormat="1" ht="13.2" customHeight="1">
      <c r="A33" s="79" t="s">
        <v>408</v>
      </c>
      <c r="B33" s="155"/>
    </row>
    <row r="34" spans="1:3" ht="27" customHeight="1">
      <c r="A34" s="490" t="s">
        <v>483</v>
      </c>
      <c r="B34" s="490"/>
    </row>
    <row r="35" spans="1:3" s="24" customFormat="1" ht="15.6" customHeight="1">
      <c r="A35" s="490" t="s">
        <v>409</v>
      </c>
      <c r="B35" s="490"/>
    </row>
    <row r="36" spans="1:3" s="24" customFormat="1" ht="57" customHeight="1">
      <c r="A36" s="489" t="s">
        <v>484</v>
      </c>
      <c r="B36" s="491"/>
    </row>
    <row r="37" spans="1:3" s="24" customFormat="1" ht="130.80000000000001" customHeight="1">
      <c r="A37" s="488" t="s">
        <v>506</v>
      </c>
      <c r="B37" s="489"/>
    </row>
    <row r="38" spans="1:3" s="24" customFormat="1" ht="9.6" customHeight="1">
      <c r="A38" s="35"/>
      <c r="B38" s="156"/>
    </row>
    <row r="39" spans="1:3" s="24" customFormat="1" ht="17.399999999999999" customHeight="1">
      <c r="A39" s="394" t="s">
        <v>410</v>
      </c>
      <c r="B39" s="400"/>
    </row>
    <row r="40" spans="1:3" ht="17.399999999999999" customHeight="1">
      <c r="A40" s="399" t="s">
        <v>411</v>
      </c>
      <c r="B40" s="401"/>
    </row>
    <row r="41" spans="1:3" s="27" customFormat="1" ht="42" customHeight="1">
      <c r="A41" s="486" t="s">
        <v>412</v>
      </c>
      <c r="B41" s="487"/>
      <c r="C41" s="26"/>
    </row>
    <row r="42" spans="1:3" s="27" customFormat="1" ht="7.95" customHeight="1">
      <c r="A42" s="25"/>
      <c r="B42" s="25"/>
      <c r="C42" s="26"/>
    </row>
    <row r="43" spans="1:3" s="24" customFormat="1" ht="13.2" hidden="1" customHeight="1">
      <c r="A43" s="25"/>
      <c r="B43" s="25"/>
    </row>
    <row r="1498" ht="7.2" customHeight="1"/>
  </sheetData>
  <sheetProtection algorithmName="SHA-512" hashValue="yBRJD0qONksDN32gACjW3sJnRpcxrs8BaW9KumPrmFejppGqScGnV57QC6rCRJow2KhjoM7GBrrGK7TqhUbi8Q==" saltValue="9aZKzRFFnGJFp95PLZA/TA==" spinCount="100000" sheet="1" selectLockedCells="1"/>
  <mergeCells count="6">
    <mergeCell ref="A1:B3"/>
    <mergeCell ref="A41:B41"/>
    <mergeCell ref="A37:B37"/>
    <mergeCell ref="A34:B34"/>
    <mergeCell ref="A35:B35"/>
    <mergeCell ref="A36:B36"/>
  </mergeCells>
  <phoneticPr fontId="10" type="noConversion"/>
  <conditionalFormatting sqref="B16:B17">
    <cfRule type="expression" dxfId="81" priority="21">
      <formula>OR(B16="")</formula>
    </cfRule>
  </conditionalFormatting>
  <conditionalFormatting sqref="B4">
    <cfRule type="expression" dxfId="80" priority="17" stopIfTrue="1">
      <formula>B4=""</formula>
    </cfRule>
  </conditionalFormatting>
  <conditionalFormatting sqref="B39:B40">
    <cfRule type="cellIs" dxfId="79" priority="16" operator="equal">
      <formula>""</formula>
    </cfRule>
  </conditionalFormatting>
  <conditionalFormatting sqref="B30">
    <cfRule type="expression" dxfId="78" priority="13">
      <formula>B30=""</formula>
    </cfRule>
  </conditionalFormatting>
  <conditionalFormatting sqref="B5">
    <cfRule type="cellIs" dxfId="77" priority="10" operator="notBetween">
      <formula>10000000</formula>
      <formula>999999999</formula>
    </cfRule>
  </conditionalFormatting>
  <conditionalFormatting sqref="B5">
    <cfRule type="expression" dxfId="76" priority="8" stopIfTrue="1">
      <formula>B5=""</formula>
    </cfRule>
  </conditionalFormatting>
  <conditionalFormatting sqref="B10">
    <cfRule type="cellIs" dxfId="75" priority="9" operator="notBetween">
      <formula>1000</formula>
      <formula>9658</formula>
    </cfRule>
  </conditionalFormatting>
  <conditionalFormatting sqref="B6:B11">
    <cfRule type="expression" dxfId="74" priority="7">
      <formula>B6=""</formula>
    </cfRule>
  </conditionalFormatting>
  <conditionalFormatting sqref="B13:B15">
    <cfRule type="expression" dxfId="73" priority="6">
      <formula>OR(B13="")</formula>
    </cfRule>
  </conditionalFormatting>
  <conditionalFormatting sqref="B21">
    <cfRule type="expression" dxfId="72" priority="5">
      <formula>B21=""</formula>
    </cfRule>
  </conditionalFormatting>
  <conditionalFormatting sqref="B19">
    <cfRule type="expression" dxfId="71" priority="4">
      <formula>OR(B19="")</formula>
    </cfRule>
  </conditionalFormatting>
  <conditionalFormatting sqref="B18">
    <cfRule type="expression" dxfId="70" priority="3">
      <formula>OR(B18="")</formula>
    </cfRule>
  </conditionalFormatting>
  <conditionalFormatting sqref="B22:B24">
    <cfRule type="expression" dxfId="69" priority="1">
      <formula>B22=""</formula>
    </cfRule>
    <cfRule type="expression" dxfId="68" priority="2">
      <formula>"B21="""""</formula>
    </cfRule>
  </conditionalFormatting>
  <dataValidations xWindow="676" yWindow="598" count="5">
    <dataValidation allowBlank="1" showInputMessage="1" showErrorMessage="1" prompt="Inserire l'IDI di 9 cifre nel seguente formato: CHE-xxx.xxx.xxx" sqref="B4" xr:uid="{00000000-0002-0000-0100-000000000000}"/>
    <dataValidation allowBlank="1" showInputMessage="1" showErrorMessage="1" prompt="Inserire un periodo nel formato MM.AAAA. Esempio: 02.2009" sqref="B24" xr:uid="{00000000-0002-0000-0100-000001000000}"/>
    <dataValidation allowBlank="1" showInputMessage="1" showErrorMessage="1" prompt="Orario di lavoro settimanale normale nel periodo indicato di seguito in ore e minuti industriali." sqref="B23" xr:uid="{00000000-0002-0000-0100-000002000000}"/>
    <dataValidation allowBlank="1" showInputMessage="1" showErrorMessage="1" prompt="Inserite il numero RIS di 8 o 9 cifre (RIS = Registro delle imprese e degli stabilimenti)" sqref="B5" xr:uid="{00000000-0002-0000-0100-000003000000}"/>
    <dataValidation allowBlank="1" showInputMessage="1" showErrorMessage="1" prompt="Inserire una data nel formato GG.MM.AAAA." sqref="B22" xr:uid="{00000000-0002-0000-0100-000004000000}"/>
  </dataValidations>
  <pageMargins left="0.70866141732283472" right="0.70866141732283472" top="0.39370078740157483" bottom="0.39370078740157483" header="0.31496062992125984" footer="0.31496062992125984"/>
  <pageSetup paperSize="9" scale="76" fitToHeight="0" orientation="portrait" horizontalDpi="300" verticalDpi="300" r:id="rId1"/>
  <headerFooter>
    <oddFooter>&amp;L&amp;F / &amp;A / 01.2024&amp;RPagina &amp;P / &amp;N</oddFooter>
  </headerFooter>
  <ignoredErrors>
    <ignoredError sqref="B27:B28" unlockedFormula="1"/>
  </ignoredErrors>
  <drawing r:id="rId2"/>
  <extLst>
    <ext xmlns:x14="http://schemas.microsoft.com/office/spreadsheetml/2009/9/main" uri="{CCE6A557-97BC-4b89-ADB6-D9C93CAAB3DF}">
      <x14:dataValidations xmlns:xm="http://schemas.microsoft.com/office/excel/2006/main" xWindow="676" yWindow="598" count="2">
        <x14:dataValidation type="list" allowBlank="1" showInputMessage="1" showErrorMessage="1" error="Seuls les chiffres 3 et 10 sont autorisés" prompt="Il valore deve essere selezionato in base all'opuscolo informativo &quot;Indennità per lavoro ridotto&quot;." xr:uid="{00000000-0002-0000-0100-000005000000}">
          <x14:formula1>
            <xm:f>Hilfsdaten!$F$20:$F$27</xm:f>
          </x14:formula1>
          <xm:sqref>B30</xm:sqref>
        </x14:dataValidation>
        <x14:dataValidation type="list" allowBlank="1" showInputMessage="1" showErrorMessage="1" xr:uid="{00000000-0002-0000-0100-000006000000}">
          <x14:formula1>
            <xm:f>Hilfsdaten!$F$3:$F$4</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M208"/>
  <sheetViews>
    <sheetView showGridLines="0" zoomScale="85" zoomScaleNormal="85" zoomScaleSheetLayoutView="85" zoomScalePageLayoutView="85" workbookViewId="0">
      <pane ySplit="7" topLeftCell="A8" activePane="bottomLeft" state="frozen"/>
      <selection pane="bottomLeft" activeCell="A8" sqref="A8"/>
    </sheetView>
  </sheetViews>
  <sheetFormatPr baseColWidth="10" defaultColWidth="0" defaultRowHeight="13.8" zeroHeight="1"/>
  <cols>
    <col min="1" max="1" width="16.6640625" style="34" customWidth="1"/>
    <col min="2" max="3" width="20.6640625" style="33" customWidth="1"/>
    <col min="4" max="4" width="11.6640625" style="108" customWidth="1"/>
    <col min="5" max="5" width="15.5546875" style="29" customWidth="1"/>
    <col min="6" max="15" width="11.6640625" style="32" customWidth="1"/>
    <col min="16" max="16" width="11.6640625" style="30" customWidth="1"/>
    <col min="17" max="18" width="11.6640625" style="29" customWidth="1"/>
    <col min="19" max="19" width="11.6640625" style="363" customWidth="1"/>
    <col min="20" max="20" width="11.6640625" style="29" customWidth="1"/>
    <col min="21" max="21" width="22.77734375" style="33" customWidth="1"/>
    <col min="22" max="22" width="11.77734375" style="33" customWidth="1"/>
    <col min="23" max="23" width="12.77734375" style="33" customWidth="1"/>
    <col min="24" max="24" width="5.6640625" style="55" customWidth="1"/>
    <col min="25" max="25" width="7.5546875" style="46" hidden="1" customWidth="1"/>
    <col min="26" max="26" width="9.33203125" style="47" hidden="1" customWidth="1"/>
    <col min="27" max="27" width="8.5546875" style="47" hidden="1" customWidth="1"/>
    <col min="28" max="28" width="6.6640625" style="47" hidden="1" customWidth="1"/>
    <col min="29" max="29" width="10" style="53" hidden="1" customWidth="1"/>
    <col min="30" max="32" width="10" style="47" hidden="1" customWidth="1"/>
    <col min="33" max="36" width="10" style="48" hidden="1" customWidth="1"/>
    <col min="37" max="37" width="10.88671875" style="48" hidden="1" customWidth="1"/>
    <col min="38" max="39" width="19.6640625" style="48" hidden="1" customWidth="1"/>
    <col min="40" max="16384" width="10.88671875" style="48" hidden="1"/>
  </cols>
  <sheetData>
    <row r="1" spans="1:39" s="64" customFormat="1" ht="16.95" customHeight="1">
      <c r="B1" s="392" t="s">
        <v>413</v>
      </c>
      <c r="C1" s="494" t="str">
        <f>'1043Ai Domanda'!$D$6</f>
        <v xml:space="preserve"> / </v>
      </c>
      <c r="D1" s="495"/>
      <c r="E1" s="107"/>
      <c r="K1" s="83"/>
      <c r="L1" s="83"/>
      <c r="M1" s="107"/>
      <c r="N1" s="134"/>
      <c r="O1" s="134"/>
      <c r="P1" s="81"/>
      <c r="Q1" s="81"/>
      <c r="U1" s="80"/>
      <c r="V1" s="80"/>
      <c r="W1" s="80"/>
    </row>
    <row r="2" spans="1:39" s="64" customFormat="1" ht="16.95" customHeight="1" thickBot="1">
      <c r="B2" s="337" t="s">
        <v>414</v>
      </c>
      <c r="C2" s="496" t="str">
        <f>'1043Ai Domanda'!$D$24</f>
        <v/>
      </c>
      <c r="D2" s="497"/>
      <c r="E2" s="107"/>
      <c r="K2" s="86"/>
      <c r="L2" s="86"/>
      <c r="M2" s="107"/>
      <c r="N2" s="107"/>
      <c r="O2" s="107"/>
      <c r="Q2" s="85"/>
      <c r="U2" s="80"/>
      <c r="V2" s="80"/>
      <c r="W2" s="80"/>
      <c r="Y2" s="64">
        <f>YEAR('1043Ai Domanda'!B$24)</f>
        <v>1900</v>
      </c>
      <c r="Z2" s="64" t="s">
        <v>309</v>
      </c>
    </row>
    <row r="3" spans="1:39" s="25" customFormat="1" ht="51" customHeight="1" thickBot="1">
      <c r="A3" s="136"/>
      <c r="B3" s="136"/>
      <c r="C3" s="136"/>
      <c r="D3" s="145"/>
      <c r="E3" s="431"/>
      <c r="F3" s="136"/>
      <c r="G3" s="136"/>
      <c r="H3" s="136"/>
      <c r="I3" s="136"/>
      <c r="J3" s="136"/>
      <c r="K3" s="141"/>
      <c r="L3" s="141"/>
      <c r="M3" s="146"/>
      <c r="N3" s="140"/>
      <c r="O3" s="140"/>
      <c r="P3" s="138"/>
      <c r="Q3" s="139"/>
      <c r="R3" s="136"/>
      <c r="S3" s="147"/>
      <c r="T3" s="136"/>
      <c r="U3" s="137"/>
      <c r="V3" s="137"/>
      <c r="W3" s="137"/>
      <c r="Y3" s="25">
        <v>18</v>
      </c>
      <c r="Z3" s="25" t="s">
        <v>310</v>
      </c>
    </row>
    <row r="4" spans="1:39" s="182" customFormat="1" ht="16.95" customHeight="1" thickBot="1">
      <c r="A4" s="171" t="s">
        <v>415</v>
      </c>
      <c r="B4" s="172"/>
      <c r="C4" s="172"/>
      <c r="D4" s="173"/>
      <c r="E4" s="175"/>
      <c r="F4" s="174" t="s">
        <v>419</v>
      </c>
      <c r="G4" s="175"/>
      <c r="H4" s="175"/>
      <c r="I4" s="175"/>
      <c r="J4" s="172"/>
      <c r="K4" s="172"/>
      <c r="L4" s="176"/>
      <c r="M4" s="171" t="s">
        <v>558</v>
      </c>
      <c r="N4" s="173"/>
      <c r="O4" s="173"/>
      <c r="P4" s="172"/>
      <c r="Q4" s="172"/>
      <c r="R4" s="172"/>
      <c r="S4" s="172"/>
      <c r="T4" s="177"/>
      <c r="U4" s="172" t="s">
        <v>557</v>
      </c>
      <c r="V4" s="172"/>
      <c r="W4" s="176"/>
      <c r="X4" s="178"/>
      <c r="Y4" s="179" t="str">
        <f>'1043Ai Domanda'!$B$27</f>
        <v/>
      </c>
      <c r="Z4" s="180"/>
      <c r="AA4" s="180"/>
      <c r="AB4" s="180"/>
      <c r="AC4" s="181"/>
      <c r="AD4" s="81"/>
      <c r="AE4" s="81"/>
      <c r="AF4" s="81"/>
      <c r="AG4" s="81"/>
      <c r="AH4" s="180" t="e">
        <f>'1043Ai Domanda'!B28-1</f>
        <v>#VALUE!</v>
      </c>
      <c r="AI4" s="81"/>
      <c r="AJ4" s="81"/>
      <c r="AK4" s="81"/>
      <c r="AL4" s="81"/>
      <c r="AM4" s="81"/>
    </row>
    <row r="5" spans="1:39" s="52" customFormat="1" ht="26.85" customHeight="1">
      <c r="A5" s="435"/>
      <c r="B5" s="436"/>
      <c r="C5" s="436"/>
      <c r="D5" s="437"/>
      <c r="E5" s="492" t="s">
        <v>541</v>
      </c>
      <c r="F5" s="506" t="s">
        <v>420</v>
      </c>
      <c r="G5" s="508" t="s">
        <v>421</v>
      </c>
      <c r="H5" s="510" t="s">
        <v>485</v>
      </c>
      <c r="I5" s="512" t="s">
        <v>486</v>
      </c>
      <c r="J5" s="512" t="s">
        <v>422</v>
      </c>
      <c r="K5" s="512" t="s">
        <v>390</v>
      </c>
      <c r="L5" s="514" t="s">
        <v>487</v>
      </c>
      <c r="M5" s="516" t="s">
        <v>513</v>
      </c>
      <c r="N5" s="517"/>
      <c r="O5" s="518" t="s">
        <v>515</v>
      </c>
      <c r="P5" s="520" t="s">
        <v>520</v>
      </c>
      <c r="Q5" s="504" t="s">
        <v>392</v>
      </c>
      <c r="R5" s="505"/>
      <c r="S5" s="512" t="s">
        <v>518</v>
      </c>
      <c r="T5" s="514" t="s">
        <v>519</v>
      </c>
      <c r="U5" s="498" t="s">
        <v>498</v>
      </c>
      <c r="V5" s="500" t="s">
        <v>393</v>
      </c>
      <c r="W5" s="502" t="s">
        <v>395</v>
      </c>
      <c r="X5" s="56"/>
      <c r="Y5" s="46"/>
      <c r="Z5" s="49"/>
      <c r="AA5" s="49"/>
      <c r="AB5" s="49"/>
      <c r="AC5" s="51"/>
      <c r="AD5" s="50"/>
      <c r="AE5" s="50"/>
      <c r="AF5" s="50"/>
      <c r="AG5" s="50"/>
      <c r="AH5" s="49"/>
      <c r="AI5" s="50"/>
      <c r="AJ5" s="50"/>
      <c r="AK5" s="50"/>
      <c r="AL5" s="50"/>
      <c r="AM5" s="50"/>
    </row>
    <row r="6" spans="1:39" s="52" customFormat="1" ht="26.85" customHeight="1">
      <c r="A6" s="438" t="s">
        <v>512</v>
      </c>
      <c r="B6" s="439" t="s">
        <v>416</v>
      </c>
      <c r="C6" s="439" t="s">
        <v>417</v>
      </c>
      <c r="D6" s="440" t="s">
        <v>418</v>
      </c>
      <c r="E6" s="493"/>
      <c r="F6" s="507"/>
      <c r="G6" s="509"/>
      <c r="H6" s="511"/>
      <c r="I6" s="513"/>
      <c r="J6" s="513"/>
      <c r="K6" s="513"/>
      <c r="L6" s="515"/>
      <c r="M6" s="374" t="s">
        <v>488</v>
      </c>
      <c r="N6" s="375" t="s">
        <v>514</v>
      </c>
      <c r="O6" s="519"/>
      <c r="P6" s="521"/>
      <c r="Q6" s="144" t="s">
        <v>528</v>
      </c>
      <c r="R6" s="373" t="s">
        <v>517</v>
      </c>
      <c r="S6" s="513"/>
      <c r="T6" s="515"/>
      <c r="U6" s="499"/>
      <c r="V6" s="501"/>
      <c r="W6" s="503"/>
      <c r="X6" s="56"/>
      <c r="Y6" s="68" t="s">
        <v>335</v>
      </c>
      <c r="Z6" s="67" t="s">
        <v>334</v>
      </c>
      <c r="AA6" s="67" t="s">
        <v>336</v>
      </c>
      <c r="AB6" s="49" t="s">
        <v>1</v>
      </c>
      <c r="AC6" s="69" t="s">
        <v>337</v>
      </c>
      <c r="AD6" s="70" t="s">
        <v>338</v>
      </c>
      <c r="AE6" s="70" t="s">
        <v>339</v>
      </c>
      <c r="AF6" s="70" t="s">
        <v>340</v>
      </c>
      <c r="AG6" s="70" t="s">
        <v>341</v>
      </c>
      <c r="AH6" s="67" t="s">
        <v>342</v>
      </c>
      <c r="AI6" s="70" t="s">
        <v>343</v>
      </c>
      <c r="AJ6" s="70" t="s">
        <v>344</v>
      </c>
      <c r="AK6" s="70" t="s">
        <v>345</v>
      </c>
      <c r="AL6" s="50" t="s">
        <v>4</v>
      </c>
      <c r="AM6" s="50"/>
    </row>
    <row r="7" spans="1:39" s="345" customFormat="1" ht="16.95" customHeight="1">
      <c r="A7" s="354" t="s">
        <v>348</v>
      </c>
      <c r="B7" s="441" t="s">
        <v>349</v>
      </c>
      <c r="C7" s="442" t="s">
        <v>350</v>
      </c>
      <c r="D7" s="443">
        <v>31079</v>
      </c>
      <c r="E7" s="432" t="s">
        <v>544</v>
      </c>
      <c r="F7" s="355"/>
      <c r="G7" s="356">
        <v>22.5</v>
      </c>
      <c r="H7" s="357">
        <v>12</v>
      </c>
      <c r="I7" s="358">
        <v>5000</v>
      </c>
      <c r="J7" s="359">
        <v>25</v>
      </c>
      <c r="K7" s="358">
        <v>6</v>
      </c>
      <c r="L7" s="360">
        <v>42.5</v>
      </c>
      <c r="M7" s="355">
        <v>40</v>
      </c>
      <c r="N7" s="356">
        <v>176</v>
      </c>
      <c r="O7" s="361">
        <v>112</v>
      </c>
      <c r="P7" s="356">
        <v>8</v>
      </c>
      <c r="Q7" s="361">
        <v>12</v>
      </c>
      <c r="R7" s="356">
        <v>1</v>
      </c>
      <c r="S7" s="358">
        <v>5</v>
      </c>
      <c r="T7" s="360">
        <v>0</v>
      </c>
      <c r="U7" s="377" t="s">
        <v>424</v>
      </c>
      <c r="V7" s="362">
        <v>45139</v>
      </c>
      <c r="W7" s="376" t="s">
        <v>423</v>
      </c>
      <c r="X7" s="338"/>
      <c r="Y7" s="339"/>
      <c r="Z7" s="339"/>
      <c r="AA7" s="340"/>
      <c r="AB7" s="340"/>
      <c r="AC7" s="341"/>
      <c r="AD7" s="340"/>
      <c r="AE7" s="340"/>
      <c r="AF7" s="340"/>
      <c r="AG7" s="340"/>
      <c r="AH7" s="342"/>
      <c r="AI7" s="343"/>
      <c r="AJ7" s="342"/>
      <c r="AK7" s="342"/>
      <c r="AL7" s="343"/>
      <c r="AM7" s="344"/>
    </row>
    <row r="8" spans="1:39" s="169" customFormat="1" ht="16.95" customHeight="1">
      <c r="A8" s="272"/>
      <c r="B8" s="444"/>
      <c r="C8" s="445"/>
      <c r="D8" s="446"/>
      <c r="E8" s="433"/>
      <c r="F8" s="273"/>
      <c r="G8" s="90"/>
      <c r="H8" s="274"/>
      <c r="I8" s="271"/>
      <c r="J8" s="270"/>
      <c r="K8" s="271"/>
      <c r="L8" s="269"/>
      <c r="M8" s="170" t="str">
        <f>IF(A8="","",'1043Ai Domanda'!$B$23)</f>
        <v/>
      </c>
      <c r="N8" s="90"/>
      <c r="O8" s="89"/>
      <c r="P8" s="90"/>
      <c r="Q8" s="89"/>
      <c r="R8" s="90"/>
      <c r="S8" s="271"/>
      <c r="T8" s="269"/>
      <c r="U8" s="346"/>
      <c r="V8" s="347"/>
      <c r="W8" s="348"/>
      <c r="X8" s="56"/>
      <c r="Y8" s="163">
        <f t="shared" ref="Y8:Y39" si="0">IF(Y$2-YEAR(D8)&lt;Y$3,0,1)</f>
        <v>0</v>
      </c>
      <c r="Z8" s="163">
        <f>IF('1043Ei Conteggio'!D12="",0,1)</f>
        <v>0</v>
      </c>
      <c r="AA8" s="164" t="e">
        <f t="shared" ref="AA8:AA39" si="1">ROUND((K8+J8)/(Y$4-(K8+J8))*100,2)</f>
        <v>#VALUE!</v>
      </c>
      <c r="AB8" s="164">
        <f t="shared" ref="AB8:AB39" si="2">ROUND(H8,0)/12</f>
        <v>0</v>
      </c>
      <c r="AC8" s="165" t="str">
        <f>IF(AND(A8="",B8="",C8=""),"",ROUND((Y$4-(K8+J8))*L8/60,1))</f>
        <v/>
      </c>
      <c r="AD8" s="164" t="str">
        <f>IF(OR(AND(A8="",B8="",C8=""),G8=0,G8=""),"",ROUND((1+AA8/100)*AB8*G8,2))</f>
        <v/>
      </c>
      <c r="AE8" s="164" t="str">
        <f>IF(OR(AND(A8="",B8="",C8=""),G8=0,G8=""),"",ROUND((1+AA8/100)*(I8/(Y$4*L8/5)+AB8*G8),2))</f>
        <v/>
      </c>
      <c r="AF8" s="164" t="str">
        <f t="shared" ref="AF8:AF39" si="3">IF(OR(AND(A8="",B8="",C8=""),F8=0,F8="",AC8=0,AC8=""),"",ROUND((AB8*F8/AC8),2))</f>
        <v/>
      </c>
      <c r="AG8" s="164" t="str">
        <f t="shared" ref="AG8:AG39" si="4">IF(OR(AND(A8="",B8="",C8=""),F8=0,F8="",AC8=0,AC8=""),"",ROUND((I8/(12*AB8*F8)+1)*AB8*F8/AC8,2))</f>
        <v/>
      </c>
      <c r="AH8" s="166" t="str">
        <f>IF(OR(AND(A8="",B8="",C8=""),AC8=0,AC8=""),"",ROUND(AH$4/AC8,1))</f>
        <v/>
      </c>
      <c r="AI8" s="167" t="str">
        <f t="shared" ref="AI8:AI39" si="5">IF(OR(AND(A8="",B8="",C8=""),Y$4=""),"",IF(AND(G8&gt;0,I8&gt;0),AE8, IF(G8&gt;0,AD8, IF(AND(F8&gt;0,I8&gt;0),AG8,AF8))))</f>
        <v/>
      </c>
      <c r="AJ8" s="166" t="str">
        <f>IF(AH8&lt;AI8,AH8,AI8)</f>
        <v/>
      </c>
      <c r="AK8" s="166" t="str">
        <f>IF(AH8&lt;AI8,Übersetzungstexte!A$184,"")</f>
        <v/>
      </c>
      <c r="AL8" s="167" t="str">
        <f t="shared" ref="AL8:AL39" si="6">IF(AND(B8="",C8=""),"",CONCATENATE(B8,", ",C8))</f>
        <v/>
      </c>
      <c r="AM8" s="168"/>
    </row>
    <row r="9" spans="1:39" s="169" customFormat="1" ht="16.95" customHeight="1">
      <c r="A9" s="272"/>
      <c r="B9" s="444"/>
      <c r="C9" s="445"/>
      <c r="D9" s="446"/>
      <c r="E9" s="433"/>
      <c r="F9" s="273"/>
      <c r="G9" s="90"/>
      <c r="H9" s="274"/>
      <c r="I9" s="271"/>
      <c r="J9" s="270"/>
      <c r="K9" s="271"/>
      <c r="L9" s="269"/>
      <c r="M9" s="170" t="str">
        <f>IF(A9="","",'1043Ai Domanda'!$B$23)</f>
        <v/>
      </c>
      <c r="N9" s="90"/>
      <c r="O9" s="89"/>
      <c r="P9" s="90"/>
      <c r="Q9" s="89"/>
      <c r="R9" s="90"/>
      <c r="S9" s="271"/>
      <c r="T9" s="269"/>
      <c r="U9" s="346"/>
      <c r="V9" s="347"/>
      <c r="W9" s="348"/>
      <c r="X9" s="56"/>
      <c r="Y9" s="163">
        <f t="shared" si="0"/>
        <v>0</v>
      </c>
      <c r="Z9" s="163">
        <f>IF('1043Ei Conteggio'!D13="",0,1)</f>
        <v>0</v>
      </c>
      <c r="AA9" s="164" t="e">
        <f t="shared" si="1"/>
        <v>#VALUE!</v>
      </c>
      <c r="AB9" s="164">
        <f t="shared" si="2"/>
        <v>0</v>
      </c>
      <c r="AC9" s="165" t="str">
        <f t="shared" ref="AC9:AC39" si="7">IF(AND(A9="",B9="",C9=""),"",ROUND((Y$4-(K9+J9))*L9/60,1))</f>
        <v/>
      </c>
      <c r="AD9" s="164" t="str">
        <f t="shared" ref="AD9:AD72" si="8">IF(OR(AND(A9="",B9="",C9=""),G9=0,G9=""),"",ROUND((1+AA9/100)*AB9*G9,2))</f>
        <v/>
      </c>
      <c r="AE9" s="164" t="str">
        <f t="shared" ref="AE9:AE72" si="9">IF(OR(AND(A9="",B9="",C9=""),G9=0,G9=""),"",ROUND((1+AA9/100)*(I9/(Y$4*L9/5)+AB9*G9),2))</f>
        <v/>
      </c>
      <c r="AF9" s="164" t="str">
        <f t="shared" si="3"/>
        <v/>
      </c>
      <c r="AG9" s="164" t="str">
        <f t="shared" si="4"/>
        <v/>
      </c>
      <c r="AH9" s="166" t="str">
        <f t="shared" ref="AH9:AH40" si="10">IF(OR(AND(A9="",B9="",C9=""),AC9=0,AC9=""),"",ROUND(AH$4 / AC9,1))</f>
        <v/>
      </c>
      <c r="AI9" s="167" t="str">
        <f t="shared" si="5"/>
        <v/>
      </c>
      <c r="AJ9" s="166" t="str">
        <f t="shared" ref="AJ9:AJ72" si="11">IF(AH9&lt;AI9,AH9,AI9)</f>
        <v/>
      </c>
      <c r="AK9" s="166" t="str">
        <f>IF(AH9&lt;AI9,Übersetzungstexte!A$184,"")</f>
        <v/>
      </c>
      <c r="AL9" s="167" t="str">
        <f t="shared" si="6"/>
        <v/>
      </c>
      <c r="AM9" s="168"/>
    </row>
    <row r="10" spans="1:39" s="169" customFormat="1" ht="16.95" customHeight="1">
      <c r="A10" s="272"/>
      <c r="B10" s="444"/>
      <c r="C10" s="445"/>
      <c r="D10" s="446"/>
      <c r="E10" s="434"/>
      <c r="F10" s="273"/>
      <c r="G10" s="90"/>
      <c r="H10" s="274"/>
      <c r="I10" s="271"/>
      <c r="J10" s="270"/>
      <c r="K10" s="271"/>
      <c r="L10" s="269"/>
      <c r="M10" s="170" t="str">
        <f>IF(A10="","",'1043Ai Domanda'!$B$23)</f>
        <v/>
      </c>
      <c r="N10" s="90"/>
      <c r="O10" s="89"/>
      <c r="P10" s="90"/>
      <c r="Q10" s="89"/>
      <c r="R10" s="90"/>
      <c r="S10" s="271"/>
      <c r="T10" s="269"/>
      <c r="U10" s="346"/>
      <c r="V10" s="347"/>
      <c r="W10" s="348"/>
      <c r="X10" s="56"/>
      <c r="Y10" s="163">
        <f t="shared" si="0"/>
        <v>0</v>
      </c>
      <c r="Z10" s="163">
        <f>IF('1043Ei Conteggio'!D14="",0,1)</f>
        <v>0</v>
      </c>
      <c r="AA10" s="164" t="e">
        <f t="shared" si="1"/>
        <v>#VALUE!</v>
      </c>
      <c r="AB10" s="164">
        <f t="shared" si="2"/>
        <v>0</v>
      </c>
      <c r="AC10" s="165" t="str">
        <f t="shared" si="7"/>
        <v/>
      </c>
      <c r="AD10" s="164" t="str">
        <f t="shared" si="8"/>
        <v/>
      </c>
      <c r="AE10" s="164" t="str">
        <f t="shared" si="9"/>
        <v/>
      </c>
      <c r="AF10" s="164" t="str">
        <f t="shared" si="3"/>
        <v/>
      </c>
      <c r="AG10" s="164" t="str">
        <f t="shared" si="4"/>
        <v/>
      </c>
      <c r="AH10" s="166" t="str">
        <f t="shared" si="10"/>
        <v/>
      </c>
      <c r="AI10" s="167" t="str">
        <f t="shared" si="5"/>
        <v/>
      </c>
      <c r="AJ10" s="166" t="str">
        <f t="shared" si="11"/>
        <v/>
      </c>
      <c r="AK10" s="166" t="str">
        <f>IF(AH10&lt;AI10,Übersetzungstexte!A$184,"")</f>
        <v/>
      </c>
      <c r="AL10" s="167" t="str">
        <f t="shared" si="6"/>
        <v/>
      </c>
      <c r="AM10" s="168"/>
    </row>
    <row r="11" spans="1:39" s="169" customFormat="1" ht="16.95" customHeight="1">
      <c r="A11" s="272"/>
      <c r="B11" s="444"/>
      <c r="C11" s="445"/>
      <c r="D11" s="446"/>
      <c r="E11" s="434"/>
      <c r="F11" s="273"/>
      <c r="G11" s="90"/>
      <c r="H11" s="274"/>
      <c r="I11" s="271"/>
      <c r="J11" s="270"/>
      <c r="K11" s="271"/>
      <c r="L11" s="269"/>
      <c r="M11" s="170" t="str">
        <f>IF(A11="","",'1043Ai Domanda'!$B$23)</f>
        <v/>
      </c>
      <c r="N11" s="90"/>
      <c r="O11" s="89"/>
      <c r="P11" s="90"/>
      <c r="Q11" s="89"/>
      <c r="R11" s="90"/>
      <c r="S11" s="271"/>
      <c r="T11" s="269"/>
      <c r="U11" s="346"/>
      <c r="V11" s="347"/>
      <c r="W11" s="348"/>
      <c r="X11" s="56"/>
      <c r="Y11" s="163">
        <f t="shared" si="0"/>
        <v>0</v>
      </c>
      <c r="Z11" s="163">
        <f>IF('1043Ei Conteggio'!D15="",0,1)</f>
        <v>0</v>
      </c>
      <c r="AA11" s="164" t="e">
        <f t="shared" si="1"/>
        <v>#VALUE!</v>
      </c>
      <c r="AB11" s="164">
        <f t="shared" si="2"/>
        <v>0</v>
      </c>
      <c r="AC11" s="165" t="str">
        <f t="shared" si="7"/>
        <v/>
      </c>
      <c r="AD11" s="164" t="str">
        <f t="shared" si="8"/>
        <v/>
      </c>
      <c r="AE11" s="164" t="str">
        <f t="shared" si="9"/>
        <v/>
      </c>
      <c r="AF11" s="164" t="str">
        <f t="shared" si="3"/>
        <v/>
      </c>
      <c r="AG11" s="164" t="str">
        <f t="shared" si="4"/>
        <v/>
      </c>
      <c r="AH11" s="166" t="str">
        <f t="shared" si="10"/>
        <v/>
      </c>
      <c r="AI11" s="167" t="str">
        <f t="shared" si="5"/>
        <v/>
      </c>
      <c r="AJ11" s="166" t="str">
        <f t="shared" si="11"/>
        <v/>
      </c>
      <c r="AK11" s="166" t="str">
        <f>IF(AH11&lt;AI11,Übersetzungstexte!A$184,"")</f>
        <v/>
      </c>
      <c r="AL11" s="167" t="str">
        <f t="shared" si="6"/>
        <v/>
      </c>
      <c r="AM11" s="168"/>
    </row>
    <row r="12" spans="1:39" s="169" customFormat="1" ht="16.95" customHeight="1">
      <c r="A12" s="272"/>
      <c r="B12" s="444"/>
      <c r="C12" s="445"/>
      <c r="D12" s="446"/>
      <c r="E12" s="434"/>
      <c r="F12" s="273"/>
      <c r="G12" s="90"/>
      <c r="H12" s="274"/>
      <c r="I12" s="271"/>
      <c r="J12" s="270"/>
      <c r="K12" s="271"/>
      <c r="L12" s="269"/>
      <c r="M12" s="170" t="str">
        <f>IF(A12="","",'1043Ai Domanda'!$B$23)</f>
        <v/>
      </c>
      <c r="N12" s="90"/>
      <c r="O12" s="89"/>
      <c r="P12" s="90"/>
      <c r="Q12" s="89"/>
      <c r="R12" s="90"/>
      <c r="S12" s="271"/>
      <c r="T12" s="269"/>
      <c r="U12" s="346"/>
      <c r="V12" s="347"/>
      <c r="W12" s="348"/>
      <c r="X12" s="56"/>
      <c r="Y12" s="163">
        <f t="shared" si="0"/>
        <v>0</v>
      </c>
      <c r="Z12" s="163">
        <f>IF('1043Ei Conteggio'!D16="",0,1)</f>
        <v>0</v>
      </c>
      <c r="AA12" s="164" t="e">
        <f t="shared" si="1"/>
        <v>#VALUE!</v>
      </c>
      <c r="AB12" s="164">
        <f t="shared" si="2"/>
        <v>0</v>
      </c>
      <c r="AC12" s="165" t="str">
        <f t="shared" si="7"/>
        <v/>
      </c>
      <c r="AD12" s="164" t="str">
        <f t="shared" si="8"/>
        <v/>
      </c>
      <c r="AE12" s="164" t="str">
        <f t="shared" si="9"/>
        <v/>
      </c>
      <c r="AF12" s="164" t="str">
        <f t="shared" si="3"/>
        <v/>
      </c>
      <c r="AG12" s="164" t="str">
        <f t="shared" si="4"/>
        <v/>
      </c>
      <c r="AH12" s="166" t="str">
        <f t="shared" si="10"/>
        <v/>
      </c>
      <c r="AI12" s="167" t="str">
        <f t="shared" si="5"/>
        <v/>
      </c>
      <c r="AJ12" s="166" t="str">
        <f t="shared" si="11"/>
        <v/>
      </c>
      <c r="AK12" s="166" t="str">
        <f>IF(AH12&lt;AI12,Übersetzungstexte!A$184,"")</f>
        <v/>
      </c>
      <c r="AL12" s="167" t="str">
        <f t="shared" si="6"/>
        <v/>
      </c>
      <c r="AM12" s="168"/>
    </row>
    <row r="13" spans="1:39" s="169" customFormat="1" ht="16.95" customHeight="1">
      <c r="A13" s="272"/>
      <c r="B13" s="444"/>
      <c r="C13" s="445"/>
      <c r="D13" s="446"/>
      <c r="E13" s="434"/>
      <c r="F13" s="273"/>
      <c r="G13" s="90"/>
      <c r="H13" s="274"/>
      <c r="I13" s="271"/>
      <c r="J13" s="270"/>
      <c r="K13" s="271"/>
      <c r="L13" s="269"/>
      <c r="M13" s="170" t="str">
        <f>IF(A13="","",'1043Ai Domanda'!$B$23)</f>
        <v/>
      </c>
      <c r="N13" s="90"/>
      <c r="O13" s="89"/>
      <c r="P13" s="90"/>
      <c r="Q13" s="89"/>
      <c r="R13" s="90"/>
      <c r="S13" s="271"/>
      <c r="T13" s="269"/>
      <c r="U13" s="346"/>
      <c r="V13" s="347"/>
      <c r="W13" s="348"/>
      <c r="X13" s="56"/>
      <c r="Y13" s="163">
        <f t="shared" si="0"/>
        <v>0</v>
      </c>
      <c r="Z13" s="163">
        <f>IF('1043Ei Conteggio'!D17="",0,1)</f>
        <v>0</v>
      </c>
      <c r="AA13" s="164" t="e">
        <f t="shared" si="1"/>
        <v>#VALUE!</v>
      </c>
      <c r="AB13" s="164">
        <f t="shared" si="2"/>
        <v>0</v>
      </c>
      <c r="AC13" s="165" t="str">
        <f t="shared" si="7"/>
        <v/>
      </c>
      <c r="AD13" s="164" t="str">
        <f t="shared" si="8"/>
        <v/>
      </c>
      <c r="AE13" s="164" t="str">
        <f t="shared" si="9"/>
        <v/>
      </c>
      <c r="AF13" s="164" t="str">
        <f t="shared" si="3"/>
        <v/>
      </c>
      <c r="AG13" s="164" t="str">
        <f t="shared" si="4"/>
        <v/>
      </c>
      <c r="AH13" s="166" t="str">
        <f t="shared" si="10"/>
        <v/>
      </c>
      <c r="AI13" s="167" t="str">
        <f t="shared" si="5"/>
        <v/>
      </c>
      <c r="AJ13" s="166" t="str">
        <f t="shared" si="11"/>
        <v/>
      </c>
      <c r="AK13" s="166" t="str">
        <f>IF(AH13&lt;AI13,Übersetzungstexte!A$184,"")</f>
        <v/>
      </c>
      <c r="AL13" s="167" t="str">
        <f t="shared" si="6"/>
        <v/>
      </c>
      <c r="AM13" s="168"/>
    </row>
    <row r="14" spans="1:39" s="169" customFormat="1" ht="16.95" customHeight="1">
      <c r="A14" s="272"/>
      <c r="B14" s="444"/>
      <c r="C14" s="445"/>
      <c r="D14" s="446"/>
      <c r="E14" s="434"/>
      <c r="F14" s="273"/>
      <c r="G14" s="90"/>
      <c r="H14" s="274"/>
      <c r="I14" s="271"/>
      <c r="J14" s="270"/>
      <c r="K14" s="271"/>
      <c r="L14" s="269"/>
      <c r="M14" s="170" t="str">
        <f>IF(A14="","",'1043Ai Domanda'!$B$23)</f>
        <v/>
      </c>
      <c r="N14" s="90"/>
      <c r="O14" s="89"/>
      <c r="P14" s="90"/>
      <c r="Q14" s="89"/>
      <c r="R14" s="90"/>
      <c r="S14" s="271"/>
      <c r="T14" s="269"/>
      <c r="U14" s="346"/>
      <c r="V14" s="347"/>
      <c r="W14" s="348"/>
      <c r="X14" s="56"/>
      <c r="Y14" s="163">
        <f t="shared" si="0"/>
        <v>0</v>
      </c>
      <c r="Z14" s="163">
        <f>IF('1043Ei Conteggio'!D18="",0,1)</f>
        <v>0</v>
      </c>
      <c r="AA14" s="164" t="e">
        <f t="shared" si="1"/>
        <v>#VALUE!</v>
      </c>
      <c r="AB14" s="164">
        <f t="shared" si="2"/>
        <v>0</v>
      </c>
      <c r="AC14" s="165" t="str">
        <f t="shared" si="7"/>
        <v/>
      </c>
      <c r="AD14" s="164" t="str">
        <f t="shared" si="8"/>
        <v/>
      </c>
      <c r="AE14" s="164" t="str">
        <f t="shared" si="9"/>
        <v/>
      </c>
      <c r="AF14" s="164" t="str">
        <f t="shared" si="3"/>
        <v/>
      </c>
      <c r="AG14" s="164" t="str">
        <f t="shared" si="4"/>
        <v/>
      </c>
      <c r="AH14" s="166" t="str">
        <f t="shared" si="10"/>
        <v/>
      </c>
      <c r="AI14" s="167" t="str">
        <f t="shared" si="5"/>
        <v/>
      </c>
      <c r="AJ14" s="166" t="str">
        <f t="shared" si="11"/>
        <v/>
      </c>
      <c r="AK14" s="166" t="str">
        <f>IF(AH14&lt;AI14,Übersetzungstexte!A$184,"")</f>
        <v/>
      </c>
      <c r="AL14" s="167" t="str">
        <f t="shared" si="6"/>
        <v/>
      </c>
      <c r="AM14" s="168"/>
    </row>
    <row r="15" spans="1:39" s="169" customFormat="1" ht="16.95" customHeight="1">
      <c r="A15" s="272"/>
      <c r="B15" s="444"/>
      <c r="C15" s="445"/>
      <c r="D15" s="446"/>
      <c r="E15" s="434"/>
      <c r="F15" s="273"/>
      <c r="G15" s="90"/>
      <c r="H15" s="274"/>
      <c r="I15" s="271"/>
      <c r="J15" s="270"/>
      <c r="K15" s="271"/>
      <c r="L15" s="269"/>
      <c r="M15" s="170" t="str">
        <f>IF(A15="","",'1043Ai Domanda'!$B$23)</f>
        <v/>
      </c>
      <c r="N15" s="90"/>
      <c r="O15" s="89"/>
      <c r="P15" s="90"/>
      <c r="Q15" s="89"/>
      <c r="R15" s="90"/>
      <c r="S15" s="271"/>
      <c r="T15" s="269"/>
      <c r="U15" s="346"/>
      <c r="V15" s="347"/>
      <c r="W15" s="348"/>
      <c r="X15" s="56"/>
      <c r="Y15" s="163">
        <f t="shared" si="0"/>
        <v>0</v>
      </c>
      <c r="Z15" s="163">
        <f>IF('1043Ei Conteggio'!D19="",0,1)</f>
        <v>0</v>
      </c>
      <c r="AA15" s="164" t="e">
        <f t="shared" si="1"/>
        <v>#VALUE!</v>
      </c>
      <c r="AB15" s="164">
        <f t="shared" si="2"/>
        <v>0</v>
      </c>
      <c r="AC15" s="165" t="str">
        <f t="shared" si="7"/>
        <v/>
      </c>
      <c r="AD15" s="164" t="str">
        <f t="shared" si="8"/>
        <v/>
      </c>
      <c r="AE15" s="164" t="str">
        <f t="shared" si="9"/>
        <v/>
      </c>
      <c r="AF15" s="164" t="str">
        <f t="shared" si="3"/>
        <v/>
      </c>
      <c r="AG15" s="164" t="str">
        <f t="shared" si="4"/>
        <v/>
      </c>
      <c r="AH15" s="166" t="str">
        <f t="shared" si="10"/>
        <v/>
      </c>
      <c r="AI15" s="167" t="str">
        <f t="shared" si="5"/>
        <v/>
      </c>
      <c r="AJ15" s="166" t="str">
        <f t="shared" si="11"/>
        <v/>
      </c>
      <c r="AK15" s="166" t="str">
        <f>IF(AH15&lt;AI15,Übersetzungstexte!A$184,"")</f>
        <v/>
      </c>
      <c r="AL15" s="167" t="str">
        <f t="shared" si="6"/>
        <v/>
      </c>
      <c r="AM15" s="168"/>
    </row>
    <row r="16" spans="1:39" s="169" customFormat="1" ht="16.95" customHeight="1">
      <c r="A16" s="272"/>
      <c r="B16" s="444"/>
      <c r="C16" s="445"/>
      <c r="D16" s="446"/>
      <c r="E16" s="434"/>
      <c r="F16" s="273"/>
      <c r="G16" s="90"/>
      <c r="H16" s="274"/>
      <c r="I16" s="271"/>
      <c r="J16" s="270"/>
      <c r="K16" s="271"/>
      <c r="L16" s="269"/>
      <c r="M16" s="170" t="str">
        <f>IF(A16="","",'1043Ai Domanda'!$B$23)</f>
        <v/>
      </c>
      <c r="N16" s="90"/>
      <c r="O16" s="89"/>
      <c r="P16" s="90"/>
      <c r="Q16" s="89"/>
      <c r="R16" s="90"/>
      <c r="S16" s="271"/>
      <c r="T16" s="269"/>
      <c r="U16" s="346"/>
      <c r="V16" s="347"/>
      <c r="W16" s="348"/>
      <c r="X16" s="56"/>
      <c r="Y16" s="163">
        <f t="shared" si="0"/>
        <v>0</v>
      </c>
      <c r="Z16" s="163">
        <f>IF('1043Ei Conteggio'!D20="",0,1)</f>
        <v>0</v>
      </c>
      <c r="AA16" s="164" t="e">
        <f t="shared" si="1"/>
        <v>#VALUE!</v>
      </c>
      <c r="AB16" s="164">
        <f t="shared" si="2"/>
        <v>0</v>
      </c>
      <c r="AC16" s="165" t="str">
        <f t="shared" si="7"/>
        <v/>
      </c>
      <c r="AD16" s="164" t="str">
        <f t="shared" si="8"/>
        <v/>
      </c>
      <c r="AE16" s="164" t="str">
        <f t="shared" si="9"/>
        <v/>
      </c>
      <c r="AF16" s="164" t="str">
        <f t="shared" si="3"/>
        <v/>
      </c>
      <c r="AG16" s="164" t="str">
        <f t="shared" si="4"/>
        <v/>
      </c>
      <c r="AH16" s="166" t="str">
        <f t="shared" si="10"/>
        <v/>
      </c>
      <c r="AI16" s="167" t="str">
        <f t="shared" si="5"/>
        <v/>
      </c>
      <c r="AJ16" s="166" t="str">
        <f t="shared" si="11"/>
        <v/>
      </c>
      <c r="AK16" s="166" t="str">
        <f>IF(AH16&lt;AI16,Übersetzungstexte!A$184,"")</f>
        <v/>
      </c>
      <c r="AL16" s="167" t="str">
        <f t="shared" si="6"/>
        <v/>
      </c>
      <c r="AM16" s="168"/>
    </row>
    <row r="17" spans="1:39" s="169" customFormat="1" ht="16.95" customHeight="1">
      <c r="A17" s="272"/>
      <c r="B17" s="444"/>
      <c r="C17" s="445"/>
      <c r="D17" s="446"/>
      <c r="E17" s="434"/>
      <c r="F17" s="273"/>
      <c r="G17" s="90"/>
      <c r="H17" s="274"/>
      <c r="I17" s="271"/>
      <c r="J17" s="270"/>
      <c r="K17" s="271"/>
      <c r="L17" s="269"/>
      <c r="M17" s="170" t="str">
        <f>IF(A17="","",'1043Ai Domanda'!$B$23)</f>
        <v/>
      </c>
      <c r="N17" s="90"/>
      <c r="O17" s="89"/>
      <c r="P17" s="90"/>
      <c r="Q17" s="89"/>
      <c r="R17" s="90"/>
      <c r="S17" s="271"/>
      <c r="T17" s="269"/>
      <c r="U17" s="346"/>
      <c r="V17" s="347"/>
      <c r="W17" s="348"/>
      <c r="X17" s="56"/>
      <c r="Y17" s="163">
        <f t="shared" si="0"/>
        <v>0</v>
      </c>
      <c r="Z17" s="163">
        <f>IF('1043Ei Conteggio'!D21="",0,1)</f>
        <v>0</v>
      </c>
      <c r="AA17" s="164" t="e">
        <f t="shared" si="1"/>
        <v>#VALUE!</v>
      </c>
      <c r="AB17" s="164">
        <f t="shared" si="2"/>
        <v>0</v>
      </c>
      <c r="AC17" s="165" t="str">
        <f t="shared" si="7"/>
        <v/>
      </c>
      <c r="AD17" s="164" t="str">
        <f t="shared" si="8"/>
        <v/>
      </c>
      <c r="AE17" s="164" t="str">
        <f t="shared" si="9"/>
        <v/>
      </c>
      <c r="AF17" s="164" t="str">
        <f t="shared" si="3"/>
        <v/>
      </c>
      <c r="AG17" s="164" t="str">
        <f t="shared" si="4"/>
        <v/>
      </c>
      <c r="AH17" s="166" t="str">
        <f t="shared" si="10"/>
        <v/>
      </c>
      <c r="AI17" s="167" t="str">
        <f t="shared" si="5"/>
        <v/>
      </c>
      <c r="AJ17" s="166" t="str">
        <f t="shared" si="11"/>
        <v/>
      </c>
      <c r="AK17" s="166" t="str">
        <f>IF(AH17&lt;AI17,Übersetzungstexte!A$184,"")</f>
        <v/>
      </c>
      <c r="AL17" s="167" t="str">
        <f t="shared" si="6"/>
        <v/>
      </c>
      <c r="AM17" s="168"/>
    </row>
    <row r="18" spans="1:39" s="169" customFormat="1" ht="16.95" customHeight="1">
      <c r="A18" s="272"/>
      <c r="B18" s="444"/>
      <c r="C18" s="445"/>
      <c r="D18" s="446"/>
      <c r="E18" s="434"/>
      <c r="F18" s="273"/>
      <c r="G18" s="90"/>
      <c r="H18" s="274"/>
      <c r="I18" s="271"/>
      <c r="J18" s="270"/>
      <c r="K18" s="271"/>
      <c r="L18" s="269"/>
      <c r="M18" s="170" t="str">
        <f>IF(A18="","",'1043Ai Domanda'!$B$23)</f>
        <v/>
      </c>
      <c r="N18" s="90"/>
      <c r="O18" s="89"/>
      <c r="P18" s="90"/>
      <c r="Q18" s="89"/>
      <c r="R18" s="90"/>
      <c r="S18" s="271"/>
      <c r="T18" s="269"/>
      <c r="U18" s="346"/>
      <c r="V18" s="347"/>
      <c r="W18" s="348"/>
      <c r="X18" s="56"/>
      <c r="Y18" s="163">
        <f t="shared" si="0"/>
        <v>0</v>
      </c>
      <c r="Z18" s="163">
        <f>IF('1043Ei Conteggio'!D22="",0,1)</f>
        <v>0</v>
      </c>
      <c r="AA18" s="164" t="e">
        <f t="shared" si="1"/>
        <v>#VALUE!</v>
      </c>
      <c r="AB18" s="164">
        <f t="shared" si="2"/>
        <v>0</v>
      </c>
      <c r="AC18" s="165" t="str">
        <f t="shared" si="7"/>
        <v/>
      </c>
      <c r="AD18" s="164" t="str">
        <f t="shared" si="8"/>
        <v/>
      </c>
      <c r="AE18" s="164" t="str">
        <f t="shared" si="9"/>
        <v/>
      </c>
      <c r="AF18" s="164" t="str">
        <f t="shared" si="3"/>
        <v/>
      </c>
      <c r="AG18" s="164" t="str">
        <f t="shared" si="4"/>
        <v/>
      </c>
      <c r="AH18" s="166" t="str">
        <f t="shared" si="10"/>
        <v/>
      </c>
      <c r="AI18" s="167" t="str">
        <f t="shared" si="5"/>
        <v/>
      </c>
      <c r="AJ18" s="166" t="str">
        <f t="shared" si="11"/>
        <v/>
      </c>
      <c r="AK18" s="166" t="str">
        <f>IF(AH18&lt;AI18,Übersetzungstexte!A$184,"")</f>
        <v/>
      </c>
      <c r="AL18" s="167" t="str">
        <f t="shared" si="6"/>
        <v/>
      </c>
      <c r="AM18" s="168"/>
    </row>
    <row r="19" spans="1:39" s="169" customFormat="1" ht="16.95" customHeight="1">
      <c r="A19" s="272"/>
      <c r="B19" s="444"/>
      <c r="C19" s="445"/>
      <c r="D19" s="446"/>
      <c r="E19" s="434"/>
      <c r="F19" s="273"/>
      <c r="G19" s="90"/>
      <c r="H19" s="274"/>
      <c r="I19" s="271"/>
      <c r="J19" s="270"/>
      <c r="K19" s="271"/>
      <c r="L19" s="269"/>
      <c r="M19" s="170" t="str">
        <f>IF(A19="","",'1043Ai Domanda'!$B$23)</f>
        <v/>
      </c>
      <c r="N19" s="90"/>
      <c r="O19" s="89"/>
      <c r="P19" s="90"/>
      <c r="Q19" s="89"/>
      <c r="R19" s="90"/>
      <c r="S19" s="271"/>
      <c r="T19" s="269"/>
      <c r="U19" s="346"/>
      <c r="V19" s="347"/>
      <c r="W19" s="348"/>
      <c r="X19" s="56"/>
      <c r="Y19" s="163">
        <f t="shared" si="0"/>
        <v>0</v>
      </c>
      <c r="Z19" s="163">
        <f>IF('1043Ei Conteggio'!D23="",0,1)</f>
        <v>0</v>
      </c>
      <c r="AA19" s="164" t="e">
        <f t="shared" si="1"/>
        <v>#VALUE!</v>
      </c>
      <c r="AB19" s="164">
        <f t="shared" si="2"/>
        <v>0</v>
      </c>
      <c r="AC19" s="165" t="str">
        <f t="shared" si="7"/>
        <v/>
      </c>
      <c r="AD19" s="164" t="str">
        <f t="shared" si="8"/>
        <v/>
      </c>
      <c r="AE19" s="164" t="str">
        <f t="shared" si="9"/>
        <v/>
      </c>
      <c r="AF19" s="164" t="str">
        <f t="shared" si="3"/>
        <v/>
      </c>
      <c r="AG19" s="164" t="str">
        <f t="shared" si="4"/>
        <v/>
      </c>
      <c r="AH19" s="166" t="str">
        <f t="shared" si="10"/>
        <v/>
      </c>
      <c r="AI19" s="167" t="str">
        <f t="shared" si="5"/>
        <v/>
      </c>
      <c r="AJ19" s="166" t="str">
        <f t="shared" si="11"/>
        <v/>
      </c>
      <c r="AK19" s="166" t="str">
        <f>IF(AH19&lt;AI19,Übersetzungstexte!A$184,"")</f>
        <v/>
      </c>
      <c r="AL19" s="167" t="str">
        <f t="shared" si="6"/>
        <v/>
      </c>
      <c r="AM19" s="168"/>
    </row>
    <row r="20" spans="1:39" s="169" customFormat="1" ht="16.95" customHeight="1">
      <c r="A20" s="272"/>
      <c r="B20" s="444"/>
      <c r="C20" s="445"/>
      <c r="D20" s="446"/>
      <c r="E20" s="434"/>
      <c r="F20" s="273"/>
      <c r="G20" s="90"/>
      <c r="H20" s="274"/>
      <c r="I20" s="271"/>
      <c r="J20" s="270"/>
      <c r="K20" s="271"/>
      <c r="L20" s="269"/>
      <c r="M20" s="170" t="str">
        <f>IF(A20="","",'1043Ai Domanda'!$B$23)</f>
        <v/>
      </c>
      <c r="N20" s="90"/>
      <c r="O20" s="89"/>
      <c r="P20" s="90"/>
      <c r="Q20" s="89"/>
      <c r="R20" s="90"/>
      <c r="S20" s="271"/>
      <c r="T20" s="269"/>
      <c r="U20" s="346"/>
      <c r="V20" s="347"/>
      <c r="W20" s="348"/>
      <c r="X20" s="56"/>
      <c r="Y20" s="163">
        <f t="shared" si="0"/>
        <v>0</v>
      </c>
      <c r="Z20" s="163">
        <f>IF('1043Ei Conteggio'!D24="",0,1)</f>
        <v>0</v>
      </c>
      <c r="AA20" s="164" t="e">
        <f t="shared" si="1"/>
        <v>#VALUE!</v>
      </c>
      <c r="AB20" s="164">
        <f t="shared" si="2"/>
        <v>0</v>
      </c>
      <c r="AC20" s="165" t="str">
        <f t="shared" si="7"/>
        <v/>
      </c>
      <c r="AD20" s="164" t="str">
        <f t="shared" si="8"/>
        <v/>
      </c>
      <c r="AE20" s="164" t="str">
        <f t="shared" si="9"/>
        <v/>
      </c>
      <c r="AF20" s="164" t="str">
        <f t="shared" si="3"/>
        <v/>
      </c>
      <c r="AG20" s="164" t="str">
        <f t="shared" si="4"/>
        <v/>
      </c>
      <c r="AH20" s="166" t="str">
        <f t="shared" si="10"/>
        <v/>
      </c>
      <c r="AI20" s="167" t="str">
        <f t="shared" si="5"/>
        <v/>
      </c>
      <c r="AJ20" s="166" t="str">
        <f t="shared" si="11"/>
        <v/>
      </c>
      <c r="AK20" s="166" t="str">
        <f>IF(AH20&lt;AI20,Übersetzungstexte!A$184,"")</f>
        <v/>
      </c>
      <c r="AL20" s="167" t="str">
        <f t="shared" si="6"/>
        <v/>
      </c>
      <c r="AM20" s="168"/>
    </row>
    <row r="21" spans="1:39" s="169" customFormat="1" ht="16.95" customHeight="1">
      <c r="A21" s="272"/>
      <c r="B21" s="444"/>
      <c r="C21" s="445"/>
      <c r="D21" s="446"/>
      <c r="E21" s="434"/>
      <c r="F21" s="273"/>
      <c r="G21" s="90"/>
      <c r="H21" s="274"/>
      <c r="I21" s="271"/>
      <c r="J21" s="270"/>
      <c r="K21" s="271"/>
      <c r="L21" s="269"/>
      <c r="M21" s="170" t="str">
        <f>IF(A21="","",'1043Ai Domanda'!$B$23)</f>
        <v/>
      </c>
      <c r="N21" s="90"/>
      <c r="O21" s="89"/>
      <c r="P21" s="90"/>
      <c r="Q21" s="89"/>
      <c r="R21" s="90"/>
      <c r="S21" s="271"/>
      <c r="T21" s="269"/>
      <c r="U21" s="346"/>
      <c r="V21" s="347"/>
      <c r="W21" s="348"/>
      <c r="X21" s="56"/>
      <c r="Y21" s="163">
        <f t="shared" si="0"/>
        <v>0</v>
      </c>
      <c r="Z21" s="163">
        <f>IF('1043Ei Conteggio'!D25="",0,1)</f>
        <v>0</v>
      </c>
      <c r="AA21" s="164" t="e">
        <f t="shared" si="1"/>
        <v>#VALUE!</v>
      </c>
      <c r="AB21" s="164">
        <f t="shared" si="2"/>
        <v>0</v>
      </c>
      <c r="AC21" s="165" t="str">
        <f t="shared" si="7"/>
        <v/>
      </c>
      <c r="AD21" s="164" t="str">
        <f t="shared" si="8"/>
        <v/>
      </c>
      <c r="AE21" s="164" t="str">
        <f t="shared" si="9"/>
        <v/>
      </c>
      <c r="AF21" s="164" t="str">
        <f t="shared" si="3"/>
        <v/>
      </c>
      <c r="AG21" s="164" t="str">
        <f t="shared" si="4"/>
        <v/>
      </c>
      <c r="AH21" s="166" t="str">
        <f t="shared" si="10"/>
        <v/>
      </c>
      <c r="AI21" s="167" t="str">
        <f t="shared" si="5"/>
        <v/>
      </c>
      <c r="AJ21" s="166" t="str">
        <f t="shared" si="11"/>
        <v/>
      </c>
      <c r="AK21" s="166" t="str">
        <f>IF(AH21&lt;AI21,Übersetzungstexte!A$184,"")</f>
        <v/>
      </c>
      <c r="AL21" s="167" t="str">
        <f t="shared" si="6"/>
        <v/>
      </c>
      <c r="AM21" s="168"/>
    </row>
    <row r="22" spans="1:39" s="169" customFormat="1" ht="16.95" customHeight="1">
      <c r="A22" s="272"/>
      <c r="B22" s="444"/>
      <c r="C22" s="445"/>
      <c r="D22" s="446"/>
      <c r="E22" s="434"/>
      <c r="F22" s="273"/>
      <c r="G22" s="90"/>
      <c r="H22" s="274"/>
      <c r="I22" s="271"/>
      <c r="J22" s="270"/>
      <c r="K22" s="271"/>
      <c r="L22" s="269"/>
      <c r="M22" s="170" t="str">
        <f>IF(A22="","",'1043Ai Domanda'!$B$23)</f>
        <v/>
      </c>
      <c r="N22" s="90"/>
      <c r="O22" s="89"/>
      <c r="P22" s="90"/>
      <c r="Q22" s="89"/>
      <c r="R22" s="90"/>
      <c r="S22" s="271"/>
      <c r="T22" s="269"/>
      <c r="U22" s="346"/>
      <c r="V22" s="347"/>
      <c r="W22" s="348"/>
      <c r="X22" s="56"/>
      <c r="Y22" s="163">
        <f t="shared" si="0"/>
        <v>0</v>
      </c>
      <c r="Z22" s="163">
        <f>IF('1043Ei Conteggio'!D26="",0,1)</f>
        <v>0</v>
      </c>
      <c r="AA22" s="164" t="e">
        <f t="shared" si="1"/>
        <v>#VALUE!</v>
      </c>
      <c r="AB22" s="164">
        <f t="shared" si="2"/>
        <v>0</v>
      </c>
      <c r="AC22" s="165" t="str">
        <f t="shared" si="7"/>
        <v/>
      </c>
      <c r="AD22" s="164" t="str">
        <f t="shared" si="8"/>
        <v/>
      </c>
      <c r="AE22" s="164" t="str">
        <f t="shared" si="9"/>
        <v/>
      </c>
      <c r="AF22" s="164" t="str">
        <f t="shared" si="3"/>
        <v/>
      </c>
      <c r="AG22" s="164" t="str">
        <f t="shared" si="4"/>
        <v/>
      </c>
      <c r="AH22" s="166" t="str">
        <f t="shared" si="10"/>
        <v/>
      </c>
      <c r="AI22" s="167" t="str">
        <f t="shared" si="5"/>
        <v/>
      </c>
      <c r="AJ22" s="166" t="str">
        <f t="shared" si="11"/>
        <v/>
      </c>
      <c r="AK22" s="166" t="str">
        <f>IF(AH22&lt;AI22,Übersetzungstexte!A$184,"")</f>
        <v/>
      </c>
      <c r="AL22" s="167" t="str">
        <f t="shared" si="6"/>
        <v/>
      </c>
      <c r="AM22" s="168"/>
    </row>
    <row r="23" spans="1:39" s="169" customFormat="1" ht="16.95" customHeight="1">
      <c r="A23" s="272"/>
      <c r="B23" s="444"/>
      <c r="C23" s="445"/>
      <c r="D23" s="446"/>
      <c r="E23" s="434"/>
      <c r="F23" s="273"/>
      <c r="G23" s="90"/>
      <c r="H23" s="274"/>
      <c r="I23" s="271"/>
      <c r="J23" s="270"/>
      <c r="K23" s="271"/>
      <c r="L23" s="269"/>
      <c r="M23" s="170" t="str">
        <f>IF(A23="","",'1043Ai Domanda'!$B$23)</f>
        <v/>
      </c>
      <c r="N23" s="90"/>
      <c r="O23" s="89"/>
      <c r="P23" s="90"/>
      <c r="Q23" s="89"/>
      <c r="R23" s="90"/>
      <c r="S23" s="271"/>
      <c r="T23" s="269"/>
      <c r="U23" s="346"/>
      <c r="V23" s="347"/>
      <c r="W23" s="348"/>
      <c r="X23" s="56"/>
      <c r="Y23" s="163">
        <f t="shared" si="0"/>
        <v>0</v>
      </c>
      <c r="Z23" s="163">
        <f>IF('1043Ei Conteggio'!D27="",0,1)</f>
        <v>0</v>
      </c>
      <c r="AA23" s="164" t="e">
        <f t="shared" si="1"/>
        <v>#VALUE!</v>
      </c>
      <c r="AB23" s="164">
        <f t="shared" si="2"/>
        <v>0</v>
      </c>
      <c r="AC23" s="165" t="str">
        <f t="shared" si="7"/>
        <v/>
      </c>
      <c r="AD23" s="164" t="str">
        <f t="shared" si="8"/>
        <v/>
      </c>
      <c r="AE23" s="164" t="str">
        <f t="shared" si="9"/>
        <v/>
      </c>
      <c r="AF23" s="164" t="str">
        <f t="shared" si="3"/>
        <v/>
      </c>
      <c r="AG23" s="164" t="str">
        <f t="shared" si="4"/>
        <v/>
      </c>
      <c r="AH23" s="166" t="str">
        <f t="shared" si="10"/>
        <v/>
      </c>
      <c r="AI23" s="167" t="str">
        <f t="shared" si="5"/>
        <v/>
      </c>
      <c r="AJ23" s="166" t="str">
        <f t="shared" si="11"/>
        <v/>
      </c>
      <c r="AK23" s="166" t="str">
        <f>IF(AH23&lt;AI23,Übersetzungstexte!A$184,"")</f>
        <v/>
      </c>
      <c r="AL23" s="167" t="str">
        <f t="shared" si="6"/>
        <v/>
      </c>
      <c r="AM23" s="168"/>
    </row>
    <row r="24" spans="1:39" s="169" customFormat="1" ht="16.95" customHeight="1">
      <c r="A24" s="272"/>
      <c r="B24" s="444"/>
      <c r="C24" s="445"/>
      <c r="D24" s="446"/>
      <c r="E24" s="434"/>
      <c r="F24" s="273"/>
      <c r="G24" s="90"/>
      <c r="H24" s="274"/>
      <c r="I24" s="271"/>
      <c r="J24" s="270"/>
      <c r="K24" s="271"/>
      <c r="L24" s="269"/>
      <c r="M24" s="170" t="str">
        <f>IF(A24="","",'1043Ai Domanda'!$B$23)</f>
        <v/>
      </c>
      <c r="N24" s="90"/>
      <c r="O24" s="89"/>
      <c r="P24" s="90"/>
      <c r="Q24" s="89"/>
      <c r="R24" s="90"/>
      <c r="S24" s="271"/>
      <c r="T24" s="269"/>
      <c r="U24" s="346"/>
      <c r="V24" s="347"/>
      <c r="W24" s="348"/>
      <c r="X24" s="56"/>
      <c r="Y24" s="163">
        <f t="shared" si="0"/>
        <v>0</v>
      </c>
      <c r="Z24" s="163">
        <f>IF('1043Ei Conteggio'!D28="",0,1)</f>
        <v>0</v>
      </c>
      <c r="AA24" s="164" t="e">
        <f t="shared" si="1"/>
        <v>#VALUE!</v>
      </c>
      <c r="AB24" s="164">
        <f t="shared" si="2"/>
        <v>0</v>
      </c>
      <c r="AC24" s="165" t="str">
        <f t="shared" si="7"/>
        <v/>
      </c>
      <c r="AD24" s="164" t="str">
        <f t="shared" si="8"/>
        <v/>
      </c>
      <c r="AE24" s="164" t="str">
        <f t="shared" si="9"/>
        <v/>
      </c>
      <c r="AF24" s="164" t="str">
        <f t="shared" si="3"/>
        <v/>
      </c>
      <c r="AG24" s="164" t="str">
        <f t="shared" si="4"/>
        <v/>
      </c>
      <c r="AH24" s="166" t="str">
        <f t="shared" si="10"/>
        <v/>
      </c>
      <c r="AI24" s="167" t="str">
        <f t="shared" si="5"/>
        <v/>
      </c>
      <c r="AJ24" s="166" t="str">
        <f t="shared" si="11"/>
        <v/>
      </c>
      <c r="AK24" s="166" t="str">
        <f>IF(AH24&lt;AI24,Übersetzungstexte!A$184,"")</f>
        <v/>
      </c>
      <c r="AL24" s="167" t="str">
        <f t="shared" si="6"/>
        <v/>
      </c>
      <c r="AM24" s="168"/>
    </row>
    <row r="25" spans="1:39" s="169" customFormat="1" ht="16.95" customHeight="1">
      <c r="A25" s="272"/>
      <c r="B25" s="444"/>
      <c r="C25" s="445"/>
      <c r="D25" s="446"/>
      <c r="E25" s="434"/>
      <c r="F25" s="273"/>
      <c r="G25" s="90"/>
      <c r="H25" s="274"/>
      <c r="I25" s="271"/>
      <c r="J25" s="270"/>
      <c r="K25" s="271"/>
      <c r="L25" s="269"/>
      <c r="M25" s="170" t="str">
        <f>IF(A25="","",'1043Ai Domanda'!$B$23)</f>
        <v/>
      </c>
      <c r="N25" s="90"/>
      <c r="O25" s="89"/>
      <c r="P25" s="90"/>
      <c r="Q25" s="89"/>
      <c r="R25" s="90"/>
      <c r="S25" s="271"/>
      <c r="T25" s="269"/>
      <c r="U25" s="346"/>
      <c r="V25" s="347"/>
      <c r="W25" s="348"/>
      <c r="X25" s="56"/>
      <c r="Y25" s="163">
        <f t="shared" si="0"/>
        <v>0</v>
      </c>
      <c r="Z25" s="163">
        <f>IF('1043Ei Conteggio'!D29="",0,1)</f>
        <v>0</v>
      </c>
      <c r="AA25" s="164" t="e">
        <f t="shared" si="1"/>
        <v>#VALUE!</v>
      </c>
      <c r="AB25" s="164">
        <f t="shared" si="2"/>
        <v>0</v>
      </c>
      <c r="AC25" s="165" t="str">
        <f t="shared" si="7"/>
        <v/>
      </c>
      <c r="AD25" s="164" t="str">
        <f t="shared" si="8"/>
        <v/>
      </c>
      <c r="AE25" s="164" t="str">
        <f t="shared" si="9"/>
        <v/>
      </c>
      <c r="AF25" s="164" t="str">
        <f t="shared" si="3"/>
        <v/>
      </c>
      <c r="AG25" s="164" t="str">
        <f t="shared" si="4"/>
        <v/>
      </c>
      <c r="AH25" s="166" t="str">
        <f t="shared" si="10"/>
        <v/>
      </c>
      <c r="AI25" s="167" t="str">
        <f t="shared" si="5"/>
        <v/>
      </c>
      <c r="AJ25" s="166" t="str">
        <f t="shared" si="11"/>
        <v/>
      </c>
      <c r="AK25" s="166" t="str">
        <f>IF(AH25&lt;AI25,Übersetzungstexte!A$184,"")</f>
        <v/>
      </c>
      <c r="AL25" s="167" t="str">
        <f t="shared" si="6"/>
        <v/>
      </c>
      <c r="AM25" s="168"/>
    </row>
    <row r="26" spans="1:39" s="169" customFormat="1" ht="16.95" customHeight="1">
      <c r="A26" s="272"/>
      <c r="B26" s="444"/>
      <c r="C26" s="445"/>
      <c r="D26" s="446"/>
      <c r="E26" s="434"/>
      <c r="F26" s="273"/>
      <c r="G26" s="90"/>
      <c r="H26" s="274"/>
      <c r="I26" s="271"/>
      <c r="J26" s="270"/>
      <c r="K26" s="271"/>
      <c r="L26" s="269"/>
      <c r="M26" s="170" t="str">
        <f>IF(A26="","",'1043Ai Domanda'!$B$23)</f>
        <v/>
      </c>
      <c r="N26" s="90"/>
      <c r="O26" s="89"/>
      <c r="P26" s="90"/>
      <c r="Q26" s="89"/>
      <c r="R26" s="90"/>
      <c r="S26" s="271"/>
      <c r="T26" s="269"/>
      <c r="U26" s="346"/>
      <c r="V26" s="347"/>
      <c r="W26" s="348"/>
      <c r="X26" s="56"/>
      <c r="Y26" s="163">
        <f t="shared" si="0"/>
        <v>0</v>
      </c>
      <c r="Z26" s="163">
        <f>IF('1043Ei Conteggio'!D30="",0,1)</f>
        <v>0</v>
      </c>
      <c r="AA26" s="164" t="e">
        <f t="shared" si="1"/>
        <v>#VALUE!</v>
      </c>
      <c r="AB26" s="164">
        <f t="shared" si="2"/>
        <v>0</v>
      </c>
      <c r="AC26" s="165" t="str">
        <f t="shared" si="7"/>
        <v/>
      </c>
      <c r="AD26" s="164" t="str">
        <f t="shared" si="8"/>
        <v/>
      </c>
      <c r="AE26" s="164" t="str">
        <f t="shared" si="9"/>
        <v/>
      </c>
      <c r="AF26" s="164" t="str">
        <f t="shared" si="3"/>
        <v/>
      </c>
      <c r="AG26" s="164" t="str">
        <f t="shared" si="4"/>
        <v/>
      </c>
      <c r="AH26" s="166" t="str">
        <f t="shared" si="10"/>
        <v/>
      </c>
      <c r="AI26" s="167" t="str">
        <f t="shared" si="5"/>
        <v/>
      </c>
      <c r="AJ26" s="166" t="str">
        <f t="shared" si="11"/>
        <v/>
      </c>
      <c r="AK26" s="166" t="str">
        <f>IF(AH26&lt;AI26,Übersetzungstexte!A$184,"")</f>
        <v/>
      </c>
      <c r="AL26" s="167" t="str">
        <f t="shared" si="6"/>
        <v/>
      </c>
      <c r="AM26" s="168"/>
    </row>
    <row r="27" spans="1:39" s="169" customFormat="1" ht="16.95" customHeight="1">
      <c r="A27" s="272"/>
      <c r="B27" s="444"/>
      <c r="C27" s="445"/>
      <c r="D27" s="446"/>
      <c r="E27" s="434"/>
      <c r="F27" s="273"/>
      <c r="G27" s="90"/>
      <c r="H27" s="274"/>
      <c r="I27" s="271"/>
      <c r="J27" s="270"/>
      <c r="K27" s="271"/>
      <c r="L27" s="269"/>
      <c r="M27" s="170" t="str">
        <f>IF(A27="","",'1043Ai Domanda'!$B$23)</f>
        <v/>
      </c>
      <c r="N27" s="90"/>
      <c r="O27" s="89"/>
      <c r="P27" s="90"/>
      <c r="Q27" s="89"/>
      <c r="R27" s="90"/>
      <c r="S27" s="271"/>
      <c r="T27" s="269"/>
      <c r="U27" s="346"/>
      <c r="V27" s="347"/>
      <c r="W27" s="348"/>
      <c r="X27" s="56"/>
      <c r="Y27" s="163">
        <f t="shared" si="0"/>
        <v>0</v>
      </c>
      <c r="Z27" s="163">
        <f>IF('1043Ei Conteggio'!D31="",0,1)</f>
        <v>0</v>
      </c>
      <c r="AA27" s="164" t="e">
        <f t="shared" si="1"/>
        <v>#VALUE!</v>
      </c>
      <c r="AB27" s="164">
        <f t="shared" si="2"/>
        <v>0</v>
      </c>
      <c r="AC27" s="165" t="str">
        <f t="shared" si="7"/>
        <v/>
      </c>
      <c r="AD27" s="164" t="str">
        <f t="shared" si="8"/>
        <v/>
      </c>
      <c r="AE27" s="164" t="str">
        <f t="shared" si="9"/>
        <v/>
      </c>
      <c r="AF27" s="164" t="str">
        <f t="shared" si="3"/>
        <v/>
      </c>
      <c r="AG27" s="164" t="str">
        <f t="shared" si="4"/>
        <v/>
      </c>
      <c r="AH27" s="166" t="str">
        <f t="shared" si="10"/>
        <v/>
      </c>
      <c r="AI27" s="167" t="str">
        <f t="shared" si="5"/>
        <v/>
      </c>
      <c r="AJ27" s="166" t="str">
        <f t="shared" si="11"/>
        <v/>
      </c>
      <c r="AK27" s="166" t="str">
        <f>IF(AH27&lt;AI27,Übersetzungstexte!A$184,"")</f>
        <v/>
      </c>
      <c r="AL27" s="167" t="str">
        <f t="shared" si="6"/>
        <v/>
      </c>
      <c r="AM27" s="168"/>
    </row>
    <row r="28" spans="1:39" s="169" customFormat="1" ht="16.95" customHeight="1">
      <c r="A28" s="272"/>
      <c r="B28" s="444"/>
      <c r="C28" s="445"/>
      <c r="D28" s="446"/>
      <c r="E28" s="434"/>
      <c r="F28" s="273"/>
      <c r="G28" s="90"/>
      <c r="H28" s="274"/>
      <c r="I28" s="271"/>
      <c r="J28" s="270"/>
      <c r="K28" s="271"/>
      <c r="L28" s="269"/>
      <c r="M28" s="170" t="str">
        <f>IF(A28="","",'1043Ai Domanda'!$B$23)</f>
        <v/>
      </c>
      <c r="N28" s="90"/>
      <c r="O28" s="89"/>
      <c r="P28" s="90"/>
      <c r="Q28" s="89"/>
      <c r="R28" s="90"/>
      <c r="S28" s="271"/>
      <c r="T28" s="269"/>
      <c r="U28" s="346"/>
      <c r="V28" s="347"/>
      <c r="W28" s="348"/>
      <c r="X28" s="56"/>
      <c r="Y28" s="163">
        <f t="shared" si="0"/>
        <v>0</v>
      </c>
      <c r="Z28" s="163">
        <f>IF('1043Ei Conteggio'!D32="",0,1)</f>
        <v>0</v>
      </c>
      <c r="AA28" s="164" t="e">
        <f t="shared" si="1"/>
        <v>#VALUE!</v>
      </c>
      <c r="AB28" s="164">
        <f t="shared" si="2"/>
        <v>0</v>
      </c>
      <c r="AC28" s="165" t="str">
        <f t="shared" si="7"/>
        <v/>
      </c>
      <c r="AD28" s="164" t="str">
        <f t="shared" si="8"/>
        <v/>
      </c>
      <c r="AE28" s="164" t="str">
        <f t="shared" si="9"/>
        <v/>
      </c>
      <c r="AF28" s="164" t="str">
        <f t="shared" si="3"/>
        <v/>
      </c>
      <c r="AG28" s="164" t="str">
        <f t="shared" si="4"/>
        <v/>
      </c>
      <c r="AH28" s="166" t="str">
        <f t="shared" si="10"/>
        <v/>
      </c>
      <c r="AI28" s="167" t="str">
        <f t="shared" si="5"/>
        <v/>
      </c>
      <c r="AJ28" s="166" t="str">
        <f t="shared" si="11"/>
        <v/>
      </c>
      <c r="AK28" s="166" t="str">
        <f>IF(AH28&lt;AI28,Übersetzungstexte!A$184,"")</f>
        <v/>
      </c>
      <c r="AL28" s="167" t="str">
        <f t="shared" si="6"/>
        <v/>
      </c>
      <c r="AM28" s="168"/>
    </row>
    <row r="29" spans="1:39" s="169" customFormat="1" ht="16.95" customHeight="1">
      <c r="A29" s="272"/>
      <c r="B29" s="444"/>
      <c r="C29" s="445"/>
      <c r="D29" s="446"/>
      <c r="E29" s="434"/>
      <c r="F29" s="273"/>
      <c r="G29" s="90"/>
      <c r="H29" s="274"/>
      <c r="I29" s="271"/>
      <c r="J29" s="270"/>
      <c r="K29" s="271"/>
      <c r="L29" s="269"/>
      <c r="M29" s="170" t="str">
        <f>IF(A29="","",'1043Ai Domanda'!$B$23)</f>
        <v/>
      </c>
      <c r="N29" s="90"/>
      <c r="O29" s="89"/>
      <c r="P29" s="90"/>
      <c r="Q29" s="89"/>
      <c r="R29" s="90"/>
      <c r="S29" s="271"/>
      <c r="T29" s="269"/>
      <c r="U29" s="346"/>
      <c r="V29" s="347"/>
      <c r="W29" s="348"/>
      <c r="X29" s="56"/>
      <c r="Y29" s="163">
        <f t="shared" si="0"/>
        <v>0</v>
      </c>
      <c r="Z29" s="163">
        <f>IF('1043Ei Conteggio'!D33="",0,1)</f>
        <v>0</v>
      </c>
      <c r="AA29" s="164" t="e">
        <f t="shared" si="1"/>
        <v>#VALUE!</v>
      </c>
      <c r="AB29" s="164">
        <f t="shared" si="2"/>
        <v>0</v>
      </c>
      <c r="AC29" s="165" t="str">
        <f t="shared" si="7"/>
        <v/>
      </c>
      <c r="AD29" s="164" t="str">
        <f t="shared" si="8"/>
        <v/>
      </c>
      <c r="AE29" s="164" t="str">
        <f t="shared" si="9"/>
        <v/>
      </c>
      <c r="AF29" s="164" t="str">
        <f t="shared" si="3"/>
        <v/>
      </c>
      <c r="AG29" s="164" t="str">
        <f t="shared" si="4"/>
        <v/>
      </c>
      <c r="AH29" s="166" t="str">
        <f t="shared" si="10"/>
        <v/>
      </c>
      <c r="AI29" s="167" t="str">
        <f t="shared" si="5"/>
        <v/>
      </c>
      <c r="AJ29" s="166" t="str">
        <f t="shared" si="11"/>
        <v/>
      </c>
      <c r="AK29" s="166" t="str">
        <f>IF(AH29&lt;AI29,Übersetzungstexte!A$184,"")</f>
        <v/>
      </c>
      <c r="AL29" s="167" t="str">
        <f t="shared" si="6"/>
        <v/>
      </c>
      <c r="AM29" s="168"/>
    </row>
    <row r="30" spans="1:39" s="169" customFormat="1" ht="16.95" customHeight="1">
      <c r="A30" s="272"/>
      <c r="B30" s="444"/>
      <c r="C30" s="445"/>
      <c r="D30" s="446"/>
      <c r="E30" s="434"/>
      <c r="F30" s="273"/>
      <c r="G30" s="90"/>
      <c r="H30" s="274"/>
      <c r="I30" s="271"/>
      <c r="J30" s="270"/>
      <c r="K30" s="271"/>
      <c r="L30" s="269"/>
      <c r="M30" s="170" t="str">
        <f>IF(A30="","",'1043Ai Domanda'!$B$23)</f>
        <v/>
      </c>
      <c r="N30" s="90"/>
      <c r="O30" s="89"/>
      <c r="P30" s="90"/>
      <c r="Q30" s="89"/>
      <c r="R30" s="90"/>
      <c r="S30" s="271"/>
      <c r="T30" s="269"/>
      <c r="U30" s="346"/>
      <c r="V30" s="347"/>
      <c r="W30" s="348"/>
      <c r="X30" s="56"/>
      <c r="Y30" s="163">
        <f t="shared" si="0"/>
        <v>0</v>
      </c>
      <c r="Z30" s="163">
        <f>IF('1043Ei Conteggio'!D34="",0,1)</f>
        <v>0</v>
      </c>
      <c r="AA30" s="164" t="e">
        <f t="shared" si="1"/>
        <v>#VALUE!</v>
      </c>
      <c r="AB30" s="164">
        <f t="shared" si="2"/>
        <v>0</v>
      </c>
      <c r="AC30" s="165" t="str">
        <f t="shared" si="7"/>
        <v/>
      </c>
      <c r="AD30" s="164" t="str">
        <f t="shared" si="8"/>
        <v/>
      </c>
      <c r="AE30" s="164" t="str">
        <f t="shared" si="9"/>
        <v/>
      </c>
      <c r="AF30" s="164" t="str">
        <f t="shared" si="3"/>
        <v/>
      </c>
      <c r="AG30" s="164" t="str">
        <f t="shared" si="4"/>
        <v/>
      </c>
      <c r="AH30" s="166" t="str">
        <f t="shared" si="10"/>
        <v/>
      </c>
      <c r="AI30" s="167" t="str">
        <f t="shared" si="5"/>
        <v/>
      </c>
      <c r="AJ30" s="166" t="str">
        <f t="shared" si="11"/>
        <v/>
      </c>
      <c r="AK30" s="166" t="str">
        <f>IF(AH30&lt;AI30,Übersetzungstexte!A$184,"")</f>
        <v/>
      </c>
      <c r="AL30" s="167" t="str">
        <f t="shared" si="6"/>
        <v/>
      </c>
      <c r="AM30" s="168"/>
    </row>
    <row r="31" spans="1:39" s="169" customFormat="1" ht="16.95" customHeight="1">
      <c r="A31" s="272"/>
      <c r="B31" s="444"/>
      <c r="C31" s="445"/>
      <c r="D31" s="446"/>
      <c r="E31" s="434"/>
      <c r="F31" s="273"/>
      <c r="G31" s="90"/>
      <c r="H31" s="274"/>
      <c r="I31" s="271"/>
      <c r="J31" s="270"/>
      <c r="K31" s="271"/>
      <c r="L31" s="269"/>
      <c r="M31" s="170" t="str">
        <f>IF(A31="","",'1043Ai Domanda'!$B$23)</f>
        <v/>
      </c>
      <c r="N31" s="90"/>
      <c r="O31" s="89"/>
      <c r="P31" s="90"/>
      <c r="Q31" s="89"/>
      <c r="R31" s="90"/>
      <c r="S31" s="271"/>
      <c r="T31" s="269"/>
      <c r="U31" s="346"/>
      <c r="V31" s="347"/>
      <c r="W31" s="348"/>
      <c r="X31" s="56"/>
      <c r="Y31" s="163">
        <f t="shared" si="0"/>
        <v>0</v>
      </c>
      <c r="Z31" s="163">
        <f>IF('1043Ei Conteggio'!D35="",0,1)</f>
        <v>0</v>
      </c>
      <c r="AA31" s="164" t="e">
        <f t="shared" si="1"/>
        <v>#VALUE!</v>
      </c>
      <c r="AB31" s="164">
        <f t="shared" si="2"/>
        <v>0</v>
      </c>
      <c r="AC31" s="165" t="str">
        <f t="shared" si="7"/>
        <v/>
      </c>
      <c r="AD31" s="164" t="str">
        <f t="shared" si="8"/>
        <v/>
      </c>
      <c r="AE31" s="164" t="str">
        <f t="shared" si="9"/>
        <v/>
      </c>
      <c r="AF31" s="164" t="str">
        <f t="shared" si="3"/>
        <v/>
      </c>
      <c r="AG31" s="164" t="str">
        <f t="shared" si="4"/>
        <v/>
      </c>
      <c r="AH31" s="166" t="str">
        <f t="shared" si="10"/>
        <v/>
      </c>
      <c r="AI31" s="167" t="str">
        <f t="shared" si="5"/>
        <v/>
      </c>
      <c r="AJ31" s="166" t="str">
        <f t="shared" si="11"/>
        <v/>
      </c>
      <c r="AK31" s="166" t="str">
        <f>IF(AH31&lt;AI31,Übersetzungstexte!A$184,"")</f>
        <v/>
      </c>
      <c r="AL31" s="167" t="str">
        <f t="shared" si="6"/>
        <v/>
      </c>
      <c r="AM31" s="168"/>
    </row>
    <row r="32" spans="1:39" s="169" customFormat="1" ht="16.95" customHeight="1">
      <c r="A32" s="272"/>
      <c r="B32" s="444"/>
      <c r="C32" s="445"/>
      <c r="D32" s="446"/>
      <c r="E32" s="434"/>
      <c r="F32" s="273"/>
      <c r="G32" s="90"/>
      <c r="H32" s="274"/>
      <c r="I32" s="271"/>
      <c r="J32" s="270"/>
      <c r="K32" s="271"/>
      <c r="L32" s="269"/>
      <c r="M32" s="170" t="str">
        <f>IF(A32="","",'1043Ai Domanda'!$B$23)</f>
        <v/>
      </c>
      <c r="N32" s="90"/>
      <c r="O32" s="89"/>
      <c r="P32" s="90"/>
      <c r="Q32" s="89"/>
      <c r="R32" s="90"/>
      <c r="S32" s="271"/>
      <c r="T32" s="269"/>
      <c r="U32" s="346"/>
      <c r="V32" s="347"/>
      <c r="W32" s="348"/>
      <c r="X32" s="56"/>
      <c r="Y32" s="163">
        <f t="shared" si="0"/>
        <v>0</v>
      </c>
      <c r="Z32" s="163">
        <f>IF('1043Ei Conteggio'!D36="",0,1)</f>
        <v>0</v>
      </c>
      <c r="AA32" s="164" t="e">
        <f t="shared" si="1"/>
        <v>#VALUE!</v>
      </c>
      <c r="AB32" s="164">
        <f t="shared" si="2"/>
        <v>0</v>
      </c>
      <c r="AC32" s="165" t="str">
        <f t="shared" si="7"/>
        <v/>
      </c>
      <c r="AD32" s="164" t="str">
        <f t="shared" si="8"/>
        <v/>
      </c>
      <c r="AE32" s="164" t="str">
        <f t="shared" si="9"/>
        <v/>
      </c>
      <c r="AF32" s="164" t="str">
        <f t="shared" si="3"/>
        <v/>
      </c>
      <c r="AG32" s="164" t="str">
        <f t="shared" si="4"/>
        <v/>
      </c>
      <c r="AH32" s="166" t="str">
        <f t="shared" si="10"/>
        <v/>
      </c>
      <c r="AI32" s="167" t="str">
        <f t="shared" si="5"/>
        <v/>
      </c>
      <c r="AJ32" s="166" t="str">
        <f t="shared" si="11"/>
        <v/>
      </c>
      <c r="AK32" s="166" t="str">
        <f>IF(AH32&lt;AI32,Übersetzungstexte!A$184,"")</f>
        <v/>
      </c>
      <c r="AL32" s="167" t="str">
        <f t="shared" si="6"/>
        <v/>
      </c>
      <c r="AM32" s="168"/>
    </row>
    <row r="33" spans="1:39" s="169" customFormat="1" ht="16.95" customHeight="1">
      <c r="A33" s="272"/>
      <c r="B33" s="444"/>
      <c r="C33" s="445"/>
      <c r="D33" s="446"/>
      <c r="E33" s="434"/>
      <c r="F33" s="273"/>
      <c r="G33" s="90"/>
      <c r="H33" s="274"/>
      <c r="I33" s="271"/>
      <c r="J33" s="270"/>
      <c r="K33" s="271"/>
      <c r="L33" s="269"/>
      <c r="M33" s="170" t="str">
        <f>IF(A33="","",'1043Ai Domanda'!$B$23)</f>
        <v/>
      </c>
      <c r="N33" s="90"/>
      <c r="O33" s="89"/>
      <c r="P33" s="90"/>
      <c r="Q33" s="89"/>
      <c r="R33" s="90"/>
      <c r="S33" s="271"/>
      <c r="T33" s="269"/>
      <c r="U33" s="346"/>
      <c r="V33" s="347"/>
      <c r="W33" s="348"/>
      <c r="X33" s="56"/>
      <c r="Y33" s="163">
        <f t="shared" si="0"/>
        <v>0</v>
      </c>
      <c r="Z33" s="163">
        <f>IF('1043Ei Conteggio'!D37="",0,1)</f>
        <v>0</v>
      </c>
      <c r="AA33" s="164" t="e">
        <f t="shared" si="1"/>
        <v>#VALUE!</v>
      </c>
      <c r="AB33" s="164">
        <f t="shared" si="2"/>
        <v>0</v>
      </c>
      <c r="AC33" s="165" t="str">
        <f t="shared" si="7"/>
        <v/>
      </c>
      <c r="AD33" s="164" t="str">
        <f t="shared" si="8"/>
        <v/>
      </c>
      <c r="AE33" s="164" t="str">
        <f t="shared" si="9"/>
        <v/>
      </c>
      <c r="AF33" s="164" t="str">
        <f t="shared" si="3"/>
        <v/>
      </c>
      <c r="AG33" s="164" t="str">
        <f t="shared" si="4"/>
        <v/>
      </c>
      <c r="AH33" s="166" t="str">
        <f t="shared" si="10"/>
        <v/>
      </c>
      <c r="AI33" s="167" t="str">
        <f t="shared" si="5"/>
        <v/>
      </c>
      <c r="AJ33" s="166" t="str">
        <f t="shared" si="11"/>
        <v/>
      </c>
      <c r="AK33" s="166" t="str">
        <f>IF(AH33&lt;AI33,Übersetzungstexte!A$184,"")</f>
        <v/>
      </c>
      <c r="AL33" s="167" t="str">
        <f t="shared" si="6"/>
        <v/>
      </c>
      <c r="AM33" s="168"/>
    </row>
    <row r="34" spans="1:39" s="169" customFormat="1" ht="16.95" customHeight="1">
      <c r="A34" s="272"/>
      <c r="B34" s="444"/>
      <c r="C34" s="445"/>
      <c r="D34" s="446"/>
      <c r="E34" s="434"/>
      <c r="F34" s="273"/>
      <c r="G34" s="90"/>
      <c r="H34" s="274"/>
      <c r="I34" s="271"/>
      <c r="J34" s="270"/>
      <c r="K34" s="271"/>
      <c r="L34" s="269"/>
      <c r="M34" s="170" t="str">
        <f>IF(A34="","",'1043Ai Domanda'!$B$23)</f>
        <v/>
      </c>
      <c r="N34" s="90"/>
      <c r="O34" s="89"/>
      <c r="P34" s="90"/>
      <c r="Q34" s="89"/>
      <c r="R34" s="90"/>
      <c r="S34" s="271"/>
      <c r="T34" s="269"/>
      <c r="U34" s="346"/>
      <c r="V34" s="347"/>
      <c r="W34" s="348"/>
      <c r="X34" s="56"/>
      <c r="Y34" s="163">
        <f t="shared" si="0"/>
        <v>0</v>
      </c>
      <c r="Z34" s="163">
        <f>IF('1043Ei Conteggio'!D38="",0,1)</f>
        <v>0</v>
      </c>
      <c r="AA34" s="164" t="e">
        <f t="shared" si="1"/>
        <v>#VALUE!</v>
      </c>
      <c r="AB34" s="164">
        <f t="shared" si="2"/>
        <v>0</v>
      </c>
      <c r="AC34" s="165" t="str">
        <f t="shared" si="7"/>
        <v/>
      </c>
      <c r="AD34" s="164" t="str">
        <f t="shared" si="8"/>
        <v/>
      </c>
      <c r="AE34" s="164" t="str">
        <f t="shared" si="9"/>
        <v/>
      </c>
      <c r="AF34" s="164" t="str">
        <f t="shared" si="3"/>
        <v/>
      </c>
      <c r="AG34" s="164" t="str">
        <f t="shared" si="4"/>
        <v/>
      </c>
      <c r="AH34" s="166" t="str">
        <f t="shared" si="10"/>
        <v/>
      </c>
      <c r="AI34" s="167" t="str">
        <f t="shared" si="5"/>
        <v/>
      </c>
      <c r="AJ34" s="166" t="str">
        <f t="shared" si="11"/>
        <v/>
      </c>
      <c r="AK34" s="166" t="str">
        <f>IF(AH34&lt;AI34,Übersetzungstexte!A$184,"")</f>
        <v/>
      </c>
      <c r="AL34" s="167" t="str">
        <f t="shared" si="6"/>
        <v/>
      </c>
      <c r="AM34" s="168"/>
    </row>
    <row r="35" spans="1:39" s="169" customFormat="1" ht="16.95" customHeight="1">
      <c r="A35" s="272"/>
      <c r="B35" s="444"/>
      <c r="C35" s="445"/>
      <c r="D35" s="446"/>
      <c r="E35" s="434"/>
      <c r="F35" s="273"/>
      <c r="G35" s="90"/>
      <c r="H35" s="274"/>
      <c r="I35" s="271"/>
      <c r="J35" s="270"/>
      <c r="K35" s="271"/>
      <c r="L35" s="269"/>
      <c r="M35" s="170" t="str">
        <f>IF(A35="","",'1043Ai Domanda'!$B$23)</f>
        <v/>
      </c>
      <c r="N35" s="90"/>
      <c r="O35" s="89"/>
      <c r="P35" s="90"/>
      <c r="Q35" s="89"/>
      <c r="R35" s="90"/>
      <c r="S35" s="271"/>
      <c r="T35" s="269"/>
      <c r="U35" s="346"/>
      <c r="V35" s="347"/>
      <c r="W35" s="348"/>
      <c r="X35" s="56"/>
      <c r="Y35" s="163">
        <f t="shared" si="0"/>
        <v>0</v>
      </c>
      <c r="Z35" s="163">
        <f>IF('1043Ei Conteggio'!D39="",0,1)</f>
        <v>0</v>
      </c>
      <c r="AA35" s="164" t="e">
        <f t="shared" si="1"/>
        <v>#VALUE!</v>
      </c>
      <c r="AB35" s="164">
        <f t="shared" si="2"/>
        <v>0</v>
      </c>
      <c r="AC35" s="165" t="str">
        <f t="shared" si="7"/>
        <v/>
      </c>
      <c r="AD35" s="164" t="str">
        <f t="shared" si="8"/>
        <v/>
      </c>
      <c r="AE35" s="164" t="str">
        <f t="shared" si="9"/>
        <v/>
      </c>
      <c r="AF35" s="164" t="str">
        <f t="shared" si="3"/>
        <v/>
      </c>
      <c r="AG35" s="164" t="str">
        <f t="shared" si="4"/>
        <v/>
      </c>
      <c r="AH35" s="166" t="str">
        <f t="shared" si="10"/>
        <v/>
      </c>
      <c r="AI35" s="167" t="str">
        <f t="shared" si="5"/>
        <v/>
      </c>
      <c r="AJ35" s="166" t="str">
        <f t="shared" si="11"/>
        <v/>
      </c>
      <c r="AK35" s="166" t="str">
        <f>IF(AH35&lt;AI35,Übersetzungstexte!A$184,"")</f>
        <v/>
      </c>
      <c r="AL35" s="167" t="str">
        <f t="shared" si="6"/>
        <v/>
      </c>
      <c r="AM35" s="168"/>
    </row>
    <row r="36" spans="1:39" s="169" customFormat="1" ht="16.95" customHeight="1">
      <c r="A36" s="272"/>
      <c r="B36" s="444"/>
      <c r="C36" s="445"/>
      <c r="D36" s="446"/>
      <c r="E36" s="434"/>
      <c r="F36" s="273"/>
      <c r="G36" s="90"/>
      <c r="H36" s="274"/>
      <c r="I36" s="271"/>
      <c r="J36" s="270"/>
      <c r="K36" s="271"/>
      <c r="L36" s="269"/>
      <c r="M36" s="170" t="str">
        <f>IF(A36="","",'1043Ai Domanda'!$B$23)</f>
        <v/>
      </c>
      <c r="N36" s="90"/>
      <c r="O36" s="89"/>
      <c r="P36" s="90"/>
      <c r="Q36" s="89"/>
      <c r="R36" s="90"/>
      <c r="S36" s="271"/>
      <c r="T36" s="269"/>
      <c r="U36" s="346"/>
      <c r="V36" s="347"/>
      <c r="W36" s="348"/>
      <c r="X36" s="56"/>
      <c r="Y36" s="163">
        <f t="shared" si="0"/>
        <v>0</v>
      </c>
      <c r="Z36" s="163">
        <f>IF('1043Ei Conteggio'!D40="",0,1)</f>
        <v>0</v>
      </c>
      <c r="AA36" s="164" t="e">
        <f t="shared" si="1"/>
        <v>#VALUE!</v>
      </c>
      <c r="AB36" s="164">
        <f t="shared" si="2"/>
        <v>0</v>
      </c>
      <c r="AC36" s="165" t="str">
        <f t="shared" si="7"/>
        <v/>
      </c>
      <c r="AD36" s="164" t="str">
        <f t="shared" si="8"/>
        <v/>
      </c>
      <c r="AE36" s="164" t="str">
        <f t="shared" si="9"/>
        <v/>
      </c>
      <c r="AF36" s="164" t="str">
        <f t="shared" si="3"/>
        <v/>
      </c>
      <c r="AG36" s="164" t="str">
        <f t="shared" si="4"/>
        <v/>
      </c>
      <c r="AH36" s="166" t="str">
        <f t="shared" si="10"/>
        <v/>
      </c>
      <c r="AI36" s="167" t="str">
        <f t="shared" si="5"/>
        <v/>
      </c>
      <c r="AJ36" s="166" t="str">
        <f t="shared" si="11"/>
        <v/>
      </c>
      <c r="AK36" s="166" t="str">
        <f>IF(AH36&lt;AI36,Übersetzungstexte!A$184,"")</f>
        <v/>
      </c>
      <c r="AL36" s="167" t="str">
        <f t="shared" si="6"/>
        <v/>
      </c>
      <c r="AM36" s="168"/>
    </row>
    <row r="37" spans="1:39" s="169" customFormat="1" ht="16.95" customHeight="1">
      <c r="A37" s="272"/>
      <c r="B37" s="444"/>
      <c r="C37" s="445"/>
      <c r="D37" s="446"/>
      <c r="E37" s="434"/>
      <c r="F37" s="273"/>
      <c r="G37" s="90"/>
      <c r="H37" s="274"/>
      <c r="I37" s="271"/>
      <c r="J37" s="270"/>
      <c r="K37" s="271"/>
      <c r="L37" s="269"/>
      <c r="M37" s="170" t="str">
        <f>IF(A37="","",'1043Ai Domanda'!$B$23)</f>
        <v/>
      </c>
      <c r="N37" s="90"/>
      <c r="O37" s="89"/>
      <c r="P37" s="90"/>
      <c r="Q37" s="89"/>
      <c r="R37" s="90"/>
      <c r="S37" s="271"/>
      <c r="T37" s="269"/>
      <c r="U37" s="346"/>
      <c r="V37" s="347"/>
      <c r="W37" s="348"/>
      <c r="X37" s="56"/>
      <c r="Y37" s="163">
        <f t="shared" si="0"/>
        <v>0</v>
      </c>
      <c r="Z37" s="163">
        <f>IF('1043Ei Conteggio'!D41="",0,1)</f>
        <v>0</v>
      </c>
      <c r="AA37" s="164" t="e">
        <f t="shared" si="1"/>
        <v>#VALUE!</v>
      </c>
      <c r="AB37" s="164">
        <f t="shared" si="2"/>
        <v>0</v>
      </c>
      <c r="AC37" s="165" t="str">
        <f t="shared" si="7"/>
        <v/>
      </c>
      <c r="AD37" s="164" t="str">
        <f t="shared" si="8"/>
        <v/>
      </c>
      <c r="AE37" s="164" t="str">
        <f t="shared" si="9"/>
        <v/>
      </c>
      <c r="AF37" s="164" t="str">
        <f t="shared" si="3"/>
        <v/>
      </c>
      <c r="AG37" s="164" t="str">
        <f t="shared" si="4"/>
        <v/>
      </c>
      <c r="AH37" s="166" t="str">
        <f t="shared" si="10"/>
        <v/>
      </c>
      <c r="AI37" s="167" t="str">
        <f t="shared" si="5"/>
        <v/>
      </c>
      <c r="AJ37" s="166" t="str">
        <f t="shared" si="11"/>
        <v/>
      </c>
      <c r="AK37" s="166" t="str">
        <f>IF(AH37&lt;AI37,Übersetzungstexte!A$184,"")</f>
        <v/>
      </c>
      <c r="AL37" s="167" t="str">
        <f t="shared" si="6"/>
        <v/>
      </c>
      <c r="AM37" s="168"/>
    </row>
    <row r="38" spans="1:39" s="169" customFormat="1" ht="16.95" customHeight="1">
      <c r="A38" s="272"/>
      <c r="B38" s="444"/>
      <c r="C38" s="445"/>
      <c r="D38" s="446"/>
      <c r="E38" s="434"/>
      <c r="F38" s="273"/>
      <c r="G38" s="90"/>
      <c r="H38" s="274"/>
      <c r="I38" s="271"/>
      <c r="J38" s="270"/>
      <c r="K38" s="271"/>
      <c r="L38" s="269"/>
      <c r="M38" s="170" t="str">
        <f>IF(A38="","",'1043Ai Domanda'!$B$23)</f>
        <v/>
      </c>
      <c r="N38" s="90"/>
      <c r="O38" s="89"/>
      <c r="P38" s="90"/>
      <c r="Q38" s="89"/>
      <c r="R38" s="90"/>
      <c r="S38" s="271"/>
      <c r="T38" s="269"/>
      <c r="U38" s="346"/>
      <c r="V38" s="347"/>
      <c r="W38" s="348"/>
      <c r="X38" s="56"/>
      <c r="Y38" s="163">
        <f t="shared" si="0"/>
        <v>0</v>
      </c>
      <c r="Z38" s="163">
        <f>IF('1043Ei Conteggio'!D42="",0,1)</f>
        <v>0</v>
      </c>
      <c r="AA38" s="164" t="e">
        <f t="shared" si="1"/>
        <v>#VALUE!</v>
      </c>
      <c r="AB38" s="164">
        <f t="shared" si="2"/>
        <v>0</v>
      </c>
      <c r="AC38" s="165" t="str">
        <f t="shared" si="7"/>
        <v/>
      </c>
      <c r="AD38" s="164" t="str">
        <f t="shared" si="8"/>
        <v/>
      </c>
      <c r="AE38" s="164" t="str">
        <f t="shared" si="9"/>
        <v/>
      </c>
      <c r="AF38" s="164" t="str">
        <f t="shared" si="3"/>
        <v/>
      </c>
      <c r="AG38" s="164" t="str">
        <f t="shared" si="4"/>
        <v/>
      </c>
      <c r="AH38" s="166" t="str">
        <f t="shared" si="10"/>
        <v/>
      </c>
      <c r="AI38" s="167" t="str">
        <f t="shared" si="5"/>
        <v/>
      </c>
      <c r="AJ38" s="166" t="str">
        <f t="shared" si="11"/>
        <v/>
      </c>
      <c r="AK38" s="166" t="str">
        <f>IF(AH38&lt;AI38,Übersetzungstexte!A$184,"")</f>
        <v/>
      </c>
      <c r="AL38" s="167" t="str">
        <f t="shared" si="6"/>
        <v/>
      </c>
      <c r="AM38" s="168"/>
    </row>
    <row r="39" spans="1:39" s="169" customFormat="1" ht="16.95" customHeight="1">
      <c r="A39" s="272"/>
      <c r="B39" s="444"/>
      <c r="C39" s="445"/>
      <c r="D39" s="446"/>
      <c r="E39" s="434"/>
      <c r="F39" s="273"/>
      <c r="G39" s="90"/>
      <c r="H39" s="274"/>
      <c r="I39" s="271"/>
      <c r="J39" s="270"/>
      <c r="K39" s="271"/>
      <c r="L39" s="269"/>
      <c r="M39" s="170" t="str">
        <f>IF(A39="","",'1043Ai Domanda'!$B$23)</f>
        <v/>
      </c>
      <c r="N39" s="90"/>
      <c r="O39" s="89"/>
      <c r="P39" s="90"/>
      <c r="Q39" s="89"/>
      <c r="R39" s="90"/>
      <c r="S39" s="271"/>
      <c r="T39" s="269"/>
      <c r="U39" s="346"/>
      <c r="V39" s="347"/>
      <c r="W39" s="348"/>
      <c r="X39" s="56"/>
      <c r="Y39" s="163">
        <f t="shared" si="0"/>
        <v>0</v>
      </c>
      <c r="Z39" s="163">
        <f>IF('1043Ei Conteggio'!D43="",0,1)</f>
        <v>0</v>
      </c>
      <c r="AA39" s="164" t="e">
        <f t="shared" si="1"/>
        <v>#VALUE!</v>
      </c>
      <c r="AB39" s="164">
        <f t="shared" si="2"/>
        <v>0</v>
      </c>
      <c r="AC39" s="165" t="str">
        <f t="shared" si="7"/>
        <v/>
      </c>
      <c r="AD39" s="164" t="str">
        <f t="shared" si="8"/>
        <v/>
      </c>
      <c r="AE39" s="164" t="str">
        <f t="shared" si="9"/>
        <v/>
      </c>
      <c r="AF39" s="164" t="str">
        <f t="shared" si="3"/>
        <v/>
      </c>
      <c r="AG39" s="164" t="str">
        <f t="shared" si="4"/>
        <v/>
      </c>
      <c r="AH39" s="166" t="str">
        <f t="shared" si="10"/>
        <v/>
      </c>
      <c r="AI39" s="167" t="str">
        <f t="shared" si="5"/>
        <v/>
      </c>
      <c r="AJ39" s="166" t="str">
        <f t="shared" si="11"/>
        <v/>
      </c>
      <c r="AK39" s="166" t="str">
        <f>IF(AH39&lt;AI39,Übersetzungstexte!A$184,"")</f>
        <v/>
      </c>
      <c r="AL39" s="167" t="str">
        <f t="shared" si="6"/>
        <v/>
      </c>
      <c r="AM39" s="168"/>
    </row>
    <row r="40" spans="1:39" s="169" customFormat="1" ht="16.95" customHeight="1">
      <c r="A40" s="272"/>
      <c r="B40" s="444"/>
      <c r="C40" s="445"/>
      <c r="D40" s="446"/>
      <c r="E40" s="434"/>
      <c r="F40" s="273"/>
      <c r="G40" s="90"/>
      <c r="H40" s="274"/>
      <c r="I40" s="271"/>
      <c r="J40" s="270"/>
      <c r="K40" s="271"/>
      <c r="L40" s="269"/>
      <c r="M40" s="170" t="str">
        <f>IF(A40="","",'1043Ai Domanda'!$B$23)</f>
        <v/>
      </c>
      <c r="N40" s="90"/>
      <c r="O40" s="89"/>
      <c r="P40" s="90"/>
      <c r="Q40" s="89"/>
      <c r="R40" s="90"/>
      <c r="S40" s="271"/>
      <c r="T40" s="269"/>
      <c r="U40" s="346"/>
      <c r="V40" s="347"/>
      <c r="W40" s="348"/>
      <c r="X40" s="56"/>
      <c r="Y40" s="163">
        <f t="shared" ref="Y40:Y71" si="12">IF(Y$2-YEAR(D40)&lt;Y$3,0,1)</f>
        <v>0</v>
      </c>
      <c r="Z40" s="163">
        <f>IF('1043Ei Conteggio'!D44="",0,1)</f>
        <v>0</v>
      </c>
      <c r="AA40" s="164" t="e">
        <f t="shared" ref="AA40:AA71" si="13">ROUND((K40+J40)/(Y$4-(K40+J40))*100,2)</f>
        <v>#VALUE!</v>
      </c>
      <c r="AB40" s="164">
        <f t="shared" ref="AB40:AB71" si="14">ROUND(H40,0)/12</f>
        <v>0</v>
      </c>
      <c r="AC40" s="165" t="str">
        <f t="shared" ref="AC40:AC71" si="15">IF(AND(A40="",B40="",C40=""),"",ROUND((Y$4-(K40+J40))*L40/60,1))</f>
        <v/>
      </c>
      <c r="AD40" s="164" t="str">
        <f t="shared" si="8"/>
        <v/>
      </c>
      <c r="AE40" s="164" t="str">
        <f t="shared" si="9"/>
        <v/>
      </c>
      <c r="AF40" s="164" t="str">
        <f t="shared" ref="AF40:AF71" si="16">IF(OR(AND(A40="",B40="",C40=""),F40=0,F40="",AC40=0,AC40=""),"",ROUND((AB40*F40/AC40),2))</f>
        <v/>
      </c>
      <c r="AG40" s="164" t="str">
        <f t="shared" ref="AG40:AG71" si="17">IF(OR(AND(A40="",B40="",C40=""),F40=0,F40="",AC40=0,AC40=""),"",ROUND((I40/(12*AB40*F40)+1)*AB40*F40/AC40,2))</f>
        <v/>
      </c>
      <c r="AH40" s="166" t="str">
        <f t="shared" si="10"/>
        <v/>
      </c>
      <c r="AI40" s="167" t="str">
        <f t="shared" ref="AI40:AI71" si="18">IF(OR(AND(A40="",B40="",C40=""),Y$4=""),"",IF(AND(G40&gt;0,I40&gt;0),AE40, IF(G40&gt;0,AD40, IF(AND(F40&gt;0,I40&gt;0),AG40,AF40))))</f>
        <v/>
      </c>
      <c r="AJ40" s="166" t="str">
        <f t="shared" si="11"/>
        <v/>
      </c>
      <c r="AK40" s="166" t="str">
        <f>IF(AH40&lt;AI40,Übersetzungstexte!A$184,"")</f>
        <v/>
      </c>
      <c r="AL40" s="167" t="str">
        <f t="shared" ref="AL40:AL71" si="19">IF(AND(B40="",C40=""),"",CONCATENATE(B40,", ",C40))</f>
        <v/>
      </c>
      <c r="AM40" s="168"/>
    </row>
    <row r="41" spans="1:39" s="169" customFormat="1" ht="16.95" customHeight="1">
      <c r="A41" s="272"/>
      <c r="B41" s="444"/>
      <c r="C41" s="445"/>
      <c r="D41" s="446"/>
      <c r="E41" s="434"/>
      <c r="F41" s="273"/>
      <c r="G41" s="90"/>
      <c r="H41" s="274"/>
      <c r="I41" s="271"/>
      <c r="J41" s="270"/>
      <c r="K41" s="271"/>
      <c r="L41" s="269"/>
      <c r="M41" s="170" t="str">
        <f>IF(A41="","",'1043Ai Domanda'!$B$23)</f>
        <v/>
      </c>
      <c r="N41" s="90"/>
      <c r="O41" s="89"/>
      <c r="P41" s="90"/>
      <c r="Q41" s="89"/>
      <c r="R41" s="90"/>
      <c r="S41" s="271"/>
      <c r="T41" s="269"/>
      <c r="U41" s="346"/>
      <c r="V41" s="347"/>
      <c r="W41" s="348"/>
      <c r="X41" s="56"/>
      <c r="Y41" s="163">
        <f t="shared" si="12"/>
        <v>0</v>
      </c>
      <c r="Z41" s="163">
        <f>IF('1043Ei Conteggio'!D45="",0,1)</f>
        <v>0</v>
      </c>
      <c r="AA41" s="164" t="e">
        <f t="shared" si="13"/>
        <v>#VALUE!</v>
      </c>
      <c r="AB41" s="164">
        <f t="shared" si="14"/>
        <v>0</v>
      </c>
      <c r="AC41" s="165" t="str">
        <f t="shared" si="15"/>
        <v/>
      </c>
      <c r="AD41" s="164" t="str">
        <f t="shared" si="8"/>
        <v/>
      </c>
      <c r="AE41" s="164" t="str">
        <f t="shared" si="9"/>
        <v/>
      </c>
      <c r="AF41" s="164" t="str">
        <f t="shared" si="16"/>
        <v/>
      </c>
      <c r="AG41" s="164" t="str">
        <f t="shared" si="17"/>
        <v/>
      </c>
      <c r="AH41" s="166" t="str">
        <f t="shared" ref="AH41:AH72" si="20">IF(OR(AND(A41="",B41="",C41=""),AC41=0,AC41=""),"",ROUND(AH$4 / AC41,1))</f>
        <v/>
      </c>
      <c r="AI41" s="167" t="str">
        <f t="shared" si="18"/>
        <v/>
      </c>
      <c r="AJ41" s="166" t="str">
        <f t="shared" si="11"/>
        <v/>
      </c>
      <c r="AK41" s="166" t="str">
        <f>IF(AH41&lt;AI41,Übersetzungstexte!A$184,"")</f>
        <v/>
      </c>
      <c r="AL41" s="167" t="str">
        <f t="shared" si="19"/>
        <v/>
      </c>
      <c r="AM41" s="168"/>
    </row>
    <row r="42" spans="1:39" s="169" customFormat="1" ht="16.95" customHeight="1">
      <c r="A42" s="272"/>
      <c r="B42" s="444"/>
      <c r="C42" s="445"/>
      <c r="D42" s="446"/>
      <c r="E42" s="434"/>
      <c r="F42" s="273"/>
      <c r="G42" s="90"/>
      <c r="H42" s="274"/>
      <c r="I42" s="271"/>
      <c r="J42" s="270"/>
      <c r="K42" s="271"/>
      <c r="L42" s="269"/>
      <c r="M42" s="170" t="str">
        <f>IF(A42="","",'1043Ai Domanda'!$B$23)</f>
        <v/>
      </c>
      <c r="N42" s="90"/>
      <c r="O42" s="89"/>
      <c r="P42" s="90"/>
      <c r="Q42" s="89"/>
      <c r="R42" s="90"/>
      <c r="S42" s="271"/>
      <c r="T42" s="269"/>
      <c r="U42" s="346"/>
      <c r="V42" s="347"/>
      <c r="W42" s="348"/>
      <c r="X42" s="56"/>
      <c r="Y42" s="163">
        <f t="shared" si="12"/>
        <v>0</v>
      </c>
      <c r="Z42" s="163">
        <f>IF('1043Ei Conteggio'!D46="",0,1)</f>
        <v>0</v>
      </c>
      <c r="AA42" s="164" t="e">
        <f t="shared" si="13"/>
        <v>#VALUE!</v>
      </c>
      <c r="AB42" s="164">
        <f t="shared" si="14"/>
        <v>0</v>
      </c>
      <c r="AC42" s="165" t="str">
        <f t="shared" si="15"/>
        <v/>
      </c>
      <c r="AD42" s="164" t="str">
        <f t="shared" si="8"/>
        <v/>
      </c>
      <c r="AE42" s="164" t="str">
        <f t="shared" si="9"/>
        <v/>
      </c>
      <c r="AF42" s="164" t="str">
        <f t="shared" si="16"/>
        <v/>
      </c>
      <c r="AG42" s="164" t="str">
        <f t="shared" si="17"/>
        <v/>
      </c>
      <c r="AH42" s="166" t="str">
        <f t="shared" si="20"/>
        <v/>
      </c>
      <c r="AI42" s="167" t="str">
        <f t="shared" si="18"/>
        <v/>
      </c>
      <c r="AJ42" s="166" t="str">
        <f t="shared" si="11"/>
        <v/>
      </c>
      <c r="AK42" s="166" t="str">
        <f>IF(AH42&lt;AI42,Übersetzungstexte!A$184,"")</f>
        <v/>
      </c>
      <c r="AL42" s="167" t="str">
        <f t="shared" si="19"/>
        <v/>
      </c>
      <c r="AM42" s="168"/>
    </row>
    <row r="43" spans="1:39" s="169" customFormat="1" ht="16.95" customHeight="1">
      <c r="A43" s="272"/>
      <c r="B43" s="444"/>
      <c r="C43" s="445"/>
      <c r="D43" s="446"/>
      <c r="E43" s="434"/>
      <c r="F43" s="273"/>
      <c r="G43" s="90"/>
      <c r="H43" s="274"/>
      <c r="I43" s="271"/>
      <c r="J43" s="270"/>
      <c r="K43" s="271"/>
      <c r="L43" s="269"/>
      <c r="M43" s="170" t="str">
        <f>IF(A43="","",'1043Ai Domanda'!$B$23)</f>
        <v/>
      </c>
      <c r="N43" s="90"/>
      <c r="O43" s="89"/>
      <c r="P43" s="90"/>
      <c r="Q43" s="89"/>
      <c r="R43" s="90"/>
      <c r="S43" s="271"/>
      <c r="T43" s="269"/>
      <c r="U43" s="346"/>
      <c r="V43" s="347"/>
      <c r="W43" s="348"/>
      <c r="X43" s="56"/>
      <c r="Y43" s="163">
        <f t="shared" si="12"/>
        <v>0</v>
      </c>
      <c r="Z43" s="163">
        <f>IF('1043Ei Conteggio'!D47="",0,1)</f>
        <v>0</v>
      </c>
      <c r="AA43" s="164" t="e">
        <f t="shared" si="13"/>
        <v>#VALUE!</v>
      </c>
      <c r="AB43" s="164">
        <f t="shared" si="14"/>
        <v>0</v>
      </c>
      <c r="AC43" s="165" t="str">
        <f t="shared" si="15"/>
        <v/>
      </c>
      <c r="AD43" s="164" t="str">
        <f t="shared" si="8"/>
        <v/>
      </c>
      <c r="AE43" s="164" t="str">
        <f t="shared" si="9"/>
        <v/>
      </c>
      <c r="AF43" s="164" t="str">
        <f t="shared" si="16"/>
        <v/>
      </c>
      <c r="AG43" s="164" t="str">
        <f t="shared" si="17"/>
        <v/>
      </c>
      <c r="AH43" s="166" t="str">
        <f t="shared" si="20"/>
        <v/>
      </c>
      <c r="AI43" s="167" t="str">
        <f t="shared" si="18"/>
        <v/>
      </c>
      <c r="AJ43" s="166" t="str">
        <f t="shared" si="11"/>
        <v/>
      </c>
      <c r="AK43" s="166" t="str">
        <f>IF(AH43&lt;AI43,Übersetzungstexte!A$184,"")</f>
        <v/>
      </c>
      <c r="AL43" s="167" t="str">
        <f t="shared" si="19"/>
        <v/>
      </c>
      <c r="AM43" s="168"/>
    </row>
    <row r="44" spans="1:39" s="169" customFormat="1" ht="16.95" customHeight="1">
      <c r="A44" s="272"/>
      <c r="B44" s="444"/>
      <c r="C44" s="445"/>
      <c r="D44" s="446"/>
      <c r="E44" s="434"/>
      <c r="F44" s="273"/>
      <c r="G44" s="90"/>
      <c r="H44" s="274"/>
      <c r="I44" s="271"/>
      <c r="J44" s="270"/>
      <c r="K44" s="271"/>
      <c r="L44" s="269"/>
      <c r="M44" s="170" t="str">
        <f>IF(A44="","",'1043Ai Domanda'!$B$23)</f>
        <v/>
      </c>
      <c r="N44" s="90"/>
      <c r="O44" s="89"/>
      <c r="P44" s="90"/>
      <c r="Q44" s="89"/>
      <c r="R44" s="90"/>
      <c r="S44" s="271"/>
      <c r="T44" s="269"/>
      <c r="U44" s="346"/>
      <c r="V44" s="347"/>
      <c r="W44" s="348"/>
      <c r="X44" s="56"/>
      <c r="Y44" s="163">
        <f t="shared" si="12"/>
        <v>0</v>
      </c>
      <c r="Z44" s="163">
        <f>IF('1043Ei Conteggio'!D48="",0,1)</f>
        <v>0</v>
      </c>
      <c r="AA44" s="164" t="e">
        <f t="shared" si="13"/>
        <v>#VALUE!</v>
      </c>
      <c r="AB44" s="164">
        <f t="shared" si="14"/>
        <v>0</v>
      </c>
      <c r="AC44" s="165" t="str">
        <f t="shared" si="15"/>
        <v/>
      </c>
      <c r="AD44" s="164" t="str">
        <f t="shared" si="8"/>
        <v/>
      </c>
      <c r="AE44" s="164" t="str">
        <f t="shared" si="9"/>
        <v/>
      </c>
      <c r="AF44" s="164" t="str">
        <f t="shared" si="16"/>
        <v/>
      </c>
      <c r="AG44" s="164" t="str">
        <f t="shared" si="17"/>
        <v/>
      </c>
      <c r="AH44" s="166" t="str">
        <f t="shared" si="20"/>
        <v/>
      </c>
      <c r="AI44" s="167" t="str">
        <f t="shared" si="18"/>
        <v/>
      </c>
      <c r="AJ44" s="166" t="str">
        <f t="shared" si="11"/>
        <v/>
      </c>
      <c r="AK44" s="166" t="str">
        <f>IF(AH44&lt;AI44,Übersetzungstexte!A$184,"")</f>
        <v/>
      </c>
      <c r="AL44" s="167" t="str">
        <f t="shared" si="19"/>
        <v/>
      </c>
      <c r="AM44" s="168"/>
    </row>
    <row r="45" spans="1:39" s="169" customFormat="1" ht="16.95" customHeight="1">
      <c r="A45" s="272"/>
      <c r="B45" s="444"/>
      <c r="C45" s="445"/>
      <c r="D45" s="446"/>
      <c r="E45" s="434"/>
      <c r="F45" s="273"/>
      <c r="G45" s="90"/>
      <c r="H45" s="274"/>
      <c r="I45" s="271"/>
      <c r="J45" s="270"/>
      <c r="K45" s="271"/>
      <c r="L45" s="269"/>
      <c r="M45" s="170" t="str">
        <f>IF(A45="","",'1043Ai Domanda'!$B$23)</f>
        <v/>
      </c>
      <c r="N45" s="90"/>
      <c r="O45" s="89"/>
      <c r="P45" s="90"/>
      <c r="Q45" s="89"/>
      <c r="R45" s="90"/>
      <c r="S45" s="271"/>
      <c r="T45" s="269"/>
      <c r="U45" s="346"/>
      <c r="V45" s="347"/>
      <c r="W45" s="348"/>
      <c r="X45" s="56"/>
      <c r="Y45" s="163">
        <f t="shared" si="12"/>
        <v>0</v>
      </c>
      <c r="Z45" s="163">
        <f>IF('1043Ei Conteggio'!D49="",0,1)</f>
        <v>0</v>
      </c>
      <c r="AA45" s="164" t="e">
        <f t="shared" si="13"/>
        <v>#VALUE!</v>
      </c>
      <c r="AB45" s="164">
        <f t="shared" si="14"/>
        <v>0</v>
      </c>
      <c r="AC45" s="165" t="str">
        <f t="shared" si="15"/>
        <v/>
      </c>
      <c r="AD45" s="164" t="str">
        <f t="shared" si="8"/>
        <v/>
      </c>
      <c r="AE45" s="164" t="str">
        <f t="shared" si="9"/>
        <v/>
      </c>
      <c r="AF45" s="164" t="str">
        <f t="shared" si="16"/>
        <v/>
      </c>
      <c r="AG45" s="164" t="str">
        <f t="shared" si="17"/>
        <v/>
      </c>
      <c r="AH45" s="166" t="str">
        <f t="shared" si="20"/>
        <v/>
      </c>
      <c r="AI45" s="167" t="str">
        <f t="shared" si="18"/>
        <v/>
      </c>
      <c r="AJ45" s="166" t="str">
        <f t="shared" si="11"/>
        <v/>
      </c>
      <c r="AK45" s="166" t="str">
        <f>IF(AH45&lt;AI45,Übersetzungstexte!A$184,"")</f>
        <v/>
      </c>
      <c r="AL45" s="167" t="str">
        <f t="shared" si="19"/>
        <v/>
      </c>
      <c r="AM45" s="168"/>
    </row>
    <row r="46" spans="1:39" s="169" customFormat="1" ht="16.95" customHeight="1">
      <c r="A46" s="272"/>
      <c r="B46" s="444"/>
      <c r="C46" s="445"/>
      <c r="D46" s="446"/>
      <c r="E46" s="434"/>
      <c r="F46" s="273"/>
      <c r="G46" s="90"/>
      <c r="H46" s="274"/>
      <c r="I46" s="271"/>
      <c r="J46" s="270"/>
      <c r="K46" s="271"/>
      <c r="L46" s="269"/>
      <c r="M46" s="170" t="str">
        <f>IF(A46="","",'1043Ai Domanda'!$B$23)</f>
        <v/>
      </c>
      <c r="N46" s="90"/>
      <c r="O46" s="89"/>
      <c r="P46" s="90"/>
      <c r="Q46" s="89"/>
      <c r="R46" s="90"/>
      <c r="S46" s="271"/>
      <c r="T46" s="269"/>
      <c r="U46" s="346"/>
      <c r="V46" s="347"/>
      <c r="W46" s="348"/>
      <c r="X46" s="56"/>
      <c r="Y46" s="163">
        <f t="shared" si="12"/>
        <v>0</v>
      </c>
      <c r="Z46" s="163">
        <f>IF('1043Ei Conteggio'!D50="",0,1)</f>
        <v>0</v>
      </c>
      <c r="AA46" s="164" t="e">
        <f t="shared" si="13"/>
        <v>#VALUE!</v>
      </c>
      <c r="AB46" s="164">
        <f t="shared" si="14"/>
        <v>0</v>
      </c>
      <c r="AC46" s="165" t="str">
        <f t="shared" si="15"/>
        <v/>
      </c>
      <c r="AD46" s="164" t="str">
        <f t="shared" si="8"/>
        <v/>
      </c>
      <c r="AE46" s="164" t="str">
        <f t="shared" si="9"/>
        <v/>
      </c>
      <c r="AF46" s="164" t="str">
        <f t="shared" si="16"/>
        <v/>
      </c>
      <c r="AG46" s="164" t="str">
        <f t="shared" si="17"/>
        <v/>
      </c>
      <c r="AH46" s="166" t="str">
        <f t="shared" si="20"/>
        <v/>
      </c>
      <c r="AI46" s="167" t="str">
        <f t="shared" si="18"/>
        <v/>
      </c>
      <c r="AJ46" s="166" t="str">
        <f t="shared" si="11"/>
        <v/>
      </c>
      <c r="AK46" s="166" t="str">
        <f>IF(AH46&lt;AI46,Übersetzungstexte!A$184,"")</f>
        <v/>
      </c>
      <c r="AL46" s="167" t="str">
        <f t="shared" si="19"/>
        <v/>
      </c>
      <c r="AM46" s="168"/>
    </row>
    <row r="47" spans="1:39" s="169" customFormat="1" ht="16.95" customHeight="1">
      <c r="A47" s="272"/>
      <c r="B47" s="444"/>
      <c r="C47" s="445"/>
      <c r="D47" s="446"/>
      <c r="E47" s="434"/>
      <c r="F47" s="273"/>
      <c r="G47" s="90"/>
      <c r="H47" s="274"/>
      <c r="I47" s="271"/>
      <c r="J47" s="270"/>
      <c r="K47" s="271"/>
      <c r="L47" s="269"/>
      <c r="M47" s="170" t="str">
        <f>IF(A47="","",'1043Ai Domanda'!$B$23)</f>
        <v/>
      </c>
      <c r="N47" s="90"/>
      <c r="O47" s="89"/>
      <c r="P47" s="90"/>
      <c r="Q47" s="89"/>
      <c r="R47" s="90"/>
      <c r="S47" s="271"/>
      <c r="T47" s="269"/>
      <c r="U47" s="346"/>
      <c r="V47" s="347"/>
      <c r="W47" s="348"/>
      <c r="X47" s="56"/>
      <c r="Y47" s="163">
        <f t="shared" si="12"/>
        <v>0</v>
      </c>
      <c r="Z47" s="163">
        <f>IF('1043Ei Conteggio'!D51="",0,1)</f>
        <v>0</v>
      </c>
      <c r="AA47" s="164" t="e">
        <f t="shared" si="13"/>
        <v>#VALUE!</v>
      </c>
      <c r="AB47" s="164">
        <f t="shared" si="14"/>
        <v>0</v>
      </c>
      <c r="AC47" s="165" t="str">
        <f t="shared" si="15"/>
        <v/>
      </c>
      <c r="AD47" s="164" t="str">
        <f t="shared" si="8"/>
        <v/>
      </c>
      <c r="AE47" s="164" t="str">
        <f t="shared" si="9"/>
        <v/>
      </c>
      <c r="AF47" s="164" t="str">
        <f t="shared" si="16"/>
        <v/>
      </c>
      <c r="AG47" s="164" t="str">
        <f t="shared" si="17"/>
        <v/>
      </c>
      <c r="AH47" s="166" t="str">
        <f t="shared" si="20"/>
        <v/>
      </c>
      <c r="AI47" s="167" t="str">
        <f t="shared" si="18"/>
        <v/>
      </c>
      <c r="AJ47" s="166" t="str">
        <f t="shared" si="11"/>
        <v/>
      </c>
      <c r="AK47" s="166" t="str">
        <f>IF(AH47&lt;AI47,Übersetzungstexte!A$184,"")</f>
        <v/>
      </c>
      <c r="AL47" s="167" t="str">
        <f t="shared" si="19"/>
        <v/>
      </c>
      <c r="AM47" s="168"/>
    </row>
    <row r="48" spans="1:39" s="169" customFormat="1" ht="16.95" customHeight="1">
      <c r="A48" s="272"/>
      <c r="B48" s="444"/>
      <c r="C48" s="445"/>
      <c r="D48" s="446"/>
      <c r="E48" s="434"/>
      <c r="F48" s="273"/>
      <c r="G48" s="90"/>
      <c r="H48" s="274"/>
      <c r="I48" s="271"/>
      <c r="J48" s="270"/>
      <c r="K48" s="271"/>
      <c r="L48" s="269"/>
      <c r="M48" s="170" t="str">
        <f>IF(A48="","",'1043Ai Domanda'!$B$23)</f>
        <v/>
      </c>
      <c r="N48" s="90"/>
      <c r="O48" s="89"/>
      <c r="P48" s="90"/>
      <c r="Q48" s="89"/>
      <c r="R48" s="90"/>
      <c r="S48" s="271"/>
      <c r="T48" s="269"/>
      <c r="U48" s="346"/>
      <c r="V48" s="347"/>
      <c r="W48" s="348"/>
      <c r="X48" s="56"/>
      <c r="Y48" s="163">
        <f t="shared" si="12"/>
        <v>0</v>
      </c>
      <c r="Z48" s="163">
        <f>IF('1043Ei Conteggio'!D52="",0,1)</f>
        <v>0</v>
      </c>
      <c r="AA48" s="164" t="e">
        <f t="shared" si="13"/>
        <v>#VALUE!</v>
      </c>
      <c r="AB48" s="164">
        <f t="shared" si="14"/>
        <v>0</v>
      </c>
      <c r="AC48" s="165" t="str">
        <f t="shared" si="15"/>
        <v/>
      </c>
      <c r="AD48" s="164" t="str">
        <f t="shared" si="8"/>
        <v/>
      </c>
      <c r="AE48" s="164" t="str">
        <f t="shared" si="9"/>
        <v/>
      </c>
      <c r="AF48" s="164" t="str">
        <f t="shared" si="16"/>
        <v/>
      </c>
      <c r="AG48" s="164" t="str">
        <f t="shared" si="17"/>
        <v/>
      </c>
      <c r="AH48" s="166" t="str">
        <f t="shared" si="20"/>
        <v/>
      </c>
      <c r="AI48" s="167" t="str">
        <f t="shared" si="18"/>
        <v/>
      </c>
      <c r="AJ48" s="166" t="str">
        <f t="shared" si="11"/>
        <v/>
      </c>
      <c r="AK48" s="166" t="str">
        <f>IF(AH48&lt;AI48,Übersetzungstexte!A$184,"")</f>
        <v/>
      </c>
      <c r="AL48" s="167" t="str">
        <f t="shared" si="19"/>
        <v/>
      </c>
      <c r="AM48" s="168"/>
    </row>
    <row r="49" spans="1:39" s="169" customFormat="1" ht="16.95" customHeight="1">
      <c r="A49" s="272"/>
      <c r="B49" s="444"/>
      <c r="C49" s="445"/>
      <c r="D49" s="446"/>
      <c r="E49" s="434"/>
      <c r="F49" s="273"/>
      <c r="G49" s="90"/>
      <c r="H49" s="274"/>
      <c r="I49" s="271"/>
      <c r="J49" s="270"/>
      <c r="K49" s="271"/>
      <c r="L49" s="269"/>
      <c r="M49" s="170" t="str">
        <f>IF(A49="","",'1043Ai Domanda'!$B$23)</f>
        <v/>
      </c>
      <c r="N49" s="90"/>
      <c r="O49" s="89"/>
      <c r="P49" s="90"/>
      <c r="Q49" s="89"/>
      <c r="R49" s="90"/>
      <c r="S49" s="271"/>
      <c r="T49" s="269"/>
      <c r="U49" s="346"/>
      <c r="V49" s="347"/>
      <c r="W49" s="348"/>
      <c r="X49" s="56"/>
      <c r="Y49" s="163">
        <f t="shared" si="12"/>
        <v>0</v>
      </c>
      <c r="Z49" s="163">
        <f>IF('1043Ei Conteggio'!D53="",0,1)</f>
        <v>0</v>
      </c>
      <c r="AA49" s="164" t="e">
        <f t="shared" si="13"/>
        <v>#VALUE!</v>
      </c>
      <c r="AB49" s="164">
        <f t="shared" si="14"/>
        <v>0</v>
      </c>
      <c r="AC49" s="165" t="str">
        <f t="shared" si="15"/>
        <v/>
      </c>
      <c r="AD49" s="164" t="str">
        <f t="shared" si="8"/>
        <v/>
      </c>
      <c r="AE49" s="164" t="str">
        <f t="shared" si="9"/>
        <v/>
      </c>
      <c r="AF49" s="164" t="str">
        <f t="shared" si="16"/>
        <v/>
      </c>
      <c r="AG49" s="164" t="str">
        <f t="shared" si="17"/>
        <v/>
      </c>
      <c r="AH49" s="166" t="str">
        <f t="shared" si="20"/>
        <v/>
      </c>
      <c r="AI49" s="167" t="str">
        <f t="shared" si="18"/>
        <v/>
      </c>
      <c r="AJ49" s="166" t="str">
        <f t="shared" si="11"/>
        <v/>
      </c>
      <c r="AK49" s="166" t="str">
        <f>IF(AH49&lt;AI49,Übersetzungstexte!A$184,"")</f>
        <v/>
      </c>
      <c r="AL49" s="167" t="str">
        <f t="shared" si="19"/>
        <v/>
      </c>
      <c r="AM49" s="168"/>
    </row>
    <row r="50" spans="1:39" s="169" customFormat="1" ht="16.95" customHeight="1">
      <c r="A50" s="272"/>
      <c r="B50" s="444"/>
      <c r="C50" s="445"/>
      <c r="D50" s="446"/>
      <c r="E50" s="434"/>
      <c r="F50" s="273"/>
      <c r="G50" s="90"/>
      <c r="H50" s="274"/>
      <c r="I50" s="271"/>
      <c r="J50" s="270"/>
      <c r="K50" s="271"/>
      <c r="L50" s="269"/>
      <c r="M50" s="170" t="str">
        <f>IF(A50="","",'1043Ai Domanda'!$B$23)</f>
        <v/>
      </c>
      <c r="N50" s="90"/>
      <c r="O50" s="89"/>
      <c r="P50" s="90"/>
      <c r="Q50" s="89"/>
      <c r="R50" s="90"/>
      <c r="S50" s="271"/>
      <c r="T50" s="269"/>
      <c r="U50" s="346"/>
      <c r="V50" s="347"/>
      <c r="W50" s="348"/>
      <c r="X50" s="56"/>
      <c r="Y50" s="163">
        <f t="shared" si="12"/>
        <v>0</v>
      </c>
      <c r="Z50" s="163">
        <f>IF('1043Ei Conteggio'!D54="",0,1)</f>
        <v>0</v>
      </c>
      <c r="AA50" s="164" t="e">
        <f t="shared" si="13"/>
        <v>#VALUE!</v>
      </c>
      <c r="AB50" s="164">
        <f t="shared" si="14"/>
        <v>0</v>
      </c>
      <c r="AC50" s="165" t="str">
        <f t="shared" si="15"/>
        <v/>
      </c>
      <c r="AD50" s="164" t="str">
        <f t="shared" si="8"/>
        <v/>
      </c>
      <c r="AE50" s="164" t="str">
        <f t="shared" si="9"/>
        <v/>
      </c>
      <c r="AF50" s="164" t="str">
        <f t="shared" si="16"/>
        <v/>
      </c>
      <c r="AG50" s="164" t="str">
        <f t="shared" si="17"/>
        <v/>
      </c>
      <c r="AH50" s="166" t="str">
        <f t="shared" si="20"/>
        <v/>
      </c>
      <c r="AI50" s="167" t="str">
        <f t="shared" si="18"/>
        <v/>
      </c>
      <c r="AJ50" s="166" t="str">
        <f t="shared" si="11"/>
        <v/>
      </c>
      <c r="AK50" s="166" t="str">
        <f>IF(AH50&lt;AI50,Übersetzungstexte!A$184,"")</f>
        <v/>
      </c>
      <c r="AL50" s="167" t="str">
        <f t="shared" si="19"/>
        <v/>
      </c>
      <c r="AM50" s="168"/>
    </row>
    <row r="51" spans="1:39" s="169" customFormat="1" ht="16.95" customHeight="1">
      <c r="A51" s="272"/>
      <c r="B51" s="444"/>
      <c r="C51" s="445"/>
      <c r="D51" s="446"/>
      <c r="E51" s="434"/>
      <c r="F51" s="273"/>
      <c r="G51" s="90"/>
      <c r="H51" s="274"/>
      <c r="I51" s="271"/>
      <c r="J51" s="270"/>
      <c r="K51" s="271"/>
      <c r="L51" s="269"/>
      <c r="M51" s="170" t="str">
        <f>IF(A51="","",'1043Ai Domanda'!$B$23)</f>
        <v/>
      </c>
      <c r="N51" s="90"/>
      <c r="O51" s="89"/>
      <c r="P51" s="90"/>
      <c r="Q51" s="89"/>
      <c r="R51" s="90"/>
      <c r="S51" s="271"/>
      <c r="T51" s="269"/>
      <c r="U51" s="346"/>
      <c r="V51" s="347"/>
      <c r="W51" s="348"/>
      <c r="X51" s="56"/>
      <c r="Y51" s="163">
        <f t="shared" si="12"/>
        <v>0</v>
      </c>
      <c r="Z51" s="163">
        <f>IF('1043Ei Conteggio'!D55="",0,1)</f>
        <v>0</v>
      </c>
      <c r="AA51" s="164" t="e">
        <f t="shared" si="13"/>
        <v>#VALUE!</v>
      </c>
      <c r="AB51" s="164">
        <f t="shared" si="14"/>
        <v>0</v>
      </c>
      <c r="AC51" s="165" t="str">
        <f t="shared" si="15"/>
        <v/>
      </c>
      <c r="AD51" s="164" t="str">
        <f t="shared" si="8"/>
        <v/>
      </c>
      <c r="AE51" s="164" t="str">
        <f t="shared" si="9"/>
        <v/>
      </c>
      <c r="AF51" s="164" t="str">
        <f t="shared" si="16"/>
        <v/>
      </c>
      <c r="AG51" s="164" t="str">
        <f t="shared" si="17"/>
        <v/>
      </c>
      <c r="AH51" s="166" t="str">
        <f t="shared" si="20"/>
        <v/>
      </c>
      <c r="AI51" s="167" t="str">
        <f t="shared" si="18"/>
        <v/>
      </c>
      <c r="AJ51" s="166" t="str">
        <f t="shared" si="11"/>
        <v/>
      </c>
      <c r="AK51" s="166" t="str">
        <f>IF(AH51&lt;AI51,Übersetzungstexte!A$184,"")</f>
        <v/>
      </c>
      <c r="AL51" s="167" t="str">
        <f t="shared" si="19"/>
        <v/>
      </c>
      <c r="AM51" s="168"/>
    </row>
    <row r="52" spans="1:39" s="169" customFormat="1" ht="16.95" customHeight="1">
      <c r="A52" s="272"/>
      <c r="B52" s="444"/>
      <c r="C52" s="445"/>
      <c r="D52" s="446"/>
      <c r="E52" s="434"/>
      <c r="F52" s="273"/>
      <c r="G52" s="90"/>
      <c r="H52" s="274"/>
      <c r="I52" s="271"/>
      <c r="J52" s="270"/>
      <c r="K52" s="271"/>
      <c r="L52" s="269"/>
      <c r="M52" s="170" t="str">
        <f>IF(A52="","",'1043Ai Domanda'!$B$23)</f>
        <v/>
      </c>
      <c r="N52" s="90"/>
      <c r="O52" s="89"/>
      <c r="P52" s="90"/>
      <c r="Q52" s="89"/>
      <c r="R52" s="90"/>
      <c r="S52" s="271"/>
      <c r="T52" s="269"/>
      <c r="U52" s="346"/>
      <c r="V52" s="347"/>
      <c r="W52" s="348"/>
      <c r="X52" s="56"/>
      <c r="Y52" s="163">
        <f t="shared" si="12"/>
        <v>0</v>
      </c>
      <c r="Z52" s="163">
        <f>IF('1043Ei Conteggio'!D56="",0,1)</f>
        <v>0</v>
      </c>
      <c r="AA52" s="164" t="e">
        <f t="shared" si="13"/>
        <v>#VALUE!</v>
      </c>
      <c r="AB52" s="164">
        <f t="shared" si="14"/>
        <v>0</v>
      </c>
      <c r="AC52" s="165" t="str">
        <f t="shared" si="15"/>
        <v/>
      </c>
      <c r="AD52" s="164" t="str">
        <f t="shared" si="8"/>
        <v/>
      </c>
      <c r="AE52" s="164" t="str">
        <f t="shared" si="9"/>
        <v/>
      </c>
      <c r="AF52" s="164" t="str">
        <f t="shared" si="16"/>
        <v/>
      </c>
      <c r="AG52" s="164" t="str">
        <f t="shared" si="17"/>
        <v/>
      </c>
      <c r="AH52" s="166" t="str">
        <f t="shared" si="20"/>
        <v/>
      </c>
      <c r="AI52" s="167" t="str">
        <f t="shared" si="18"/>
        <v/>
      </c>
      <c r="AJ52" s="166" t="str">
        <f t="shared" si="11"/>
        <v/>
      </c>
      <c r="AK52" s="166" t="str">
        <f>IF(AH52&lt;AI52,Übersetzungstexte!A$184,"")</f>
        <v/>
      </c>
      <c r="AL52" s="167" t="str">
        <f t="shared" si="19"/>
        <v/>
      </c>
      <c r="AM52" s="168"/>
    </row>
    <row r="53" spans="1:39" s="169" customFormat="1" ht="16.95" customHeight="1">
      <c r="A53" s="272"/>
      <c r="B53" s="444"/>
      <c r="C53" s="445"/>
      <c r="D53" s="446"/>
      <c r="E53" s="434"/>
      <c r="F53" s="273"/>
      <c r="G53" s="90"/>
      <c r="H53" s="274"/>
      <c r="I53" s="271"/>
      <c r="J53" s="270"/>
      <c r="K53" s="271"/>
      <c r="L53" s="269"/>
      <c r="M53" s="170" t="str">
        <f>IF(A53="","",'1043Ai Domanda'!$B$23)</f>
        <v/>
      </c>
      <c r="N53" s="90"/>
      <c r="O53" s="89"/>
      <c r="P53" s="90"/>
      <c r="Q53" s="89"/>
      <c r="R53" s="90"/>
      <c r="S53" s="271"/>
      <c r="T53" s="269"/>
      <c r="U53" s="346"/>
      <c r="V53" s="347"/>
      <c r="W53" s="348"/>
      <c r="X53" s="56"/>
      <c r="Y53" s="163">
        <f t="shared" si="12"/>
        <v>0</v>
      </c>
      <c r="Z53" s="163">
        <f>IF('1043Ei Conteggio'!D57="",0,1)</f>
        <v>0</v>
      </c>
      <c r="AA53" s="164" t="e">
        <f t="shared" si="13"/>
        <v>#VALUE!</v>
      </c>
      <c r="AB53" s="164">
        <f t="shared" si="14"/>
        <v>0</v>
      </c>
      <c r="AC53" s="165" t="str">
        <f t="shared" si="15"/>
        <v/>
      </c>
      <c r="AD53" s="164" t="str">
        <f t="shared" si="8"/>
        <v/>
      </c>
      <c r="AE53" s="164" t="str">
        <f t="shared" si="9"/>
        <v/>
      </c>
      <c r="AF53" s="164" t="str">
        <f t="shared" si="16"/>
        <v/>
      </c>
      <c r="AG53" s="164" t="str">
        <f t="shared" si="17"/>
        <v/>
      </c>
      <c r="AH53" s="166" t="str">
        <f t="shared" si="20"/>
        <v/>
      </c>
      <c r="AI53" s="167" t="str">
        <f t="shared" si="18"/>
        <v/>
      </c>
      <c r="AJ53" s="166" t="str">
        <f t="shared" si="11"/>
        <v/>
      </c>
      <c r="AK53" s="166" t="str">
        <f>IF(AH53&lt;AI53,Übersetzungstexte!A$184,"")</f>
        <v/>
      </c>
      <c r="AL53" s="167" t="str">
        <f t="shared" si="19"/>
        <v/>
      </c>
      <c r="AM53" s="168"/>
    </row>
    <row r="54" spans="1:39" s="169" customFormat="1" ht="16.95" customHeight="1">
      <c r="A54" s="272"/>
      <c r="B54" s="444"/>
      <c r="C54" s="445"/>
      <c r="D54" s="446"/>
      <c r="E54" s="434"/>
      <c r="F54" s="273"/>
      <c r="G54" s="90"/>
      <c r="H54" s="274"/>
      <c r="I54" s="271"/>
      <c r="J54" s="270"/>
      <c r="K54" s="271"/>
      <c r="L54" s="269"/>
      <c r="M54" s="170" t="str">
        <f>IF(A54="","",'1043Ai Domanda'!$B$23)</f>
        <v/>
      </c>
      <c r="N54" s="90"/>
      <c r="O54" s="89"/>
      <c r="P54" s="90"/>
      <c r="Q54" s="89"/>
      <c r="R54" s="90"/>
      <c r="S54" s="271"/>
      <c r="T54" s="269"/>
      <c r="U54" s="346"/>
      <c r="V54" s="347"/>
      <c r="W54" s="348"/>
      <c r="X54" s="56"/>
      <c r="Y54" s="163">
        <f t="shared" si="12"/>
        <v>0</v>
      </c>
      <c r="Z54" s="163">
        <f>IF('1043Ei Conteggio'!D58="",0,1)</f>
        <v>0</v>
      </c>
      <c r="AA54" s="164" t="e">
        <f t="shared" si="13"/>
        <v>#VALUE!</v>
      </c>
      <c r="AB54" s="164">
        <f t="shared" si="14"/>
        <v>0</v>
      </c>
      <c r="AC54" s="165" t="str">
        <f t="shared" si="15"/>
        <v/>
      </c>
      <c r="AD54" s="164" t="str">
        <f t="shared" si="8"/>
        <v/>
      </c>
      <c r="AE54" s="164" t="str">
        <f t="shared" si="9"/>
        <v/>
      </c>
      <c r="AF54" s="164" t="str">
        <f t="shared" si="16"/>
        <v/>
      </c>
      <c r="AG54" s="164" t="str">
        <f t="shared" si="17"/>
        <v/>
      </c>
      <c r="AH54" s="166" t="str">
        <f t="shared" si="20"/>
        <v/>
      </c>
      <c r="AI54" s="167" t="str">
        <f t="shared" si="18"/>
        <v/>
      </c>
      <c r="AJ54" s="166" t="str">
        <f t="shared" si="11"/>
        <v/>
      </c>
      <c r="AK54" s="166" t="str">
        <f>IF(AH54&lt;AI54,Übersetzungstexte!A$184,"")</f>
        <v/>
      </c>
      <c r="AL54" s="167" t="str">
        <f t="shared" si="19"/>
        <v/>
      </c>
      <c r="AM54" s="168"/>
    </row>
    <row r="55" spans="1:39" s="169" customFormat="1" ht="16.95" customHeight="1">
      <c r="A55" s="272"/>
      <c r="B55" s="444"/>
      <c r="C55" s="445"/>
      <c r="D55" s="446"/>
      <c r="E55" s="434"/>
      <c r="F55" s="273"/>
      <c r="G55" s="90"/>
      <c r="H55" s="274"/>
      <c r="I55" s="271"/>
      <c r="J55" s="270"/>
      <c r="K55" s="271"/>
      <c r="L55" s="269"/>
      <c r="M55" s="170" t="str">
        <f>IF(A55="","",'1043Ai Domanda'!$B$23)</f>
        <v/>
      </c>
      <c r="N55" s="90"/>
      <c r="O55" s="89"/>
      <c r="P55" s="90"/>
      <c r="Q55" s="89"/>
      <c r="R55" s="90"/>
      <c r="S55" s="271"/>
      <c r="T55" s="269"/>
      <c r="U55" s="346"/>
      <c r="V55" s="347"/>
      <c r="W55" s="348"/>
      <c r="X55" s="56"/>
      <c r="Y55" s="163">
        <f t="shared" si="12"/>
        <v>0</v>
      </c>
      <c r="Z55" s="163">
        <f>IF('1043Ei Conteggio'!D59="",0,1)</f>
        <v>0</v>
      </c>
      <c r="AA55" s="164" t="e">
        <f t="shared" si="13"/>
        <v>#VALUE!</v>
      </c>
      <c r="AB55" s="164">
        <f t="shared" si="14"/>
        <v>0</v>
      </c>
      <c r="AC55" s="165" t="str">
        <f t="shared" si="15"/>
        <v/>
      </c>
      <c r="AD55" s="164" t="str">
        <f t="shared" si="8"/>
        <v/>
      </c>
      <c r="AE55" s="164" t="str">
        <f t="shared" si="9"/>
        <v/>
      </c>
      <c r="AF55" s="164" t="str">
        <f t="shared" si="16"/>
        <v/>
      </c>
      <c r="AG55" s="164" t="str">
        <f t="shared" si="17"/>
        <v/>
      </c>
      <c r="AH55" s="166" t="str">
        <f t="shared" si="20"/>
        <v/>
      </c>
      <c r="AI55" s="167" t="str">
        <f t="shared" si="18"/>
        <v/>
      </c>
      <c r="AJ55" s="166" t="str">
        <f t="shared" si="11"/>
        <v/>
      </c>
      <c r="AK55" s="166" t="str">
        <f>IF(AH55&lt;AI55,Übersetzungstexte!A$184,"")</f>
        <v/>
      </c>
      <c r="AL55" s="167" t="str">
        <f t="shared" si="19"/>
        <v/>
      </c>
      <c r="AM55" s="168"/>
    </row>
    <row r="56" spans="1:39" s="169" customFormat="1" ht="16.95" customHeight="1">
      <c r="A56" s="272"/>
      <c r="B56" s="444"/>
      <c r="C56" s="445"/>
      <c r="D56" s="446"/>
      <c r="E56" s="434"/>
      <c r="F56" s="273"/>
      <c r="G56" s="90"/>
      <c r="H56" s="274"/>
      <c r="I56" s="271"/>
      <c r="J56" s="270"/>
      <c r="K56" s="271"/>
      <c r="L56" s="269"/>
      <c r="M56" s="170" t="str">
        <f>IF(A56="","",'1043Ai Domanda'!$B$23)</f>
        <v/>
      </c>
      <c r="N56" s="90"/>
      <c r="O56" s="89"/>
      <c r="P56" s="90"/>
      <c r="Q56" s="89"/>
      <c r="R56" s="90"/>
      <c r="S56" s="271"/>
      <c r="T56" s="269"/>
      <c r="U56" s="346"/>
      <c r="V56" s="347"/>
      <c r="W56" s="348"/>
      <c r="X56" s="56"/>
      <c r="Y56" s="163">
        <f t="shared" si="12"/>
        <v>0</v>
      </c>
      <c r="Z56" s="163">
        <f>IF('1043Ei Conteggio'!D60="",0,1)</f>
        <v>0</v>
      </c>
      <c r="AA56" s="164" t="e">
        <f t="shared" si="13"/>
        <v>#VALUE!</v>
      </c>
      <c r="AB56" s="164">
        <f t="shared" si="14"/>
        <v>0</v>
      </c>
      <c r="AC56" s="165" t="str">
        <f t="shared" si="15"/>
        <v/>
      </c>
      <c r="AD56" s="164" t="str">
        <f t="shared" si="8"/>
        <v/>
      </c>
      <c r="AE56" s="164" t="str">
        <f t="shared" si="9"/>
        <v/>
      </c>
      <c r="AF56" s="164" t="str">
        <f t="shared" si="16"/>
        <v/>
      </c>
      <c r="AG56" s="164" t="str">
        <f t="shared" si="17"/>
        <v/>
      </c>
      <c r="AH56" s="166" t="str">
        <f t="shared" si="20"/>
        <v/>
      </c>
      <c r="AI56" s="167" t="str">
        <f t="shared" si="18"/>
        <v/>
      </c>
      <c r="AJ56" s="166" t="str">
        <f t="shared" si="11"/>
        <v/>
      </c>
      <c r="AK56" s="166" t="str">
        <f>IF(AH56&lt;AI56,Übersetzungstexte!A$184,"")</f>
        <v/>
      </c>
      <c r="AL56" s="167" t="str">
        <f t="shared" si="19"/>
        <v/>
      </c>
      <c r="AM56" s="168"/>
    </row>
    <row r="57" spans="1:39" s="169" customFormat="1" ht="16.95" customHeight="1">
      <c r="A57" s="272"/>
      <c r="B57" s="444"/>
      <c r="C57" s="445"/>
      <c r="D57" s="446"/>
      <c r="E57" s="434"/>
      <c r="F57" s="273"/>
      <c r="G57" s="90"/>
      <c r="H57" s="274"/>
      <c r="I57" s="271"/>
      <c r="J57" s="270"/>
      <c r="K57" s="271"/>
      <c r="L57" s="269"/>
      <c r="M57" s="170" t="str">
        <f>IF(A57="","",'1043Ai Domanda'!$B$23)</f>
        <v/>
      </c>
      <c r="N57" s="90"/>
      <c r="O57" s="89"/>
      <c r="P57" s="90"/>
      <c r="Q57" s="89"/>
      <c r="R57" s="90"/>
      <c r="S57" s="271"/>
      <c r="T57" s="269"/>
      <c r="U57" s="346"/>
      <c r="V57" s="347"/>
      <c r="W57" s="348"/>
      <c r="X57" s="56"/>
      <c r="Y57" s="163">
        <f t="shared" si="12"/>
        <v>0</v>
      </c>
      <c r="Z57" s="163">
        <f>IF('1043Ei Conteggio'!D61="",0,1)</f>
        <v>0</v>
      </c>
      <c r="AA57" s="164" t="e">
        <f t="shared" si="13"/>
        <v>#VALUE!</v>
      </c>
      <c r="AB57" s="164">
        <f t="shared" si="14"/>
        <v>0</v>
      </c>
      <c r="AC57" s="165" t="str">
        <f t="shared" si="15"/>
        <v/>
      </c>
      <c r="AD57" s="164" t="str">
        <f t="shared" si="8"/>
        <v/>
      </c>
      <c r="AE57" s="164" t="str">
        <f t="shared" si="9"/>
        <v/>
      </c>
      <c r="AF57" s="164" t="str">
        <f t="shared" si="16"/>
        <v/>
      </c>
      <c r="AG57" s="164" t="str">
        <f t="shared" si="17"/>
        <v/>
      </c>
      <c r="AH57" s="166" t="str">
        <f t="shared" si="20"/>
        <v/>
      </c>
      <c r="AI57" s="167" t="str">
        <f t="shared" si="18"/>
        <v/>
      </c>
      <c r="AJ57" s="166" t="str">
        <f t="shared" si="11"/>
        <v/>
      </c>
      <c r="AK57" s="166" t="str">
        <f>IF(AH57&lt;AI57,Übersetzungstexte!A$184,"")</f>
        <v/>
      </c>
      <c r="AL57" s="167" t="str">
        <f t="shared" si="19"/>
        <v/>
      </c>
      <c r="AM57" s="168"/>
    </row>
    <row r="58" spans="1:39" s="169" customFormat="1" ht="16.95" customHeight="1">
      <c r="A58" s="272"/>
      <c r="B58" s="444"/>
      <c r="C58" s="445"/>
      <c r="D58" s="446"/>
      <c r="E58" s="434"/>
      <c r="F58" s="273"/>
      <c r="G58" s="90"/>
      <c r="H58" s="274"/>
      <c r="I58" s="271"/>
      <c r="J58" s="270"/>
      <c r="K58" s="271"/>
      <c r="L58" s="269"/>
      <c r="M58" s="170" t="str">
        <f>IF(A58="","",'1043Ai Domanda'!$B$23)</f>
        <v/>
      </c>
      <c r="N58" s="90"/>
      <c r="O58" s="89"/>
      <c r="P58" s="90"/>
      <c r="Q58" s="89"/>
      <c r="R58" s="90"/>
      <c r="S58" s="271"/>
      <c r="T58" s="269"/>
      <c r="U58" s="346"/>
      <c r="V58" s="347"/>
      <c r="W58" s="348"/>
      <c r="X58" s="56"/>
      <c r="Y58" s="163">
        <f t="shared" si="12"/>
        <v>0</v>
      </c>
      <c r="Z58" s="163">
        <f>IF('1043Ei Conteggio'!D62="",0,1)</f>
        <v>0</v>
      </c>
      <c r="AA58" s="164" t="e">
        <f t="shared" si="13"/>
        <v>#VALUE!</v>
      </c>
      <c r="AB58" s="164">
        <f t="shared" si="14"/>
        <v>0</v>
      </c>
      <c r="AC58" s="165" t="str">
        <f t="shared" si="15"/>
        <v/>
      </c>
      <c r="AD58" s="164" t="str">
        <f t="shared" si="8"/>
        <v/>
      </c>
      <c r="AE58" s="164" t="str">
        <f t="shared" si="9"/>
        <v/>
      </c>
      <c r="AF58" s="164" t="str">
        <f t="shared" si="16"/>
        <v/>
      </c>
      <c r="AG58" s="164" t="str">
        <f t="shared" si="17"/>
        <v/>
      </c>
      <c r="AH58" s="166" t="str">
        <f t="shared" si="20"/>
        <v/>
      </c>
      <c r="AI58" s="167" t="str">
        <f t="shared" si="18"/>
        <v/>
      </c>
      <c r="AJ58" s="166" t="str">
        <f t="shared" si="11"/>
        <v/>
      </c>
      <c r="AK58" s="166" t="str">
        <f>IF(AH58&lt;AI58,Übersetzungstexte!A$184,"")</f>
        <v/>
      </c>
      <c r="AL58" s="167" t="str">
        <f t="shared" si="19"/>
        <v/>
      </c>
      <c r="AM58" s="168"/>
    </row>
    <row r="59" spans="1:39" s="169" customFormat="1" ht="16.95" customHeight="1">
      <c r="A59" s="272"/>
      <c r="B59" s="444"/>
      <c r="C59" s="445"/>
      <c r="D59" s="446"/>
      <c r="E59" s="434"/>
      <c r="F59" s="273"/>
      <c r="G59" s="90"/>
      <c r="H59" s="274"/>
      <c r="I59" s="271"/>
      <c r="J59" s="270"/>
      <c r="K59" s="271"/>
      <c r="L59" s="269"/>
      <c r="M59" s="170" t="str">
        <f>IF(A59="","",'1043Ai Domanda'!$B$23)</f>
        <v/>
      </c>
      <c r="N59" s="90"/>
      <c r="O59" s="89"/>
      <c r="P59" s="90"/>
      <c r="Q59" s="89"/>
      <c r="R59" s="90"/>
      <c r="S59" s="271"/>
      <c r="T59" s="269"/>
      <c r="U59" s="346"/>
      <c r="V59" s="347"/>
      <c r="W59" s="348"/>
      <c r="X59" s="56"/>
      <c r="Y59" s="163">
        <f t="shared" si="12"/>
        <v>0</v>
      </c>
      <c r="Z59" s="163">
        <f>IF('1043Ei Conteggio'!D63="",0,1)</f>
        <v>0</v>
      </c>
      <c r="AA59" s="164" t="e">
        <f t="shared" si="13"/>
        <v>#VALUE!</v>
      </c>
      <c r="AB59" s="164">
        <f t="shared" si="14"/>
        <v>0</v>
      </c>
      <c r="AC59" s="165" t="str">
        <f t="shared" si="15"/>
        <v/>
      </c>
      <c r="AD59" s="164" t="str">
        <f t="shared" si="8"/>
        <v/>
      </c>
      <c r="AE59" s="164" t="str">
        <f t="shared" si="9"/>
        <v/>
      </c>
      <c r="AF59" s="164" t="str">
        <f t="shared" si="16"/>
        <v/>
      </c>
      <c r="AG59" s="164" t="str">
        <f t="shared" si="17"/>
        <v/>
      </c>
      <c r="AH59" s="166" t="str">
        <f t="shared" si="20"/>
        <v/>
      </c>
      <c r="AI59" s="167" t="str">
        <f t="shared" si="18"/>
        <v/>
      </c>
      <c r="AJ59" s="166" t="str">
        <f t="shared" si="11"/>
        <v/>
      </c>
      <c r="AK59" s="166" t="str">
        <f>IF(AH59&lt;AI59,Übersetzungstexte!A$184,"")</f>
        <v/>
      </c>
      <c r="AL59" s="167" t="str">
        <f t="shared" si="19"/>
        <v/>
      </c>
      <c r="AM59" s="168"/>
    </row>
    <row r="60" spans="1:39" s="169" customFormat="1" ht="16.95" customHeight="1">
      <c r="A60" s="272"/>
      <c r="B60" s="444"/>
      <c r="C60" s="445"/>
      <c r="D60" s="446"/>
      <c r="E60" s="434"/>
      <c r="F60" s="273"/>
      <c r="G60" s="90"/>
      <c r="H60" s="274"/>
      <c r="I60" s="271"/>
      <c r="J60" s="270"/>
      <c r="K60" s="271"/>
      <c r="L60" s="269"/>
      <c r="M60" s="170" t="str">
        <f>IF(A60="","",'1043Ai Domanda'!$B$23)</f>
        <v/>
      </c>
      <c r="N60" s="90"/>
      <c r="O60" s="89"/>
      <c r="P60" s="90"/>
      <c r="Q60" s="89"/>
      <c r="R60" s="90"/>
      <c r="S60" s="271"/>
      <c r="T60" s="269"/>
      <c r="U60" s="346"/>
      <c r="V60" s="347"/>
      <c r="W60" s="348"/>
      <c r="X60" s="56"/>
      <c r="Y60" s="163">
        <f t="shared" si="12"/>
        <v>0</v>
      </c>
      <c r="Z60" s="163">
        <f>IF('1043Ei Conteggio'!D64="",0,1)</f>
        <v>0</v>
      </c>
      <c r="AA60" s="164" t="e">
        <f t="shared" si="13"/>
        <v>#VALUE!</v>
      </c>
      <c r="AB60" s="164">
        <f t="shared" si="14"/>
        <v>0</v>
      </c>
      <c r="AC60" s="165" t="str">
        <f t="shared" si="15"/>
        <v/>
      </c>
      <c r="AD60" s="164" t="str">
        <f t="shared" si="8"/>
        <v/>
      </c>
      <c r="AE60" s="164" t="str">
        <f t="shared" si="9"/>
        <v/>
      </c>
      <c r="AF60" s="164" t="str">
        <f t="shared" si="16"/>
        <v/>
      </c>
      <c r="AG60" s="164" t="str">
        <f t="shared" si="17"/>
        <v/>
      </c>
      <c r="AH60" s="166" t="str">
        <f t="shared" si="20"/>
        <v/>
      </c>
      <c r="AI60" s="167" t="str">
        <f t="shared" si="18"/>
        <v/>
      </c>
      <c r="AJ60" s="166" t="str">
        <f t="shared" si="11"/>
        <v/>
      </c>
      <c r="AK60" s="166" t="str">
        <f>IF(AH60&lt;AI60,Übersetzungstexte!A$184,"")</f>
        <v/>
      </c>
      <c r="AL60" s="167" t="str">
        <f t="shared" si="19"/>
        <v/>
      </c>
      <c r="AM60" s="168"/>
    </row>
    <row r="61" spans="1:39" s="169" customFormat="1" ht="16.95" customHeight="1">
      <c r="A61" s="272"/>
      <c r="B61" s="444"/>
      <c r="C61" s="445"/>
      <c r="D61" s="446"/>
      <c r="E61" s="434"/>
      <c r="F61" s="273"/>
      <c r="G61" s="90"/>
      <c r="H61" s="274"/>
      <c r="I61" s="271"/>
      <c r="J61" s="270"/>
      <c r="K61" s="271"/>
      <c r="L61" s="269"/>
      <c r="M61" s="170" t="str">
        <f>IF(A61="","",'1043Ai Domanda'!$B$23)</f>
        <v/>
      </c>
      <c r="N61" s="90"/>
      <c r="O61" s="89"/>
      <c r="P61" s="90"/>
      <c r="Q61" s="89"/>
      <c r="R61" s="90"/>
      <c r="S61" s="271"/>
      <c r="T61" s="269"/>
      <c r="U61" s="346"/>
      <c r="V61" s="347"/>
      <c r="W61" s="348"/>
      <c r="X61" s="56"/>
      <c r="Y61" s="163">
        <f t="shared" si="12"/>
        <v>0</v>
      </c>
      <c r="Z61" s="163">
        <f>IF('1043Ei Conteggio'!D65="",0,1)</f>
        <v>0</v>
      </c>
      <c r="AA61" s="164" t="e">
        <f t="shared" si="13"/>
        <v>#VALUE!</v>
      </c>
      <c r="AB61" s="164">
        <f t="shared" si="14"/>
        <v>0</v>
      </c>
      <c r="AC61" s="165" t="str">
        <f t="shared" si="15"/>
        <v/>
      </c>
      <c r="AD61" s="164" t="str">
        <f t="shared" si="8"/>
        <v/>
      </c>
      <c r="AE61" s="164" t="str">
        <f t="shared" si="9"/>
        <v/>
      </c>
      <c r="AF61" s="164" t="str">
        <f t="shared" si="16"/>
        <v/>
      </c>
      <c r="AG61" s="164" t="str">
        <f t="shared" si="17"/>
        <v/>
      </c>
      <c r="AH61" s="166" t="str">
        <f t="shared" si="20"/>
        <v/>
      </c>
      <c r="AI61" s="167" t="str">
        <f t="shared" si="18"/>
        <v/>
      </c>
      <c r="AJ61" s="166" t="str">
        <f t="shared" si="11"/>
        <v/>
      </c>
      <c r="AK61" s="166" t="str">
        <f>IF(AH61&lt;AI61,Übersetzungstexte!A$184,"")</f>
        <v/>
      </c>
      <c r="AL61" s="167" t="str">
        <f t="shared" si="19"/>
        <v/>
      </c>
      <c r="AM61" s="168"/>
    </row>
    <row r="62" spans="1:39" s="169" customFormat="1" ht="16.95" customHeight="1">
      <c r="A62" s="272"/>
      <c r="B62" s="444"/>
      <c r="C62" s="445"/>
      <c r="D62" s="446"/>
      <c r="E62" s="434"/>
      <c r="F62" s="273"/>
      <c r="G62" s="90"/>
      <c r="H62" s="274"/>
      <c r="I62" s="271"/>
      <c r="J62" s="270"/>
      <c r="K62" s="271"/>
      <c r="L62" s="269"/>
      <c r="M62" s="170" t="str">
        <f>IF(A62="","",'1043Ai Domanda'!$B$23)</f>
        <v/>
      </c>
      <c r="N62" s="90"/>
      <c r="O62" s="89"/>
      <c r="P62" s="90"/>
      <c r="Q62" s="89"/>
      <c r="R62" s="90"/>
      <c r="S62" s="271"/>
      <c r="T62" s="269"/>
      <c r="U62" s="346"/>
      <c r="V62" s="347"/>
      <c r="W62" s="348"/>
      <c r="X62" s="56"/>
      <c r="Y62" s="163">
        <f t="shared" si="12"/>
        <v>0</v>
      </c>
      <c r="Z62" s="163">
        <f>IF('1043Ei Conteggio'!D66="",0,1)</f>
        <v>0</v>
      </c>
      <c r="AA62" s="164" t="e">
        <f t="shared" si="13"/>
        <v>#VALUE!</v>
      </c>
      <c r="AB62" s="164">
        <f t="shared" si="14"/>
        <v>0</v>
      </c>
      <c r="AC62" s="165" t="str">
        <f t="shared" si="15"/>
        <v/>
      </c>
      <c r="AD62" s="164" t="str">
        <f t="shared" si="8"/>
        <v/>
      </c>
      <c r="AE62" s="164" t="str">
        <f t="shared" si="9"/>
        <v/>
      </c>
      <c r="AF62" s="164" t="str">
        <f t="shared" si="16"/>
        <v/>
      </c>
      <c r="AG62" s="164" t="str">
        <f t="shared" si="17"/>
        <v/>
      </c>
      <c r="AH62" s="166" t="str">
        <f t="shared" si="20"/>
        <v/>
      </c>
      <c r="AI62" s="167" t="str">
        <f t="shared" si="18"/>
        <v/>
      </c>
      <c r="AJ62" s="166" t="str">
        <f t="shared" si="11"/>
        <v/>
      </c>
      <c r="AK62" s="166" t="str">
        <f>IF(AH62&lt;AI62,Übersetzungstexte!A$184,"")</f>
        <v/>
      </c>
      <c r="AL62" s="167" t="str">
        <f t="shared" si="19"/>
        <v/>
      </c>
      <c r="AM62" s="168"/>
    </row>
    <row r="63" spans="1:39" s="169" customFormat="1" ht="16.95" customHeight="1">
      <c r="A63" s="272"/>
      <c r="B63" s="444"/>
      <c r="C63" s="445"/>
      <c r="D63" s="446"/>
      <c r="E63" s="434"/>
      <c r="F63" s="273"/>
      <c r="G63" s="90"/>
      <c r="H63" s="274"/>
      <c r="I63" s="271"/>
      <c r="J63" s="270"/>
      <c r="K63" s="271"/>
      <c r="L63" s="269"/>
      <c r="M63" s="170" t="str">
        <f>IF(A63="","",'1043Ai Domanda'!$B$23)</f>
        <v/>
      </c>
      <c r="N63" s="90"/>
      <c r="O63" s="89"/>
      <c r="P63" s="90"/>
      <c r="Q63" s="89"/>
      <c r="R63" s="90"/>
      <c r="S63" s="271"/>
      <c r="T63" s="269"/>
      <c r="U63" s="346"/>
      <c r="V63" s="347"/>
      <c r="W63" s="348"/>
      <c r="X63" s="56"/>
      <c r="Y63" s="163">
        <f t="shared" si="12"/>
        <v>0</v>
      </c>
      <c r="Z63" s="163">
        <f>IF('1043Ei Conteggio'!D67="",0,1)</f>
        <v>0</v>
      </c>
      <c r="AA63" s="164" t="e">
        <f t="shared" si="13"/>
        <v>#VALUE!</v>
      </c>
      <c r="AB63" s="164">
        <f t="shared" si="14"/>
        <v>0</v>
      </c>
      <c r="AC63" s="165" t="str">
        <f t="shared" si="15"/>
        <v/>
      </c>
      <c r="AD63" s="164" t="str">
        <f t="shared" si="8"/>
        <v/>
      </c>
      <c r="AE63" s="164" t="str">
        <f t="shared" si="9"/>
        <v/>
      </c>
      <c r="AF63" s="164" t="str">
        <f t="shared" si="16"/>
        <v/>
      </c>
      <c r="AG63" s="164" t="str">
        <f t="shared" si="17"/>
        <v/>
      </c>
      <c r="AH63" s="166" t="str">
        <f t="shared" si="20"/>
        <v/>
      </c>
      <c r="AI63" s="167" t="str">
        <f t="shared" si="18"/>
        <v/>
      </c>
      <c r="AJ63" s="166" t="str">
        <f t="shared" si="11"/>
        <v/>
      </c>
      <c r="AK63" s="166" t="str">
        <f>IF(AH63&lt;AI63,Übersetzungstexte!A$184,"")</f>
        <v/>
      </c>
      <c r="AL63" s="167" t="str">
        <f t="shared" si="19"/>
        <v/>
      </c>
      <c r="AM63" s="168"/>
    </row>
    <row r="64" spans="1:39" s="169" customFormat="1" ht="16.95" customHeight="1">
      <c r="A64" s="272"/>
      <c r="B64" s="444"/>
      <c r="C64" s="445"/>
      <c r="D64" s="446"/>
      <c r="E64" s="434"/>
      <c r="F64" s="273"/>
      <c r="G64" s="90"/>
      <c r="H64" s="274"/>
      <c r="I64" s="271"/>
      <c r="J64" s="270"/>
      <c r="K64" s="271"/>
      <c r="L64" s="269"/>
      <c r="M64" s="170" t="str">
        <f>IF(A64="","",'1043Ai Domanda'!$B$23)</f>
        <v/>
      </c>
      <c r="N64" s="90"/>
      <c r="O64" s="89"/>
      <c r="P64" s="90"/>
      <c r="Q64" s="89"/>
      <c r="R64" s="90"/>
      <c r="S64" s="271"/>
      <c r="T64" s="269"/>
      <c r="U64" s="346"/>
      <c r="V64" s="347"/>
      <c r="W64" s="348"/>
      <c r="X64" s="56"/>
      <c r="Y64" s="163">
        <f t="shared" si="12"/>
        <v>0</v>
      </c>
      <c r="Z64" s="163">
        <f>IF('1043Ei Conteggio'!D68="",0,1)</f>
        <v>0</v>
      </c>
      <c r="AA64" s="164" t="e">
        <f t="shared" si="13"/>
        <v>#VALUE!</v>
      </c>
      <c r="AB64" s="164">
        <f t="shared" si="14"/>
        <v>0</v>
      </c>
      <c r="AC64" s="165" t="str">
        <f t="shared" si="15"/>
        <v/>
      </c>
      <c r="AD64" s="164" t="str">
        <f t="shared" si="8"/>
        <v/>
      </c>
      <c r="AE64" s="164" t="str">
        <f t="shared" si="9"/>
        <v/>
      </c>
      <c r="AF64" s="164" t="str">
        <f t="shared" si="16"/>
        <v/>
      </c>
      <c r="AG64" s="164" t="str">
        <f t="shared" si="17"/>
        <v/>
      </c>
      <c r="AH64" s="166" t="str">
        <f t="shared" si="20"/>
        <v/>
      </c>
      <c r="AI64" s="167" t="str">
        <f t="shared" si="18"/>
        <v/>
      </c>
      <c r="AJ64" s="166" t="str">
        <f t="shared" si="11"/>
        <v/>
      </c>
      <c r="AK64" s="166" t="str">
        <f>IF(AH64&lt;AI64,Übersetzungstexte!A$184,"")</f>
        <v/>
      </c>
      <c r="AL64" s="167" t="str">
        <f t="shared" si="19"/>
        <v/>
      </c>
      <c r="AM64" s="168"/>
    </row>
    <row r="65" spans="1:39" s="169" customFormat="1" ht="16.95" customHeight="1">
      <c r="A65" s="272"/>
      <c r="B65" s="444"/>
      <c r="C65" s="445"/>
      <c r="D65" s="446"/>
      <c r="E65" s="434"/>
      <c r="F65" s="273"/>
      <c r="G65" s="90"/>
      <c r="H65" s="274"/>
      <c r="I65" s="271"/>
      <c r="J65" s="270"/>
      <c r="K65" s="271"/>
      <c r="L65" s="269"/>
      <c r="M65" s="170" t="str">
        <f>IF(A65="","",'1043Ai Domanda'!$B$23)</f>
        <v/>
      </c>
      <c r="N65" s="90"/>
      <c r="O65" s="89"/>
      <c r="P65" s="90"/>
      <c r="Q65" s="89"/>
      <c r="R65" s="90"/>
      <c r="S65" s="271"/>
      <c r="T65" s="269"/>
      <c r="U65" s="346"/>
      <c r="V65" s="347"/>
      <c r="W65" s="348"/>
      <c r="X65" s="56"/>
      <c r="Y65" s="163">
        <f t="shared" si="12"/>
        <v>0</v>
      </c>
      <c r="Z65" s="163">
        <f>IF('1043Ei Conteggio'!D69="",0,1)</f>
        <v>0</v>
      </c>
      <c r="AA65" s="164" t="e">
        <f t="shared" si="13"/>
        <v>#VALUE!</v>
      </c>
      <c r="AB65" s="164">
        <f t="shared" si="14"/>
        <v>0</v>
      </c>
      <c r="AC65" s="165" t="str">
        <f t="shared" si="15"/>
        <v/>
      </c>
      <c r="AD65" s="164" t="str">
        <f t="shared" si="8"/>
        <v/>
      </c>
      <c r="AE65" s="164" t="str">
        <f t="shared" si="9"/>
        <v/>
      </c>
      <c r="AF65" s="164" t="str">
        <f t="shared" si="16"/>
        <v/>
      </c>
      <c r="AG65" s="164" t="str">
        <f t="shared" si="17"/>
        <v/>
      </c>
      <c r="AH65" s="166" t="str">
        <f t="shared" si="20"/>
        <v/>
      </c>
      <c r="AI65" s="167" t="str">
        <f t="shared" si="18"/>
        <v/>
      </c>
      <c r="AJ65" s="166" t="str">
        <f t="shared" si="11"/>
        <v/>
      </c>
      <c r="AK65" s="166" t="str">
        <f>IF(AH65&lt;AI65,Übersetzungstexte!A$184,"")</f>
        <v/>
      </c>
      <c r="AL65" s="167" t="str">
        <f t="shared" si="19"/>
        <v/>
      </c>
      <c r="AM65" s="168"/>
    </row>
    <row r="66" spans="1:39" s="169" customFormat="1" ht="16.95" customHeight="1">
      <c r="A66" s="272"/>
      <c r="B66" s="444"/>
      <c r="C66" s="445"/>
      <c r="D66" s="446"/>
      <c r="E66" s="434"/>
      <c r="F66" s="273"/>
      <c r="G66" s="90"/>
      <c r="H66" s="274"/>
      <c r="I66" s="271"/>
      <c r="J66" s="270"/>
      <c r="K66" s="271"/>
      <c r="L66" s="269"/>
      <c r="M66" s="170" t="str">
        <f>IF(A66="","",'1043Ai Domanda'!$B$23)</f>
        <v/>
      </c>
      <c r="N66" s="90"/>
      <c r="O66" s="89"/>
      <c r="P66" s="90"/>
      <c r="Q66" s="89"/>
      <c r="R66" s="90"/>
      <c r="S66" s="271"/>
      <c r="T66" s="269"/>
      <c r="U66" s="346"/>
      <c r="V66" s="347"/>
      <c r="W66" s="348"/>
      <c r="X66" s="56"/>
      <c r="Y66" s="163">
        <f t="shared" si="12"/>
        <v>0</v>
      </c>
      <c r="Z66" s="163">
        <f>IF('1043Ei Conteggio'!D70="",0,1)</f>
        <v>0</v>
      </c>
      <c r="AA66" s="164" t="e">
        <f t="shared" si="13"/>
        <v>#VALUE!</v>
      </c>
      <c r="AB66" s="164">
        <f t="shared" si="14"/>
        <v>0</v>
      </c>
      <c r="AC66" s="165" t="str">
        <f t="shared" si="15"/>
        <v/>
      </c>
      <c r="AD66" s="164" t="str">
        <f t="shared" si="8"/>
        <v/>
      </c>
      <c r="AE66" s="164" t="str">
        <f t="shared" si="9"/>
        <v/>
      </c>
      <c r="AF66" s="164" t="str">
        <f t="shared" si="16"/>
        <v/>
      </c>
      <c r="AG66" s="164" t="str">
        <f t="shared" si="17"/>
        <v/>
      </c>
      <c r="AH66" s="166" t="str">
        <f t="shared" si="20"/>
        <v/>
      </c>
      <c r="AI66" s="167" t="str">
        <f t="shared" si="18"/>
        <v/>
      </c>
      <c r="AJ66" s="166" t="str">
        <f t="shared" si="11"/>
        <v/>
      </c>
      <c r="AK66" s="166" t="str">
        <f>IF(AH66&lt;AI66,Übersetzungstexte!A$184,"")</f>
        <v/>
      </c>
      <c r="AL66" s="167" t="str">
        <f t="shared" si="19"/>
        <v/>
      </c>
      <c r="AM66" s="168"/>
    </row>
    <row r="67" spans="1:39" s="169" customFormat="1" ht="16.95" customHeight="1">
      <c r="A67" s="272"/>
      <c r="B67" s="444"/>
      <c r="C67" s="445"/>
      <c r="D67" s="446"/>
      <c r="E67" s="434"/>
      <c r="F67" s="273"/>
      <c r="G67" s="90"/>
      <c r="H67" s="274"/>
      <c r="I67" s="271"/>
      <c r="J67" s="270"/>
      <c r="K67" s="271"/>
      <c r="L67" s="269"/>
      <c r="M67" s="170" t="str">
        <f>IF(A67="","",'1043Ai Domanda'!$B$23)</f>
        <v/>
      </c>
      <c r="N67" s="90"/>
      <c r="O67" s="89"/>
      <c r="P67" s="90"/>
      <c r="Q67" s="89"/>
      <c r="R67" s="90"/>
      <c r="S67" s="271"/>
      <c r="T67" s="269"/>
      <c r="U67" s="346"/>
      <c r="V67" s="347"/>
      <c r="W67" s="348"/>
      <c r="X67" s="56"/>
      <c r="Y67" s="163">
        <f t="shared" si="12"/>
        <v>0</v>
      </c>
      <c r="Z67" s="163">
        <f>IF('1043Ei Conteggio'!D71="",0,1)</f>
        <v>0</v>
      </c>
      <c r="AA67" s="164" t="e">
        <f t="shared" si="13"/>
        <v>#VALUE!</v>
      </c>
      <c r="AB67" s="164">
        <f t="shared" si="14"/>
        <v>0</v>
      </c>
      <c r="AC67" s="165" t="str">
        <f t="shared" si="15"/>
        <v/>
      </c>
      <c r="AD67" s="164" t="str">
        <f t="shared" si="8"/>
        <v/>
      </c>
      <c r="AE67" s="164" t="str">
        <f t="shared" si="9"/>
        <v/>
      </c>
      <c r="AF67" s="164" t="str">
        <f t="shared" si="16"/>
        <v/>
      </c>
      <c r="AG67" s="164" t="str">
        <f t="shared" si="17"/>
        <v/>
      </c>
      <c r="AH67" s="166" t="str">
        <f t="shared" si="20"/>
        <v/>
      </c>
      <c r="AI67" s="167" t="str">
        <f t="shared" si="18"/>
        <v/>
      </c>
      <c r="AJ67" s="166" t="str">
        <f t="shared" si="11"/>
        <v/>
      </c>
      <c r="AK67" s="166" t="str">
        <f>IF(AH67&lt;AI67,Übersetzungstexte!A$184,"")</f>
        <v/>
      </c>
      <c r="AL67" s="167" t="str">
        <f t="shared" si="19"/>
        <v/>
      </c>
      <c r="AM67" s="168"/>
    </row>
    <row r="68" spans="1:39" s="169" customFormat="1" ht="16.95" customHeight="1">
      <c r="A68" s="272"/>
      <c r="B68" s="444"/>
      <c r="C68" s="445"/>
      <c r="D68" s="446"/>
      <c r="E68" s="434"/>
      <c r="F68" s="273"/>
      <c r="G68" s="90"/>
      <c r="H68" s="274"/>
      <c r="I68" s="271"/>
      <c r="J68" s="270"/>
      <c r="K68" s="271"/>
      <c r="L68" s="269"/>
      <c r="M68" s="170" t="str">
        <f>IF(A68="","",'1043Ai Domanda'!$B$23)</f>
        <v/>
      </c>
      <c r="N68" s="90"/>
      <c r="O68" s="89"/>
      <c r="P68" s="90"/>
      <c r="Q68" s="89"/>
      <c r="R68" s="90"/>
      <c r="S68" s="271"/>
      <c r="T68" s="269"/>
      <c r="U68" s="346"/>
      <c r="V68" s="347"/>
      <c r="W68" s="348"/>
      <c r="X68" s="56"/>
      <c r="Y68" s="163">
        <f t="shared" si="12"/>
        <v>0</v>
      </c>
      <c r="Z68" s="163">
        <f>IF('1043Ei Conteggio'!D72="",0,1)</f>
        <v>0</v>
      </c>
      <c r="AA68" s="164" t="e">
        <f t="shared" si="13"/>
        <v>#VALUE!</v>
      </c>
      <c r="AB68" s="164">
        <f t="shared" si="14"/>
        <v>0</v>
      </c>
      <c r="AC68" s="165" t="str">
        <f t="shared" si="15"/>
        <v/>
      </c>
      <c r="AD68" s="164" t="str">
        <f t="shared" si="8"/>
        <v/>
      </c>
      <c r="AE68" s="164" t="str">
        <f t="shared" si="9"/>
        <v/>
      </c>
      <c r="AF68" s="164" t="str">
        <f t="shared" si="16"/>
        <v/>
      </c>
      <c r="AG68" s="164" t="str">
        <f t="shared" si="17"/>
        <v/>
      </c>
      <c r="AH68" s="166" t="str">
        <f t="shared" si="20"/>
        <v/>
      </c>
      <c r="AI68" s="167" t="str">
        <f t="shared" si="18"/>
        <v/>
      </c>
      <c r="AJ68" s="166" t="str">
        <f t="shared" si="11"/>
        <v/>
      </c>
      <c r="AK68" s="166" t="str">
        <f>IF(AH68&lt;AI68,Übersetzungstexte!A$184,"")</f>
        <v/>
      </c>
      <c r="AL68" s="167" t="str">
        <f t="shared" si="19"/>
        <v/>
      </c>
      <c r="AM68" s="168"/>
    </row>
    <row r="69" spans="1:39" s="169" customFormat="1" ht="16.95" customHeight="1">
      <c r="A69" s="272"/>
      <c r="B69" s="444"/>
      <c r="C69" s="445"/>
      <c r="D69" s="446"/>
      <c r="E69" s="434"/>
      <c r="F69" s="273"/>
      <c r="G69" s="90"/>
      <c r="H69" s="274"/>
      <c r="I69" s="271"/>
      <c r="J69" s="270"/>
      <c r="K69" s="271"/>
      <c r="L69" s="269"/>
      <c r="M69" s="170" t="str">
        <f>IF(A69="","",'1043Ai Domanda'!$B$23)</f>
        <v/>
      </c>
      <c r="N69" s="90"/>
      <c r="O69" s="89"/>
      <c r="P69" s="90"/>
      <c r="Q69" s="89"/>
      <c r="R69" s="90"/>
      <c r="S69" s="271"/>
      <c r="T69" s="269"/>
      <c r="U69" s="346"/>
      <c r="V69" s="347"/>
      <c r="W69" s="348"/>
      <c r="X69" s="56"/>
      <c r="Y69" s="163">
        <f t="shared" si="12"/>
        <v>0</v>
      </c>
      <c r="Z69" s="163">
        <f>IF('1043Ei Conteggio'!D73="",0,1)</f>
        <v>0</v>
      </c>
      <c r="AA69" s="164" t="e">
        <f t="shared" si="13"/>
        <v>#VALUE!</v>
      </c>
      <c r="AB69" s="164">
        <f t="shared" si="14"/>
        <v>0</v>
      </c>
      <c r="AC69" s="165" t="str">
        <f t="shared" si="15"/>
        <v/>
      </c>
      <c r="AD69" s="164" t="str">
        <f t="shared" si="8"/>
        <v/>
      </c>
      <c r="AE69" s="164" t="str">
        <f t="shared" si="9"/>
        <v/>
      </c>
      <c r="AF69" s="164" t="str">
        <f t="shared" si="16"/>
        <v/>
      </c>
      <c r="AG69" s="164" t="str">
        <f t="shared" si="17"/>
        <v/>
      </c>
      <c r="AH69" s="166" t="str">
        <f t="shared" si="20"/>
        <v/>
      </c>
      <c r="AI69" s="167" t="str">
        <f t="shared" si="18"/>
        <v/>
      </c>
      <c r="AJ69" s="166" t="str">
        <f t="shared" si="11"/>
        <v/>
      </c>
      <c r="AK69" s="166" t="str">
        <f>IF(AH69&lt;AI69,Übersetzungstexte!A$184,"")</f>
        <v/>
      </c>
      <c r="AL69" s="167" t="str">
        <f t="shared" si="19"/>
        <v/>
      </c>
      <c r="AM69" s="168"/>
    </row>
    <row r="70" spans="1:39" s="169" customFormat="1" ht="16.95" customHeight="1">
      <c r="A70" s="272"/>
      <c r="B70" s="444"/>
      <c r="C70" s="445"/>
      <c r="D70" s="446"/>
      <c r="E70" s="434"/>
      <c r="F70" s="273"/>
      <c r="G70" s="90"/>
      <c r="H70" s="274"/>
      <c r="I70" s="271"/>
      <c r="J70" s="270"/>
      <c r="K70" s="271"/>
      <c r="L70" s="269"/>
      <c r="M70" s="170" t="str">
        <f>IF(A70="","",'1043Ai Domanda'!$B$23)</f>
        <v/>
      </c>
      <c r="N70" s="90"/>
      <c r="O70" s="89"/>
      <c r="P70" s="90"/>
      <c r="Q70" s="89"/>
      <c r="R70" s="90"/>
      <c r="S70" s="271"/>
      <c r="T70" s="269"/>
      <c r="U70" s="346"/>
      <c r="V70" s="347"/>
      <c r="W70" s="348"/>
      <c r="X70" s="56"/>
      <c r="Y70" s="163">
        <f t="shared" si="12"/>
        <v>0</v>
      </c>
      <c r="Z70" s="163">
        <f>IF('1043Ei Conteggio'!D74="",0,1)</f>
        <v>0</v>
      </c>
      <c r="AA70" s="164" t="e">
        <f t="shared" si="13"/>
        <v>#VALUE!</v>
      </c>
      <c r="AB70" s="164">
        <f t="shared" si="14"/>
        <v>0</v>
      </c>
      <c r="AC70" s="165" t="str">
        <f t="shared" si="15"/>
        <v/>
      </c>
      <c r="AD70" s="164" t="str">
        <f t="shared" si="8"/>
        <v/>
      </c>
      <c r="AE70" s="164" t="str">
        <f t="shared" si="9"/>
        <v/>
      </c>
      <c r="AF70" s="164" t="str">
        <f t="shared" si="16"/>
        <v/>
      </c>
      <c r="AG70" s="164" t="str">
        <f t="shared" si="17"/>
        <v/>
      </c>
      <c r="AH70" s="166" t="str">
        <f t="shared" si="20"/>
        <v/>
      </c>
      <c r="AI70" s="167" t="str">
        <f t="shared" si="18"/>
        <v/>
      </c>
      <c r="AJ70" s="166" t="str">
        <f t="shared" si="11"/>
        <v/>
      </c>
      <c r="AK70" s="166" t="str">
        <f>IF(AH70&lt;AI70,Übersetzungstexte!A$184,"")</f>
        <v/>
      </c>
      <c r="AL70" s="167" t="str">
        <f t="shared" si="19"/>
        <v/>
      </c>
      <c r="AM70" s="168"/>
    </row>
    <row r="71" spans="1:39" s="169" customFormat="1" ht="16.95" customHeight="1">
      <c r="A71" s="272"/>
      <c r="B71" s="444"/>
      <c r="C71" s="445"/>
      <c r="D71" s="446"/>
      <c r="E71" s="434"/>
      <c r="F71" s="273"/>
      <c r="G71" s="90"/>
      <c r="H71" s="274"/>
      <c r="I71" s="271"/>
      <c r="J71" s="270"/>
      <c r="K71" s="271"/>
      <c r="L71" s="269"/>
      <c r="M71" s="170" t="str">
        <f>IF(A71="","",'1043Ai Domanda'!$B$23)</f>
        <v/>
      </c>
      <c r="N71" s="90"/>
      <c r="O71" s="89"/>
      <c r="P71" s="90"/>
      <c r="Q71" s="89"/>
      <c r="R71" s="90"/>
      <c r="S71" s="271"/>
      <c r="T71" s="269"/>
      <c r="U71" s="346"/>
      <c r="V71" s="347"/>
      <c r="W71" s="348"/>
      <c r="X71" s="56"/>
      <c r="Y71" s="163">
        <f t="shared" si="12"/>
        <v>0</v>
      </c>
      <c r="Z71" s="163">
        <f>IF('1043Ei Conteggio'!D75="",0,1)</f>
        <v>0</v>
      </c>
      <c r="AA71" s="164" t="e">
        <f t="shared" si="13"/>
        <v>#VALUE!</v>
      </c>
      <c r="AB71" s="164">
        <f t="shared" si="14"/>
        <v>0</v>
      </c>
      <c r="AC71" s="165" t="str">
        <f t="shared" si="15"/>
        <v/>
      </c>
      <c r="AD71" s="164" t="str">
        <f t="shared" si="8"/>
        <v/>
      </c>
      <c r="AE71" s="164" t="str">
        <f t="shared" si="9"/>
        <v/>
      </c>
      <c r="AF71" s="164" t="str">
        <f t="shared" si="16"/>
        <v/>
      </c>
      <c r="AG71" s="164" t="str">
        <f t="shared" si="17"/>
        <v/>
      </c>
      <c r="AH71" s="166" t="str">
        <f t="shared" si="20"/>
        <v/>
      </c>
      <c r="AI71" s="167" t="str">
        <f t="shared" si="18"/>
        <v/>
      </c>
      <c r="AJ71" s="166" t="str">
        <f t="shared" si="11"/>
        <v/>
      </c>
      <c r="AK71" s="166" t="str">
        <f>IF(AH71&lt;AI71,Übersetzungstexte!A$184,"")</f>
        <v/>
      </c>
      <c r="AL71" s="167" t="str">
        <f t="shared" si="19"/>
        <v/>
      </c>
      <c r="AM71" s="168"/>
    </row>
    <row r="72" spans="1:39" s="169" customFormat="1" ht="16.95" customHeight="1">
      <c r="A72" s="272"/>
      <c r="B72" s="444"/>
      <c r="C72" s="445"/>
      <c r="D72" s="446"/>
      <c r="E72" s="434"/>
      <c r="F72" s="273"/>
      <c r="G72" s="90"/>
      <c r="H72" s="274"/>
      <c r="I72" s="271"/>
      <c r="J72" s="270"/>
      <c r="K72" s="271"/>
      <c r="L72" s="269"/>
      <c r="M72" s="170" t="str">
        <f>IF(A72="","",'1043Ai Domanda'!$B$23)</f>
        <v/>
      </c>
      <c r="N72" s="90"/>
      <c r="O72" s="89"/>
      <c r="P72" s="90"/>
      <c r="Q72" s="89"/>
      <c r="R72" s="90"/>
      <c r="S72" s="271"/>
      <c r="T72" s="269"/>
      <c r="U72" s="346"/>
      <c r="V72" s="347"/>
      <c r="W72" s="348"/>
      <c r="X72" s="56"/>
      <c r="Y72" s="163">
        <f t="shared" ref="Y72:Y135" si="21">IF(Y$2-YEAR(D72)&lt;Y$3,0,1)</f>
        <v>0</v>
      </c>
      <c r="Z72" s="163">
        <f>IF('1043Ei Conteggio'!D76="",0,1)</f>
        <v>0</v>
      </c>
      <c r="AA72" s="164" t="e">
        <f t="shared" ref="AA72:AA135" si="22">ROUND((K72+J72)/(Y$4-(K72+J72))*100,2)</f>
        <v>#VALUE!</v>
      </c>
      <c r="AB72" s="164">
        <f t="shared" ref="AB72:AB135" si="23">ROUND(H72,0)/12</f>
        <v>0</v>
      </c>
      <c r="AC72" s="165" t="str">
        <f t="shared" ref="AC72:AC135" si="24">IF(AND(A72="",B72="",C72=""),"",ROUND((Y$4-(K72+J72))*L72/60,1))</f>
        <v/>
      </c>
      <c r="AD72" s="164" t="str">
        <f t="shared" si="8"/>
        <v/>
      </c>
      <c r="AE72" s="164" t="str">
        <f t="shared" si="9"/>
        <v/>
      </c>
      <c r="AF72" s="164" t="str">
        <f t="shared" ref="AF72:AF135" si="25">IF(OR(AND(A72="",B72="",C72=""),F72=0,F72="",AC72=0,AC72=""),"",ROUND((AB72*F72/AC72),2))</f>
        <v/>
      </c>
      <c r="AG72" s="164" t="str">
        <f t="shared" ref="AG72:AG135" si="26">IF(OR(AND(A72="",B72="",C72=""),F72=0,F72="",AC72=0,AC72=""),"",ROUND((I72/(12*AB72*F72)+1)*AB72*F72/AC72,2))</f>
        <v/>
      </c>
      <c r="AH72" s="166" t="str">
        <f t="shared" si="20"/>
        <v/>
      </c>
      <c r="AI72" s="167" t="str">
        <f t="shared" ref="AI72:AI135" si="27">IF(OR(AND(A72="",B72="",C72=""),Y$4=""),"",IF(AND(G72&gt;0,I72&gt;0),AE72, IF(G72&gt;0,AD72, IF(AND(F72&gt;0,I72&gt;0),AG72,AF72))))</f>
        <v/>
      </c>
      <c r="AJ72" s="166" t="str">
        <f t="shared" si="11"/>
        <v/>
      </c>
      <c r="AK72" s="166" t="str">
        <f>IF(AH72&lt;AI72,Übersetzungstexte!A$184,"")</f>
        <v/>
      </c>
      <c r="AL72" s="167" t="str">
        <f t="shared" ref="AL72:AL135" si="28">IF(AND(B72="",C72=""),"",CONCATENATE(B72,", ",C72))</f>
        <v/>
      </c>
      <c r="AM72" s="168"/>
    </row>
    <row r="73" spans="1:39" s="169" customFormat="1" ht="16.95" customHeight="1">
      <c r="A73" s="272"/>
      <c r="B73" s="444"/>
      <c r="C73" s="445"/>
      <c r="D73" s="446"/>
      <c r="E73" s="434"/>
      <c r="F73" s="273"/>
      <c r="G73" s="90"/>
      <c r="H73" s="274"/>
      <c r="I73" s="271"/>
      <c r="J73" s="270"/>
      <c r="K73" s="271"/>
      <c r="L73" s="269"/>
      <c r="M73" s="170" t="str">
        <f>IF(A73="","",'1043Ai Domanda'!$B$23)</f>
        <v/>
      </c>
      <c r="N73" s="90"/>
      <c r="O73" s="89"/>
      <c r="P73" s="90"/>
      <c r="Q73" s="89"/>
      <c r="R73" s="90"/>
      <c r="S73" s="271"/>
      <c r="T73" s="269"/>
      <c r="U73" s="346"/>
      <c r="V73" s="347"/>
      <c r="W73" s="348"/>
      <c r="X73" s="56"/>
      <c r="Y73" s="163">
        <f t="shared" si="21"/>
        <v>0</v>
      </c>
      <c r="Z73" s="163">
        <f>IF('1043Ei Conteggio'!D77="",0,1)</f>
        <v>0</v>
      </c>
      <c r="AA73" s="164" t="e">
        <f t="shared" si="22"/>
        <v>#VALUE!</v>
      </c>
      <c r="AB73" s="164">
        <f t="shared" si="23"/>
        <v>0</v>
      </c>
      <c r="AC73" s="165" t="str">
        <f t="shared" si="24"/>
        <v/>
      </c>
      <c r="AD73" s="164" t="str">
        <f t="shared" ref="AD73:AD136" si="29">IF(OR(AND(A73="",B73="",C73=""),G73=0,G73=""),"",ROUND((1+AA73/100)*AB73*G73,2))</f>
        <v/>
      </c>
      <c r="AE73" s="164" t="str">
        <f t="shared" ref="AE73:AE136" si="30">IF(OR(AND(A73="",B73="",C73=""),G73=0,G73=""),"",ROUND((1+AA73/100)*(I73/(Y$4*L73/5)+AB73*G73),2))</f>
        <v/>
      </c>
      <c r="AF73" s="164" t="str">
        <f t="shared" si="25"/>
        <v/>
      </c>
      <c r="AG73" s="164" t="str">
        <f t="shared" si="26"/>
        <v/>
      </c>
      <c r="AH73" s="166" t="str">
        <f t="shared" ref="AH73:AH136" si="31">IF(OR(AND(A73="",B73="",C73=""),AC73=0,AC73=""),"",ROUND(AH$4 / AC73,1))</f>
        <v/>
      </c>
      <c r="AI73" s="167" t="str">
        <f t="shared" si="27"/>
        <v/>
      </c>
      <c r="AJ73" s="166" t="str">
        <f t="shared" ref="AJ73:AJ136" si="32">IF(AH73&lt;AI73,AH73,AI73)</f>
        <v/>
      </c>
      <c r="AK73" s="166" t="str">
        <f>IF(AH73&lt;AI73,Übersetzungstexte!A$184,"")</f>
        <v/>
      </c>
      <c r="AL73" s="167" t="str">
        <f t="shared" si="28"/>
        <v/>
      </c>
      <c r="AM73" s="168"/>
    </row>
    <row r="74" spans="1:39" s="169" customFormat="1" ht="16.95" customHeight="1">
      <c r="A74" s="272"/>
      <c r="B74" s="444"/>
      <c r="C74" s="445"/>
      <c r="D74" s="446"/>
      <c r="E74" s="434"/>
      <c r="F74" s="273"/>
      <c r="G74" s="90"/>
      <c r="H74" s="274"/>
      <c r="I74" s="271"/>
      <c r="J74" s="270"/>
      <c r="K74" s="271"/>
      <c r="L74" s="269"/>
      <c r="M74" s="170" t="str">
        <f>IF(A74="","",'1043Ai Domanda'!$B$23)</f>
        <v/>
      </c>
      <c r="N74" s="90"/>
      <c r="O74" s="89"/>
      <c r="P74" s="90"/>
      <c r="Q74" s="89"/>
      <c r="R74" s="90"/>
      <c r="S74" s="271"/>
      <c r="T74" s="269"/>
      <c r="U74" s="346"/>
      <c r="V74" s="347"/>
      <c r="W74" s="348"/>
      <c r="X74" s="56"/>
      <c r="Y74" s="163">
        <f t="shared" si="21"/>
        <v>0</v>
      </c>
      <c r="Z74" s="163">
        <f>IF('1043Ei Conteggio'!D78="",0,1)</f>
        <v>0</v>
      </c>
      <c r="AA74" s="164" t="e">
        <f t="shared" si="22"/>
        <v>#VALUE!</v>
      </c>
      <c r="AB74" s="164">
        <f t="shared" si="23"/>
        <v>0</v>
      </c>
      <c r="AC74" s="165" t="str">
        <f t="shared" si="24"/>
        <v/>
      </c>
      <c r="AD74" s="164" t="str">
        <f t="shared" si="29"/>
        <v/>
      </c>
      <c r="AE74" s="164" t="str">
        <f t="shared" si="30"/>
        <v/>
      </c>
      <c r="AF74" s="164" t="str">
        <f t="shared" si="25"/>
        <v/>
      </c>
      <c r="AG74" s="164" t="str">
        <f t="shared" si="26"/>
        <v/>
      </c>
      <c r="AH74" s="166" t="str">
        <f t="shared" si="31"/>
        <v/>
      </c>
      <c r="AI74" s="167" t="str">
        <f t="shared" si="27"/>
        <v/>
      </c>
      <c r="AJ74" s="166" t="str">
        <f t="shared" si="32"/>
        <v/>
      </c>
      <c r="AK74" s="166" t="str">
        <f>IF(AH74&lt;AI74,Übersetzungstexte!A$184,"")</f>
        <v/>
      </c>
      <c r="AL74" s="167" t="str">
        <f t="shared" si="28"/>
        <v/>
      </c>
      <c r="AM74" s="168"/>
    </row>
    <row r="75" spans="1:39" s="169" customFormat="1" ht="16.95" customHeight="1">
      <c r="A75" s="272"/>
      <c r="B75" s="444"/>
      <c r="C75" s="445"/>
      <c r="D75" s="446"/>
      <c r="E75" s="434"/>
      <c r="F75" s="273"/>
      <c r="G75" s="90"/>
      <c r="H75" s="274"/>
      <c r="I75" s="271"/>
      <c r="J75" s="270"/>
      <c r="K75" s="271"/>
      <c r="L75" s="269"/>
      <c r="M75" s="170" t="str">
        <f>IF(A75="","",'1043Ai Domanda'!$B$23)</f>
        <v/>
      </c>
      <c r="N75" s="90"/>
      <c r="O75" s="89"/>
      <c r="P75" s="90"/>
      <c r="Q75" s="89"/>
      <c r="R75" s="90"/>
      <c r="S75" s="271"/>
      <c r="T75" s="269"/>
      <c r="U75" s="346"/>
      <c r="V75" s="347"/>
      <c r="W75" s="348"/>
      <c r="X75" s="56"/>
      <c r="Y75" s="163">
        <f t="shared" si="21"/>
        <v>0</v>
      </c>
      <c r="Z75" s="163">
        <f>IF('1043Ei Conteggio'!D79="",0,1)</f>
        <v>0</v>
      </c>
      <c r="AA75" s="164" t="e">
        <f t="shared" si="22"/>
        <v>#VALUE!</v>
      </c>
      <c r="AB75" s="164">
        <f t="shared" si="23"/>
        <v>0</v>
      </c>
      <c r="AC75" s="165" t="str">
        <f t="shared" si="24"/>
        <v/>
      </c>
      <c r="AD75" s="164" t="str">
        <f t="shared" si="29"/>
        <v/>
      </c>
      <c r="AE75" s="164" t="str">
        <f t="shared" si="30"/>
        <v/>
      </c>
      <c r="AF75" s="164" t="str">
        <f t="shared" si="25"/>
        <v/>
      </c>
      <c r="AG75" s="164" t="str">
        <f t="shared" si="26"/>
        <v/>
      </c>
      <c r="AH75" s="166" t="str">
        <f t="shared" si="31"/>
        <v/>
      </c>
      <c r="AI75" s="167" t="str">
        <f t="shared" si="27"/>
        <v/>
      </c>
      <c r="AJ75" s="166" t="str">
        <f t="shared" si="32"/>
        <v/>
      </c>
      <c r="AK75" s="166" t="str">
        <f>IF(AH75&lt;AI75,Übersetzungstexte!A$184,"")</f>
        <v/>
      </c>
      <c r="AL75" s="167" t="str">
        <f t="shared" si="28"/>
        <v/>
      </c>
      <c r="AM75" s="168"/>
    </row>
    <row r="76" spans="1:39" s="169" customFormat="1" ht="16.95" customHeight="1">
      <c r="A76" s="272"/>
      <c r="B76" s="444"/>
      <c r="C76" s="445"/>
      <c r="D76" s="446"/>
      <c r="E76" s="434"/>
      <c r="F76" s="273"/>
      <c r="G76" s="90"/>
      <c r="H76" s="274"/>
      <c r="I76" s="271"/>
      <c r="J76" s="270"/>
      <c r="K76" s="271"/>
      <c r="L76" s="269"/>
      <c r="M76" s="170" t="str">
        <f>IF(A76="","",'1043Ai Domanda'!$B$23)</f>
        <v/>
      </c>
      <c r="N76" s="90"/>
      <c r="O76" s="89"/>
      <c r="P76" s="90"/>
      <c r="Q76" s="89"/>
      <c r="R76" s="90"/>
      <c r="S76" s="271"/>
      <c r="T76" s="269"/>
      <c r="U76" s="346"/>
      <c r="V76" s="347"/>
      <c r="W76" s="348"/>
      <c r="X76" s="56"/>
      <c r="Y76" s="163">
        <f t="shared" si="21"/>
        <v>0</v>
      </c>
      <c r="Z76" s="163">
        <f>IF('1043Ei Conteggio'!D80="",0,1)</f>
        <v>0</v>
      </c>
      <c r="AA76" s="164" t="e">
        <f t="shared" si="22"/>
        <v>#VALUE!</v>
      </c>
      <c r="AB76" s="164">
        <f t="shared" si="23"/>
        <v>0</v>
      </c>
      <c r="AC76" s="165" t="str">
        <f t="shared" si="24"/>
        <v/>
      </c>
      <c r="AD76" s="164" t="str">
        <f t="shared" si="29"/>
        <v/>
      </c>
      <c r="AE76" s="164" t="str">
        <f t="shared" si="30"/>
        <v/>
      </c>
      <c r="AF76" s="164" t="str">
        <f t="shared" si="25"/>
        <v/>
      </c>
      <c r="AG76" s="164" t="str">
        <f t="shared" si="26"/>
        <v/>
      </c>
      <c r="AH76" s="166" t="str">
        <f t="shared" si="31"/>
        <v/>
      </c>
      <c r="AI76" s="167" t="str">
        <f t="shared" si="27"/>
        <v/>
      </c>
      <c r="AJ76" s="166" t="str">
        <f t="shared" si="32"/>
        <v/>
      </c>
      <c r="AK76" s="166" t="str">
        <f>IF(AH76&lt;AI76,Übersetzungstexte!A$184,"")</f>
        <v/>
      </c>
      <c r="AL76" s="167" t="str">
        <f t="shared" si="28"/>
        <v/>
      </c>
      <c r="AM76" s="168"/>
    </row>
    <row r="77" spans="1:39" s="169" customFormat="1" ht="16.95" customHeight="1">
      <c r="A77" s="272"/>
      <c r="B77" s="444"/>
      <c r="C77" s="445"/>
      <c r="D77" s="446"/>
      <c r="E77" s="434"/>
      <c r="F77" s="273"/>
      <c r="G77" s="90"/>
      <c r="H77" s="274"/>
      <c r="I77" s="271"/>
      <c r="J77" s="270"/>
      <c r="K77" s="271"/>
      <c r="L77" s="269"/>
      <c r="M77" s="170" t="str">
        <f>IF(A77="","",'1043Ai Domanda'!$B$23)</f>
        <v/>
      </c>
      <c r="N77" s="90"/>
      <c r="O77" s="89"/>
      <c r="P77" s="90"/>
      <c r="Q77" s="89"/>
      <c r="R77" s="90"/>
      <c r="S77" s="271"/>
      <c r="T77" s="269"/>
      <c r="U77" s="346"/>
      <c r="V77" s="347"/>
      <c r="W77" s="348"/>
      <c r="X77" s="56"/>
      <c r="Y77" s="163">
        <f t="shared" si="21"/>
        <v>0</v>
      </c>
      <c r="Z77" s="163">
        <f>IF('1043Ei Conteggio'!D81="",0,1)</f>
        <v>0</v>
      </c>
      <c r="AA77" s="164" t="e">
        <f t="shared" si="22"/>
        <v>#VALUE!</v>
      </c>
      <c r="AB77" s="164">
        <f t="shared" si="23"/>
        <v>0</v>
      </c>
      <c r="AC77" s="165" t="str">
        <f t="shared" si="24"/>
        <v/>
      </c>
      <c r="AD77" s="164" t="str">
        <f t="shared" si="29"/>
        <v/>
      </c>
      <c r="AE77" s="164" t="str">
        <f t="shared" si="30"/>
        <v/>
      </c>
      <c r="AF77" s="164" t="str">
        <f t="shared" si="25"/>
        <v/>
      </c>
      <c r="AG77" s="164" t="str">
        <f t="shared" si="26"/>
        <v/>
      </c>
      <c r="AH77" s="166" t="str">
        <f t="shared" si="31"/>
        <v/>
      </c>
      <c r="AI77" s="167" t="str">
        <f t="shared" si="27"/>
        <v/>
      </c>
      <c r="AJ77" s="166" t="str">
        <f t="shared" si="32"/>
        <v/>
      </c>
      <c r="AK77" s="166" t="str">
        <f>IF(AH77&lt;AI77,Übersetzungstexte!A$184,"")</f>
        <v/>
      </c>
      <c r="AL77" s="167" t="str">
        <f t="shared" si="28"/>
        <v/>
      </c>
      <c r="AM77" s="168"/>
    </row>
    <row r="78" spans="1:39" s="169" customFormat="1" ht="16.95" customHeight="1">
      <c r="A78" s="272"/>
      <c r="B78" s="444"/>
      <c r="C78" s="445"/>
      <c r="D78" s="446"/>
      <c r="E78" s="434"/>
      <c r="F78" s="273"/>
      <c r="G78" s="90"/>
      <c r="H78" s="274"/>
      <c r="I78" s="271"/>
      <c r="J78" s="270"/>
      <c r="K78" s="271"/>
      <c r="L78" s="269"/>
      <c r="M78" s="170" t="str">
        <f>IF(A78="","",'1043Ai Domanda'!$B$23)</f>
        <v/>
      </c>
      <c r="N78" s="90"/>
      <c r="O78" s="89"/>
      <c r="P78" s="90"/>
      <c r="Q78" s="89"/>
      <c r="R78" s="90"/>
      <c r="S78" s="271"/>
      <c r="T78" s="269"/>
      <c r="U78" s="346"/>
      <c r="V78" s="347"/>
      <c r="W78" s="348"/>
      <c r="X78" s="56"/>
      <c r="Y78" s="163">
        <f t="shared" si="21"/>
        <v>0</v>
      </c>
      <c r="Z78" s="163">
        <f>IF('1043Ei Conteggio'!D82="",0,1)</f>
        <v>0</v>
      </c>
      <c r="AA78" s="164" t="e">
        <f t="shared" si="22"/>
        <v>#VALUE!</v>
      </c>
      <c r="AB78" s="164">
        <f t="shared" si="23"/>
        <v>0</v>
      </c>
      <c r="AC78" s="165" t="str">
        <f t="shared" si="24"/>
        <v/>
      </c>
      <c r="AD78" s="164" t="str">
        <f t="shared" si="29"/>
        <v/>
      </c>
      <c r="AE78" s="164" t="str">
        <f t="shared" si="30"/>
        <v/>
      </c>
      <c r="AF78" s="164" t="str">
        <f t="shared" si="25"/>
        <v/>
      </c>
      <c r="AG78" s="164" t="str">
        <f t="shared" si="26"/>
        <v/>
      </c>
      <c r="AH78" s="166" t="str">
        <f t="shared" si="31"/>
        <v/>
      </c>
      <c r="AI78" s="167" t="str">
        <f t="shared" si="27"/>
        <v/>
      </c>
      <c r="AJ78" s="166" t="str">
        <f t="shared" si="32"/>
        <v/>
      </c>
      <c r="AK78" s="166" t="str">
        <f>IF(AH78&lt;AI78,Übersetzungstexte!A$184,"")</f>
        <v/>
      </c>
      <c r="AL78" s="167" t="str">
        <f t="shared" si="28"/>
        <v/>
      </c>
      <c r="AM78" s="168"/>
    </row>
    <row r="79" spans="1:39" s="169" customFormat="1" ht="16.95" customHeight="1">
      <c r="A79" s="272"/>
      <c r="B79" s="444"/>
      <c r="C79" s="445"/>
      <c r="D79" s="446"/>
      <c r="E79" s="434"/>
      <c r="F79" s="273"/>
      <c r="G79" s="90"/>
      <c r="H79" s="274"/>
      <c r="I79" s="271"/>
      <c r="J79" s="270"/>
      <c r="K79" s="271"/>
      <c r="L79" s="269"/>
      <c r="M79" s="170" t="str">
        <f>IF(A79="","",'1043Ai Domanda'!$B$23)</f>
        <v/>
      </c>
      <c r="N79" s="90"/>
      <c r="O79" s="89"/>
      <c r="P79" s="90"/>
      <c r="Q79" s="89"/>
      <c r="R79" s="90"/>
      <c r="S79" s="271"/>
      <c r="T79" s="269"/>
      <c r="U79" s="346"/>
      <c r="V79" s="347"/>
      <c r="W79" s="348"/>
      <c r="X79" s="56"/>
      <c r="Y79" s="163">
        <f t="shared" si="21"/>
        <v>0</v>
      </c>
      <c r="Z79" s="163">
        <f>IF('1043Ei Conteggio'!D83="",0,1)</f>
        <v>0</v>
      </c>
      <c r="AA79" s="164" t="e">
        <f t="shared" si="22"/>
        <v>#VALUE!</v>
      </c>
      <c r="AB79" s="164">
        <f t="shared" si="23"/>
        <v>0</v>
      </c>
      <c r="AC79" s="165" t="str">
        <f t="shared" si="24"/>
        <v/>
      </c>
      <c r="AD79" s="164" t="str">
        <f t="shared" si="29"/>
        <v/>
      </c>
      <c r="AE79" s="164" t="str">
        <f t="shared" si="30"/>
        <v/>
      </c>
      <c r="AF79" s="164" t="str">
        <f t="shared" si="25"/>
        <v/>
      </c>
      <c r="AG79" s="164" t="str">
        <f t="shared" si="26"/>
        <v/>
      </c>
      <c r="AH79" s="166" t="str">
        <f t="shared" si="31"/>
        <v/>
      </c>
      <c r="AI79" s="167" t="str">
        <f t="shared" si="27"/>
        <v/>
      </c>
      <c r="AJ79" s="166" t="str">
        <f t="shared" si="32"/>
        <v/>
      </c>
      <c r="AK79" s="166" t="str">
        <f>IF(AH79&lt;AI79,Übersetzungstexte!A$184,"")</f>
        <v/>
      </c>
      <c r="AL79" s="167" t="str">
        <f t="shared" si="28"/>
        <v/>
      </c>
      <c r="AM79" s="168"/>
    </row>
    <row r="80" spans="1:39" s="169" customFormat="1" ht="16.95" customHeight="1">
      <c r="A80" s="272"/>
      <c r="B80" s="444"/>
      <c r="C80" s="445"/>
      <c r="D80" s="446"/>
      <c r="E80" s="434"/>
      <c r="F80" s="273"/>
      <c r="G80" s="90"/>
      <c r="H80" s="274"/>
      <c r="I80" s="271"/>
      <c r="J80" s="270"/>
      <c r="K80" s="271"/>
      <c r="L80" s="269"/>
      <c r="M80" s="170" t="str">
        <f>IF(A80="","",'1043Ai Domanda'!$B$23)</f>
        <v/>
      </c>
      <c r="N80" s="90"/>
      <c r="O80" s="89"/>
      <c r="P80" s="90"/>
      <c r="Q80" s="89"/>
      <c r="R80" s="90"/>
      <c r="S80" s="271"/>
      <c r="T80" s="269"/>
      <c r="U80" s="346"/>
      <c r="V80" s="347"/>
      <c r="W80" s="348"/>
      <c r="X80" s="56"/>
      <c r="Y80" s="163">
        <f t="shared" si="21"/>
        <v>0</v>
      </c>
      <c r="Z80" s="163">
        <f>IF('1043Ei Conteggio'!D84="",0,1)</f>
        <v>0</v>
      </c>
      <c r="AA80" s="164" t="e">
        <f t="shared" si="22"/>
        <v>#VALUE!</v>
      </c>
      <c r="AB80" s="164">
        <f t="shared" si="23"/>
        <v>0</v>
      </c>
      <c r="AC80" s="165" t="str">
        <f t="shared" si="24"/>
        <v/>
      </c>
      <c r="AD80" s="164" t="str">
        <f t="shared" si="29"/>
        <v/>
      </c>
      <c r="AE80" s="164" t="str">
        <f t="shared" si="30"/>
        <v/>
      </c>
      <c r="AF80" s="164" t="str">
        <f t="shared" si="25"/>
        <v/>
      </c>
      <c r="AG80" s="164" t="str">
        <f t="shared" si="26"/>
        <v/>
      </c>
      <c r="AH80" s="166" t="str">
        <f t="shared" si="31"/>
        <v/>
      </c>
      <c r="AI80" s="167" t="str">
        <f t="shared" si="27"/>
        <v/>
      </c>
      <c r="AJ80" s="166" t="str">
        <f t="shared" si="32"/>
        <v/>
      </c>
      <c r="AK80" s="166" t="str">
        <f>IF(AH80&lt;AI80,Übersetzungstexte!A$184,"")</f>
        <v/>
      </c>
      <c r="AL80" s="167" t="str">
        <f t="shared" si="28"/>
        <v/>
      </c>
      <c r="AM80" s="168"/>
    </row>
    <row r="81" spans="1:39" s="169" customFormat="1" ht="16.95" customHeight="1">
      <c r="A81" s="272"/>
      <c r="B81" s="444"/>
      <c r="C81" s="445"/>
      <c r="D81" s="446"/>
      <c r="E81" s="434"/>
      <c r="F81" s="273"/>
      <c r="G81" s="90"/>
      <c r="H81" s="274"/>
      <c r="I81" s="271"/>
      <c r="J81" s="270"/>
      <c r="K81" s="271"/>
      <c r="L81" s="269"/>
      <c r="M81" s="170" t="str">
        <f>IF(A81="","",'1043Ai Domanda'!$B$23)</f>
        <v/>
      </c>
      <c r="N81" s="90"/>
      <c r="O81" s="89"/>
      <c r="P81" s="90"/>
      <c r="Q81" s="89"/>
      <c r="R81" s="90"/>
      <c r="S81" s="271"/>
      <c r="T81" s="269"/>
      <c r="U81" s="346"/>
      <c r="V81" s="347"/>
      <c r="W81" s="348"/>
      <c r="X81" s="56"/>
      <c r="Y81" s="163">
        <f t="shared" si="21"/>
        <v>0</v>
      </c>
      <c r="Z81" s="163">
        <f>IF('1043Ei Conteggio'!D85="",0,1)</f>
        <v>0</v>
      </c>
      <c r="AA81" s="164" t="e">
        <f t="shared" si="22"/>
        <v>#VALUE!</v>
      </c>
      <c r="AB81" s="164">
        <f t="shared" si="23"/>
        <v>0</v>
      </c>
      <c r="AC81" s="165" t="str">
        <f t="shared" si="24"/>
        <v/>
      </c>
      <c r="AD81" s="164" t="str">
        <f t="shared" si="29"/>
        <v/>
      </c>
      <c r="AE81" s="164" t="str">
        <f t="shared" si="30"/>
        <v/>
      </c>
      <c r="AF81" s="164" t="str">
        <f t="shared" si="25"/>
        <v/>
      </c>
      <c r="AG81" s="164" t="str">
        <f t="shared" si="26"/>
        <v/>
      </c>
      <c r="AH81" s="166" t="str">
        <f t="shared" si="31"/>
        <v/>
      </c>
      <c r="AI81" s="167" t="str">
        <f t="shared" si="27"/>
        <v/>
      </c>
      <c r="AJ81" s="166" t="str">
        <f t="shared" si="32"/>
        <v/>
      </c>
      <c r="AK81" s="166" t="str">
        <f>IF(AH81&lt;AI81,Übersetzungstexte!A$184,"")</f>
        <v/>
      </c>
      <c r="AL81" s="167" t="str">
        <f t="shared" si="28"/>
        <v/>
      </c>
      <c r="AM81" s="168"/>
    </row>
    <row r="82" spans="1:39" s="169" customFormat="1" ht="16.95" customHeight="1">
      <c r="A82" s="272"/>
      <c r="B82" s="444"/>
      <c r="C82" s="445"/>
      <c r="D82" s="446"/>
      <c r="E82" s="434"/>
      <c r="F82" s="273"/>
      <c r="G82" s="90"/>
      <c r="H82" s="274"/>
      <c r="I82" s="271"/>
      <c r="J82" s="270"/>
      <c r="K82" s="271"/>
      <c r="L82" s="269"/>
      <c r="M82" s="170" t="str">
        <f>IF(A82="","",'1043Ai Domanda'!$B$23)</f>
        <v/>
      </c>
      <c r="N82" s="90"/>
      <c r="O82" s="89"/>
      <c r="P82" s="90"/>
      <c r="Q82" s="89"/>
      <c r="R82" s="90"/>
      <c r="S82" s="271"/>
      <c r="T82" s="269"/>
      <c r="U82" s="346"/>
      <c r="V82" s="347"/>
      <c r="W82" s="348"/>
      <c r="X82" s="56"/>
      <c r="Y82" s="163">
        <f t="shared" si="21"/>
        <v>0</v>
      </c>
      <c r="Z82" s="163">
        <f>IF('1043Ei Conteggio'!D86="",0,1)</f>
        <v>0</v>
      </c>
      <c r="AA82" s="164" t="e">
        <f t="shared" si="22"/>
        <v>#VALUE!</v>
      </c>
      <c r="AB82" s="164">
        <f t="shared" si="23"/>
        <v>0</v>
      </c>
      <c r="AC82" s="165" t="str">
        <f t="shared" si="24"/>
        <v/>
      </c>
      <c r="AD82" s="164" t="str">
        <f t="shared" si="29"/>
        <v/>
      </c>
      <c r="AE82" s="164" t="str">
        <f t="shared" si="30"/>
        <v/>
      </c>
      <c r="AF82" s="164" t="str">
        <f t="shared" si="25"/>
        <v/>
      </c>
      <c r="AG82" s="164" t="str">
        <f t="shared" si="26"/>
        <v/>
      </c>
      <c r="AH82" s="166" t="str">
        <f t="shared" si="31"/>
        <v/>
      </c>
      <c r="AI82" s="167" t="str">
        <f t="shared" si="27"/>
        <v/>
      </c>
      <c r="AJ82" s="166" t="str">
        <f t="shared" si="32"/>
        <v/>
      </c>
      <c r="AK82" s="166" t="str">
        <f>IF(AH82&lt;AI82,Übersetzungstexte!A$184,"")</f>
        <v/>
      </c>
      <c r="AL82" s="167" t="str">
        <f t="shared" si="28"/>
        <v/>
      </c>
      <c r="AM82" s="168"/>
    </row>
    <row r="83" spans="1:39" s="169" customFormat="1" ht="16.95" customHeight="1">
      <c r="A83" s="272"/>
      <c r="B83" s="444"/>
      <c r="C83" s="445"/>
      <c r="D83" s="446"/>
      <c r="E83" s="434"/>
      <c r="F83" s="273"/>
      <c r="G83" s="90"/>
      <c r="H83" s="274"/>
      <c r="I83" s="271"/>
      <c r="J83" s="270"/>
      <c r="K83" s="271"/>
      <c r="L83" s="269"/>
      <c r="M83" s="170" t="str">
        <f>IF(A83="","",'1043Ai Domanda'!$B$23)</f>
        <v/>
      </c>
      <c r="N83" s="90"/>
      <c r="O83" s="89"/>
      <c r="P83" s="90"/>
      <c r="Q83" s="89"/>
      <c r="R83" s="90"/>
      <c r="S83" s="271"/>
      <c r="T83" s="269"/>
      <c r="U83" s="346"/>
      <c r="V83" s="347"/>
      <c r="W83" s="348"/>
      <c r="X83" s="56"/>
      <c r="Y83" s="163">
        <f t="shared" si="21"/>
        <v>0</v>
      </c>
      <c r="Z83" s="163">
        <f>IF('1043Ei Conteggio'!D87="",0,1)</f>
        <v>0</v>
      </c>
      <c r="AA83" s="164" t="e">
        <f t="shared" si="22"/>
        <v>#VALUE!</v>
      </c>
      <c r="AB83" s="164">
        <f t="shared" si="23"/>
        <v>0</v>
      </c>
      <c r="AC83" s="165" t="str">
        <f t="shared" si="24"/>
        <v/>
      </c>
      <c r="AD83" s="164" t="str">
        <f t="shared" si="29"/>
        <v/>
      </c>
      <c r="AE83" s="164" t="str">
        <f t="shared" si="30"/>
        <v/>
      </c>
      <c r="AF83" s="164" t="str">
        <f t="shared" si="25"/>
        <v/>
      </c>
      <c r="AG83" s="164" t="str">
        <f t="shared" si="26"/>
        <v/>
      </c>
      <c r="AH83" s="166" t="str">
        <f t="shared" si="31"/>
        <v/>
      </c>
      <c r="AI83" s="167" t="str">
        <f t="shared" si="27"/>
        <v/>
      </c>
      <c r="AJ83" s="166" t="str">
        <f t="shared" si="32"/>
        <v/>
      </c>
      <c r="AK83" s="166" t="str">
        <f>IF(AH83&lt;AI83,Übersetzungstexte!A$184,"")</f>
        <v/>
      </c>
      <c r="AL83" s="167" t="str">
        <f t="shared" si="28"/>
        <v/>
      </c>
      <c r="AM83" s="168"/>
    </row>
    <row r="84" spans="1:39" s="169" customFormat="1" ht="16.95" customHeight="1">
      <c r="A84" s="272"/>
      <c r="B84" s="444"/>
      <c r="C84" s="445"/>
      <c r="D84" s="446"/>
      <c r="E84" s="434"/>
      <c r="F84" s="273"/>
      <c r="G84" s="90"/>
      <c r="H84" s="274"/>
      <c r="I84" s="271"/>
      <c r="J84" s="270"/>
      <c r="K84" s="271"/>
      <c r="L84" s="269"/>
      <c r="M84" s="170" t="str">
        <f>IF(A84="","",'1043Ai Domanda'!$B$23)</f>
        <v/>
      </c>
      <c r="N84" s="90"/>
      <c r="O84" s="89"/>
      <c r="P84" s="90"/>
      <c r="Q84" s="89"/>
      <c r="R84" s="90"/>
      <c r="S84" s="271"/>
      <c r="T84" s="269"/>
      <c r="U84" s="346"/>
      <c r="V84" s="347"/>
      <c r="W84" s="348"/>
      <c r="X84" s="56"/>
      <c r="Y84" s="163">
        <f t="shared" si="21"/>
        <v>0</v>
      </c>
      <c r="Z84" s="163">
        <f>IF('1043Ei Conteggio'!D88="",0,1)</f>
        <v>0</v>
      </c>
      <c r="AA84" s="164" t="e">
        <f t="shared" si="22"/>
        <v>#VALUE!</v>
      </c>
      <c r="AB84" s="164">
        <f t="shared" si="23"/>
        <v>0</v>
      </c>
      <c r="AC84" s="165" t="str">
        <f t="shared" si="24"/>
        <v/>
      </c>
      <c r="AD84" s="164" t="str">
        <f t="shared" si="29"/>
        <v/>
      </c>
      <c r="AE84" s="164" t="str">
        <f t="shared" si="30"/>
        <v/>
      </c>
      <c r="AF84" s="164" t="str">
        <f t="shared" si="25"/>
        <v/>
      </c>
      <c r="AG84" s="164" t="str">
        <f t="shared" si="26"/>
        <v/>
      </c>
      <c r="AH84" s="166" t="str">
        <f t="shared" si="31"/>
        <v/>
      </c>
      <c r="AI84" s="167" t="str">
        <f t="shared" si="27"/>
        <v/>
      </c>
      <c r="AJ84" s="166" t="str">
        <f t="shared" si="32"/>
        <v/>
      </c>
      <c r="AK84" s="166" t="str">
        <f>IF(AH84&lt;AI84,Übersetzungstexte!A$184,"")</f>
        <v/>
      </c>
      <c r="AL84" s="167" t="str">
        <f t="shared" si="28"/>
        <v/>
      </c>
      <c r="AM84" s="168"/>
    </row>
    <row r="85" spans="1:39" s="169" customFormat="1" ht="16.95" customHeight="1">
      <c r="A85" s="272"/>
      <c r="B85" s="444"/>
      <c r="C85" s="445"/>
      <c r="D85" s="446"/>
      <c r="E85" s="434"/>
      <c r="F85" s="273"/>
      <c r="G85" s="90"/>
      <c r="H85" s="274"/>
      <c r="I85" s="271"/>
      <c r="J85" s="270"/>
      <c r="K85" s="271"/>
      <c r="L85" s="269"/>
      <c r="M85" s="170" t="str">
        <f>IF(A85="","",'1043Ai Domanda'!$B$23)</f>
        <v/>
      </c>
      <c r="N85" s="90"/>
      <c r="O85" s="89"/>
      <c r="P85" s="90"/>
      <c r="Q85" s="89"/>
      <c r="R85" s="90"/>
      <c r="S85" s="271"/>
      <c r="T85" s="269"/>
      <c r="U85" s="346"/>
      <c r="V85" s="347"/>
      <c r="W85" s="348"/>
      <c r="X85" s="56"/>
      <c r="Y85" s="163">
        <f t="shared" si="21"/>
        <v>0</v>
      </c>
      <c r="Z85" s="163">
        <f>IF('1043Ei Conteggio'!D89="",0,1)</f>
        <v>0</v>
      </c>
      <c r="AA85" s="164" t="e">
        <f t="shared" si="22"/>
        <v>#VALUE!</v>
      </c>
      <c r="AB85" s="164">
        <f t="shared" si="23"/>
        <v>0</v>
      </c>
      <c r="AC85" s="165" t="str">
        <f t="shared" si="24"/>
        <v/>
      </c>
      <c r="AD85" s="164" t="str">
        <f t="shared" si="29"/>
        <v/>
      </c>
      <c r="AE85" s="164" t="str">
        <f t="shared" si="30"/>
        <v/>
      </c>
      <c r="AF85" s="164" t="str">
        <f t="shared" si="25"/>
        <v/>
      </c>
      <c r="AG85" s="164" t="str">
        <f t="shared" si="26"/>
        <v/>
      </c>
      <c r="AH85" s="166" t="str">
        <f t="shared" si="31"/>
        <v/>
      </c>
      <c r="AI85" s="167" t="str">
        <f t="shared" si="27"/>
        <v/>
      </c>
      <c r="AJ85" s="166" t="str">
        <f t="shared" si="32"/>
        <v/>
      </c>
      <c r="AK85" s="166" t="str">
        <f>IF(AH85&lt;AI85,Übersetzungstexte!A$184,"")</f>
        <v/>
      </c>
      <c r="AL85" s="167" t="str">
        <f t="shared" si="28"/>
        <v/>
      </c>
      <c r="AM85" s="168"/>
    </row>
    <row r="86" spans="1:39" s="169" customFormat="1" ht="16.95" customHeight="1">
      <c r="A86" s="272"/>
      <c r="B86" s="444"/>
      <c r="C86" s="445"/>
      <c r="D86" s="446"/>
      <c r="E86" s="434"/>
      <c r="F86" s="273"/>
      <c r="G86" s="90"/>
      <c r="H86" s="274"/>
      <c r="I86" s="271"/>
      <c r="J86" s="270"/>
      <c r="K86" s="271"/>
      <c r="L86" s="269"/>
      <c r="M86" s="170" t="str">
        <f>IF(A86="","",'1043Ai Domanda'!$B$23)</f>
        <v/>
      </c>
      <c r="N86" s="90"/>
      <c r="O86" s="89"/>
      <c r="P86" s="90"/>
      <c r="Q86" s="89"/>
      <c r="R86" s="90"/>
      <c r="S86" s="271"/>
      <c r="T86" s="269"/>
      <c r="U86" s="346"/>
      <c r="V86" s="347"/>
      <c r="W86" s="348"/>
      <c r="X86" s="56"/>
      <c r="Y86" s="163">
        <f t="shared" si="21"/>
        <v>0</v>
      </c>
      <c r="Z86" s="163">
        <f>IF('1043Ei Conteggio'!D90="",0,1)</f>
        <v>0</v>
      </c>
      <c r="AA86" s="164" t="e">
        <f t="shared" si="22"/>
        <v>#VALUE!</v>
      </c>
      <c r="AB86" s="164">
        <f t="shared" si="23"/>
        <v>0</v>
      </c>
      <c r="AC86" s="165" t="str">
        <f t="shared" si="24"/>
        <v/>
      </c>
      <c r="AD86" s="164" t="str">
        <f t="shared" si="29"/>
        <v/>
      </c>
      <c r="AE86" s="164" t="str">
        <f t="shared" si="30"/>
        <v/>
      </c>
      <c r="AF86" s="164" t="str">
        <f t="shared" si="25"/>
        <v/>
      </c>
      <c r="AG86" s="164" t="str">
        <f t="shared" si="26"/>
        <v/>
      </c>
      <c r="AH86" s="166" t="str">
        <f t="shared" si="31"/>
        <v/>
      </c>
      <c r="AI86" s="167" t="str">
        <f t="shared" si="27"/>
        <v/>
      </c>
      <c r="AJ86" s="166" t="str">
        <f t="shared" si="32"/>
        <v/>
      </c>
      <c r="AK86" s="166" t="str">
        <f>IF(AH86&lt;AI86,Übersetzungstexte!A$184,"")</f>
        <v/>
      </c>
      <c r="AL86" s="167" t="str">
        <f t="shared" si="28"/>
        <v/>
      </c>
      <c r="AM86" s="168"/>
    </row>
    <row r="87" spans="1:39" s="169" customFormat="1" ht="16.95" customHeight="1">
      <c r="A87" s="272"/>
      <c r="B87" s="444"/>
      <c r="C87" s="445"/>
      <c r="D87" s="446"/>
      <c r="E87" s="434"/>
      <c r="F87" s="273"/>
      <c r="G87" s="90"/>
      <c r="H87" s="274"/>
      <c r="I87" s="271"/>
      <c r="J87" s="270"/>
      <c r="K87" s="271"/>
      <c r="L87" s="269"/>
      <c r="M87" s="170" t="str">
        <f>IF(A87="","",'1043Ai Domanda'!$B$23)</f>
        <v/>
      </c>
      <c r="N87" s="90"/>
      <c r="O87" s="89"/>
      <c r="P87" s="90"/>
      <c r="Q87" s="89"/>
      <c r="R87" s="90"/>
      <c r="S87" s="271"/>
      <c r="T87" s="269"/>
      <c r="U87" s="346"/>
      <c r="V87" s="347"/>
      <c r="W87" s="348"/>
      <c r="X87" s="56"/>
      <c r="Y87" s="163">
        <f t="shared" si="21"/>
        <v>0</v>
      </c>
      <c r="Z87" s="163">
        <f>IF('1043Ei Conteggio'!D91="",0,1)</f>
        <v>0</v>
      </c>
      <c r="AA87" s="164" t="e">
        <f t="shared" si="22"/>
        <v>#VALUE!</v>
      </c>
      <c r="AB87" s="164">
        <f t="shared" si="23"/>
        <v>0</v>
      </c>
      <c r="AC87" s="165" t="str">
        <f t="shared" si="24"/>
        <v/>
      </c>
      <c r="AD87" s="164" t="str">
        <f t="shared" si="29"/>
        <v/>
      </c>
      <c r="AE87" s="164" t="str">
        <f t="shared" si="30"/>
        <v/>
      </c>
      <c r="AF87" s="164" t="str">
        <f t="shared" si="25"/>
        <v/>
      </c>
      <c r="AG87" s="164" t="str">
        <f t="shared" si="26"/>
        <v/>
      </c>
      <c r="AH87" s="166" t="str">
        <f t="shared" si="31"/>
        <v/>
      </c>
      <c r="AI87" s="167" t="str">
        <f t="shared" si="27"/>
        <v/>
      </c>
      <c r="AJ87" s="166" t="str">
        <f t="shared" si="32"/>
        <v/>
      </c>
      <c r="AK87" s="166" t="str">
        <f>IF(AH87&lt;AI87,Übersetzungstexte!A$184,"")</f>
        <v/>
      </c>
      <c r="AL87" s="167" t="str">
        <f t="shared" si="28"/>
        <v/>
      </c>
      <c r="AM87" s="168"/>
    </row>
    <row r="88" spans="1:39" s="169" customFormat="1" ht="16.95" customHeight="1">
      <c r="A88" s="272"/>
      <c r="B88" s="444"/>
      <c r="C88" s="445"/>
      <c r="D88" s="446"/>
      <c r="E88" s="434"/>
      <c r="F88" s="273"/>
      <c r="G88" s="90"/>
      <c r="H88" s="274"/>
      <c r="I88" s="271"/>
      <c r="J88" s="270"/>
      <c r="K88" s="271"/>
      <c r="L88" s="269"/>
      <c r="M88" s="170" t="str">
        <f>IF(A88="","",'1043Ai Domanda'!$B$23)</f>
        <v/>
      </c>
      <c r="N88" s="90"/>
      <c r="O88" s="89"/>
      <c r="P88" s="90"/>
      <c r="Q88" s="89"/>
      <c r="R88" s="90"/>
      <c r="S88" s="271"/>
      <c r="T88" s="269"/>
      <c r="U88" s="346"/>
      <c r="V88" s="347"/>
      <c r="W88" s="348"/>
      <c r="X88" s="56"/>
      <c r="Y88" s="163">
        <f t="shared" si="21"/>
        <v>0</v>
      </c>
      <c r="Z88" s="163">
        <f>IF('1043Ei Conteggio'!D92="",0,1)</f>
        <v>0</v>
      </c>
      <c r="AA88" s="164" t="e">
        <f t="shared" si="22"/>
        <v>#VALUE!</v>
      </c>
      <c r="AB88" s="164">
        <f t="shared" si="23"/>
        <v>0</v>
      </c>
      <c r="AC88" s="165" t="str">
        <f t="shared" si="24"/>
        <v/>
      </c>
      <c r="AD88" s="164" t="str">
        <f t="shared" si="29"/>
        <v/>
      </c>
      <c r="AE88" s="164" t="str">
        <f t="shared" si="30"/>
        <v/>
      </c>
      <c r="AF88" s="164" t="str">
        <f t="shared" si="25"/>
        <v/>
      </c>
      <c r="AG88" s="164" t="str">
        <f t="shared" si="26"/>
        <v/>
      </c>
      <c r="AH88" s="166" t="str">
        <f t="shared" si="31"/>
        <v/>
      </c>
      <c r="AI88" s="167" t="str">
        <f t="shared" si="27"/>
        <v/>
      </c>
      <c r="AJ88" s="166" t="str">
        <f t="shared" si="32"/>
        <v/>
      </c>
      <c r="AK88" s="166" t="str">
        <f>IF(AH88&lt;AI88,Übersetzungstexte!A$184,"")</f>
        <v/>
      </c>
      <c r="AL88" s="167" t="str">
        <f t="shared" si="28"/>
        <v/>
      </c>
      <c r="AM88" s="168"/>
    </row>
    <row r="89" spans="1:39" s="169" customFormat="1" ht="16.95" customHeight="1">
      <c r="A89" s="272"/>
      <c r="B89" s="444"/>
      <c r="C89" s="445"/>
      <c r="D89" s="446"/>
      <c r="E89" s="434"/>
      <c r="F89" s="273"/>
      <c r="G89" s="90"/>
      <c r="H89" s="274"/>
      <c r="I89" s="271"/>
      <c r="J89" s="270"/>
      <c r="K89" s="271"/>
      <c r="L89" s="269"/>
      <c r="M89" s="170" t="str">
        <f>IF(A89="","",'1043Ai Domanda'!$B$23)</f>
        <v/>
      </c>
      <c r="N89" s="90"/>
      <c r="O89" s="89"/>
      <c r="P89" s="90"/>
      <c r="Q89" s="89"/>
      <c r="R89" s="90"/>
      <c r="S89" s="271"/>
      <c r="T89" s="269"/>
      <c r="U89" s="346"/>
      <c r="V89" s="347"/>
      <c r="W89" s="348"/>
      <c r="X89" s="56"/>
      <c r="Y89" s="163">
        <f t="shared" si="21"/>
        <v>0</v>
      </c>
      <c r="Z89" s="163">
        <f>IF('1043Ei Conteggio'!D93="",0,1)</f>
        <v>0</v>
      </c>
      <c r="AA89" s="164" t="e">
        <f t="shared" si="22"/>
        <v>#VALUE!</v>
      </c>
      <c r="AB89" s="164">
        <f t="shared" si="23"/>
        <v>0</v>
      </c>
      <c r="AC89" s="165" t="str">
        <f t="shared" si="24"/>
        <v/>
      </c>
      <c r="AD89" s="164" t="str">
        <f t="shared" si="29"/>
        <v/>
      </c>
      <c r="AE89" s="164" t="str">
        <f t="shared" si="30"/>
        <v/>
      </c>
      <c r="AF89" s="164" t="str">
        <f t="shared" si="25"/>
        <v/>
      </c>
      <c r="AG89" s="164" t="str">
        <f t="shared" si="26"/>
        <v/>
      </c>
      <c r="AH89" s="166" t="str">
        <f t="shared" si="31"/>
        <v/>
      </c>
      <c r="AI89" s="167" t="str">
        <f t="shared" si="27"/>
        <v/>
      </c>
      <c r="AJ89" s="166" t="str">
        <f t="shared" si="32"/>
        <v/>
      </c>
      <c r="AK89" s="166" t="str">
        <f>IF(AH89&lt;AI89,Übersetzungstexte!A$184,"")</f>
        <v/>
      </c>
      <c r="AL89" s="167" t="str">
        <f t="shared" si="28"/>
        <v/>
      </c>
      <c r="AM89" s="168"/>
    </row>
    <row r="90" spans="1:39" s="169" customFormat="1" ht="16.95" customHeight="1">
      <c r="A90" s="272"/>
      <c r="B90" s="444"/>
      <c r="C90" s="445"/>
      <c r="D90" s="446"/>
      <c r="E90" s="434"/>
      <c r="F90" s="273"/>
      <c r="G90" s="90"/>
      <c r="H90" s="274"/>
      <c r="I90" s="271"/>
      <c r="J90" s="270"/>
      <c r="K90" s="271"/>
      <c r="L90" s="269"/>
      <c r="M90" s="170" t="str">
        <f>IF(A90="","",'1043Ai Domanda'!$B$23)</f>
        <v/>
      </c>
      <c r="N90" s="90"/>
      <c r="O90" s="89"/>
      <c r="P90" s="90"/>
      <c r="Q90" s="89"/>
      <c r="R90" s="90"/>
      <c r="S90" s="271"/>
      <c r="T90" s="269"/>
      <c r="U90" s="346"/>
      <c r="V90" s="347"/>
      <c r="W90" s="348"/>
      <c r="X90" s="56"/>
      <c r="Y90" s="163">
        <f t="shared" si="21"/>
        <v>0</v>
      </c>
      <c r="Z90" s="163">
        <f>IF('1043Ei Conteggio'!D94="",0,1)</f>
        <v>0</v>
      </c>
      <c r="AA90" s="164" t="e">
        <f t="shared" si="22"/>
        <v>#VALUE!</v>
      </c>
      <c r="AB90" s="164">
        <f t="shared" si="23"/>
        <v>0</v>
      </c>
      <c r="AC90" s="165" t="str">
        <f t="shared" si="24"/>
        <v/>
      </c>
      <c r="AD90" s="164" t="str">
        <f t="shared" si="29"/>
        <v/>
      </c>
      <c r="AE90" s="164" t="str">
        <f t="shared" si="30"/>
        <v/>
      </c>
      <c r="AF90" s="164" t="str">
        <f t="shared" si="25"/>
        <v/>
      </c>
      <c r="AG90" s="164" t="str">
        <f t="shared" si="26"/>
        <v/>
      </c>
      <c r="AH90" s="166" t="str">
        <f t="shared" si="31"/>
        <v/>
      </c>
      <c r="AI90" s="167" t="str">
        <f t="shared" si="27"/>
        <v/>
      </c>
      <c r="AJ90" s="166" t="str">
        <f t="shared" si="32"/>
        <v/>
      </c>
      <c r="AK90" s="166" t="str">
        <f>IF(AH90&lt;AI90,Übersetzungstexte!A$184,"")</f>
        <v/>
      </c>
      <c r="AL90" s="167" t="str">
        <f t="shared" si="28"/>
        <v/>
      </c>
      <c r="AM90" s="168"/>
    </row>
    <row r="91" spans="1:39" s="169" customFormat="1" ht="16.95" customHeight="1">
      <c r="A91" s="272"/>
      <c r="B91" s="444"/>
      <c r="C91" s="445"/>
      <c r="D91" s="446"/>
      <c r="E91" s="434"/>
      <c r="F91" s="273"/>
      <c r="G91" s="90"/>
      <c r="H91" s="274"/>
      <c r="I91" s="271"/>
      <c r="J91" s="270"/>
      <c r="K91" s="271"/>
      <c r="L91" s="269"/>
      <c r="M91" s="170" t="str">
        <f>IF(A91="","",'1043Ai Domanda'!$B$23)</f>
        <v/>
      </c>
      <c r="N91" s="90"/>
      <c r="O91" s="89"/>
      <c r="P91" s="90"/>
      <c r="Q91" s="89"/>
      <c r="R91" s="90"/>
      <c r="S91" s="271"/>
      <c r="T91" s="269"/>
      <c r="U91" s="346"/>
      <c r="V91" s="347"/>
      <c r="W91" s="348"/>
      <c r="X91" s="56"/>
      <c r="Y91" s="163">
        <f t="shared" si="21"/>
        <v>0</v>
      </c>
      <c r="Z91" s="163">
        <f>IF('1043Ei Conteggio'!D95="",0,1)</f>
        <v>0</v>
      </c>
      <c r="AA91" s="164" t="e">
        <f t="shared" si="22"/>
        <v>#VALUE!</v>
      </c>
      <c r="AB91" s="164">
        <f t="shared" si="23"/>
        <v>0</v>
      </c>
      <c r="AC91" s="165" t="str">
        <f t="shared" si="24"/>
        <v/>
      </c>
      <c r="AD91" s="164" t="str">
        <f t="shared" si="29"/>
        <v/>
      </c>
      <c r="AE91" s="164" t="str">
        <f t="shared" si="30"/>
        <v/>
      </c>
      <c r="AF91" s="164" t="str">
        <f t="shared" si="25"/>
        <v/>
      </c>
      <c r="AG91" s="164" t="str">
        <f t="shared" si="26"/>
        <v/>
      </c>
      <c r="AH91" s="166" t="str">
        <f t="shared" si="31"/>
        <v/>
      </c>
      <c r="AI91" s="167" t="str">
        <f t="shared" si="27"/>
        <v/>
      </c>
      <c r="AJ91" s="166" t="str">
        <f t="shared" si="32"/>
        <v/>
      </c>
      <c r="AK91" s="166" t="str">
        <f>IF(AH91&lt;AI91,Übersetzungstexte!A$184,"")</f>
        <v/>
      </c>
      <c r="AL91" s="167" t="str">
        <f t="shared" si="28"/>
        <v/>
      </c>
      <c r="AM91" s="168"/>
    </row>
    <row r="92" spans="1:39" s="169" customFormat="1" ht="16.95" customHeight="1">
      <c r="A92" s="272"/>
      <c r="B92" s="444"/>
      <c r="C92" s="445"/>
      <c r="D92" s="446"/>
      <c r="E92" s="434"/>
      <c r="F92" s="273"/>
      <c r="G92" s="90"/>
      <c r="H92" s="274"/>
      <c r="I92" s="271"/>
      <c r="J92" s="270"/>
      <c r="K92" s="271"/>
      <c r="L92" s="269"/>
      <c r="M92" s="170" t="str">
        <f>IF(A92="","",'1043Ai Domanda'!$B$23)</f>
        <v/>
      </c>
      <c r="N92" s="90"/>
      <c r="O92" s="89"/>
      <c r="P92" s="90"/>
      <c r="Q92" s="89"/>
      <c r="R92" s="90"/>
      <c r="S92" s="271"/>
      <c r="T92" s="269"/>
      <c r="U92" s="346"/>
      <c r="V92" s="347"/>
      <c r="W92" s="348"/>
      <c r="X92" s="56"/>
      <c r="Y92" s="163">
        <f t="shared" si="21"/>
        <v>0</v>
      </c>
      <c r="Z92" s="163">
        <f>IF('1043Ei Conteggio'!D96="",0,1)</f>
        <v>0</v>
      </c>
      <c r="AA92" s="164" t="e">
        <f t="shared" si="22"/>
        <v>#VALUE!</v>
      </c>
      <c r="AB92" s="164">
        <f t="shared" si="23"/>
        <v>0</v>
      </c>
      <c r="AC92" s="165" t="str">
        <f t="shared" si="24"/>
        <v/>
      </c>
      <c r="AD92" s="164" t="str">
        <f t="shared" si="29"/>
        <v/>
      </c>
      <c r="AE92" s="164" t="str">
        <f t="shared" si="30"/>
        <v/>
      </c>
      <c r="AF92" s="164" t="str">
        <f t="shared" si="25"/>
        <v/>
      </c>
      <c r="AG92" s="164" t="str">
        <f t="shared" si="26"/>
        <v/>
      </c>
      <c r="AH92" s="166" t="str">
        <f t="shared" si="31"/>
        <v/>
      </c>
      <c r="AI92" s="167" t="str">
        <f t="shared" si="27"/>
        <v/>
      </c>
      <c r="AJ92" s="166" t="str">
        <f t="shared" si="32"/>
        <v/>
      </c>
      <c r="AK92" s="166" t="str">
        <f>IF(AH92&lt;AI92,Übersetzungstexte!A$184,"")</f>
        <v/>
      </c>
      <c r="AL92" s="167" t="str">
        <f t="shared" si="28"/>
        <v/>
      </c>
      <c r="AM92" s="168"/>
    </row>
    <row r="93" spans="1:39" s="169" customFormat="1" ht="16.95" customHeight="1">
      <c r="A93" s="272"/>
      <c r="B93" s="444"/>
      <c r="C93" s="445"/>
      <c r="D93" s="446"/>
      <c r="E93" s="434"/>
      <c r="F93" s="273"/>
      <c r="G93" s="90"/>
      <c r="H93" s="274"/>
      <c r="I93" s="271"/>
      <c r="J93" s="270"/>
      <c r="K93" s="271"/>
      <c r="L93" s="269"/>
      <c r="M93" s="170" t="str">
        <f>IF(A93="","",'1043Ai Domanda'!$B$23)</f>
        <v/>
      </c>
      <c r="N93" s="90"/>
      <c r="O93" s="89"/>
      <c r="P93" s="90"/>
      <c r="Q93" s="89"/>
      <c r="R93" s="90"/>
      <c r="S93" s="271"/>
      <c r="T93" s="269"/>
      <c r="U93" s="346"/>
      <c r="V93" s="347"/>
      <c r="W93" s="348"/>
      <c r="X93" s="56"/>
      <c r="Y93" s="163">
        <f t="shared" si="21"/>
        <v>0</v>
      </c>
      <c r="Z93" s="163">
        <f>IF('1043Ei Conteggio'!D97="",0,1)</f>
        <v>0</v>
      </c>
      <c r="AA93" s="164" t="e">
        <f t="shared" si="22"/>
        <v>#VALUE!</v>
      </c>
      <c r="AB93" s="164">
        <f t="shared" si="23"/>
        <v>0</v>
      </c>
      <c r="AC93" s="165" t="str">
        <f t="shared" si="24"/>
        <v/>
      </c>
      <c r="AD93" s="164" t="str">
        <f t="shared" si="29"/>
        <v/>
      </c>
      <c r="AE93" s="164" t="str">
        <f t="shared" si="30"/>
        <v/>
      </c>
      <c r="AF93" s="164" t="str">
        <f t="shared" si="25"/>
        <v/>
      </c>
      <c r="AG93" s="164" t="str">
        <f t="shared" si="26"/>
        <v/>
      </c>
      <c r="AH93" s="166" t="str">
        <f t="shared" si="31"/>
        <v/>
      </c>
      <c r="AI93" s="167" t="str">
        <f t="shared" si="27"/>
        <v/>
      </c>
      <c r="AJ93" s="166" t="str">
        <f t="shared" si="32"/>
        <v/>
      </c>
      <c r="AK93" s="166" t="str">
        <f>IF(AH93&lt;AI93,Übersetzungstexte!A$184,"")</f>
        <v/>
      </c>
      <c r="AL93" s="167" t="str">
        <f t="shared" si="28"/>
        <v/>
      </c>
      <c r="AM93" s="168"/>
    </row>
    <row r="94" spans="1:39" s="169" customFormat="1" ht="16.95" customHeight="1">
      <c r="A94" s="272"/>
      <c r="B94" s="444"/>
      <c r="C94" s="445"/>
      <c r="D94" s="446"/>
      <c r="E94" s="434"/>
      <c r="F94" s="273"/>
      <c r="G94" s="90"/>
      <c r="H94" s="274"/>
      <c r="I94" s="271"/>
      <c r="J94" s="270"/>
      <c r="K94" s="271"/>
      <c r="L94" s="269"/>
      <c r="M94" s="170" t="str">
        <f>IF(A94="","",'1043Ai Domanda'!$B$23)</f>
        <v/>
      </c>
      <c r="N94" s="90"/>
      <c r="O94" s="89"/>
      <c r="P94" s="90"/>
      <c r="Q94" s="89"/>
      <c r="R94" s="90"/>
      <c r="S94" s="271"/>
      <c r="T94" s="269"/>
      <c r="U94" s="346"/>
      <c r="V94" s="347"/>
      <c r="W94" s="348"/>
      <c r="X94" s="56"/>
      <c r="Y94" s="163">
        <f t="shared" si="21"/>
        <v>0</v>
      </c>
      <c r="Z94" s="163">
        <f>IF('1043Ei Conteggio'!D98="",0,1)</f>
        <v>0</v>
      </c>
      <c r="AA94" s="164" t="e">
        <f t="shared" si="22"/>
        <v>#VALUE!</v>
      </c>
      <c r="AB94" s="164">
        <f t="shared" si="23"/>
        <v>0</v>
      </c>
      <c r="AC94" s="165" t="str">
        <f t="shared" si="24"/>
        <v/>
      </c>
      <c r="AD94" s="164" t="str">
        <f t="shared" si="29"/>
        <v/>
      </c>
      <c r="AE94" s="164" t="str">
        <f t="shared" si="30"/>
        <v/>
      </c>
      <c r="AF94" s="164" t="str">
        <f t="shared" si="25"/>
        <v/>
      </c>
      <c r="AG94" s="164" t="str">
        <f t="shared" si="26"/>
        <v/>
      </c>
      <c r="AH94" s="166" t="str">
        <f t="shared" si="31"/>
        <v/>
      </c>
      <c r="AI94" s="167" t="str">
        <f t="shared" si="27"/>
        <v/>
      </c>
      <c r="AJ94" s="166" t="str">
        <f t="shared" si="32"/>
        <v/>
      </c>
      <c r="AK94" s="166" t="str">
        <f>IF(AH94&lt;AI94,Übersetzungstexte!A$184,"")</f>
        <v/>
      </c>
      <c r="AL94" s="167" t="str">
        <f t="shared" si="28"/>
        <v/>
      </c>
      <c r="AM94" s="168"/>
    </row>
    <row r="95" spans="1:39" s="169" customFormat="1" ht="16.95" customHeight="1">
      <c r="A95" s="272"/>
      <c r="B95" s="444"/>
      <c r="C95" s="445"/>
      <c r="D95" s="446"/>
      <c r="E95" s="434"/>
      <c r="F95" s="273"/>
      <c r="G95" s="90"/>
      <c r="H95" s="274"/>
      <c r="I95" s="271"/>
      <c r="J95" s="270"/>
      <c r="K95" s="271"/>
      <c r="L95" s="269"/>
      <c r="M95" s="170" t="str">
        <f>IF(A95="","",'1043Ai Domanda'!$B$23)</f>
        <v/>
      </c>
      <c r="N95" s="90"/>
      <c r="O95" s="89"/>
      <c r="P95" s="90"/>
      <c r="Q95" s="89"/>
      <c r="R95" s="90"/>
      <c r="S95" s="271"/>
      <c r="T95" s="269"/>
      <c r="U95" s="346"/>
      <c r="V95" s="347"/>
      <c r="W95" s="348"/>
      <c r="X95" s="56"/>
      <c r="Y95" s="163">
        <f t="shared" si="21"/>
        <v>0</v>
      </c>
      <c r="Z95" s="163">
        <f>IF('1043Ei Conteggio'!D99="",0,1)</f>
        <v>0</v>
      </c>
      <c r="AA95" s="164" t="e">
        <f t="shared" si="22"/>
        <v>#VALUE!</v>
      </c>
      <c r="AB95" s="164">
        <f t="shared" si="23"/>
        <v>0</v>
      </c>
      <c r="AC95" s="165" t="str">
        <f t="shared" si="24"/>
        <v/>
      </c>
      <c r="AD95" s="164" t="str">
        <f t="shared" si="29"/>
        <v/>
      </c>
      <c r="AE95" s="164" t="str">
        <f t="shared" si="30"/>
        <v/>
      </c>
      <c r="AF95" s="164" t="str">
        <f t="shared" si="25"/>
        <v/>
      </c>
      <c r="AG95" s="164" t="str">
        <f t="shared" si="26"/>
        <v/>
      </c>
      <c r="AH95" s="166" t="str">
        <f t="shared" si="31"/>
        <v/>
      </c>
      <c r="AI95" s="167" t="str">
        <f t="shared" si="27"/>
        <v/>
      </c>
      <c r="AJ95" s="166" t="str">
        <f t="shared" si="32"/>
        <v/>
      </c>
      <c r="AK95" s="166" t="str">
        <f>IF(AH95&lt;AI95,Übersetzungstexte!A$184,"")</f>
        <v/>
      </c>
      <c r="AL95" s="167" t="str">
        <f t="shared" si="28"/>
        <v/>
      </c>
      <c r="AM95" s="168"/>
    </row>
    <row r="96" spans="1:39" s="169" customFormat="1" ht="16.95" customHeight="1">
      <c r="A96" s="272"/>
      <c r="B96" s="444"/>
      <c r="C96" s="445"/>
      <c r="D96" s="446"/>
      <c r="E96" s="434"/>
      <c r="F96" s="273"/>
      <c r="G96" s="90"/>
      <c r="H96" s="274"/>
      <c r="I96" s="271"/>
      <c r="J96" s="270"/>
      <c r="K96" s="271"/>
      <c r="L96" s="269"/>
      <c r="M96" s="170" t="str">
        <f>IF(A96="","",'1043Ai Domanda'!$B$23)</f>
        <v/>
      </c>
      <c r="N96" s="90"/>
      <c r="O96" s="89"/>
      <c r="P96" s="90"/>
      <c r="Q96" s="89"/>
      <c r="R96" s="90"/>
      <c r="S96" s="271"/>
      <c r="T96" s="269"/>
      <c r="U96" s="346"/>
      <c r="V96" s="347"/>
      <c r="W96" s="348"/>
      <c r="X96" s="56"/>
      <c r="Y96" s="163">
        <f t="shared" si="21"/>
        <v>0</v>
      </c>
      <c r="Z96" s="163">
        <f>IF('1043Ei Conteggio'!D100="",0,1)</f>
        <v>0</v>
      </c>
      <c r="AA96" s="164" t="e">
        <f t="shared" si="22"/>
        <v>#VALUE!</v>
      </c>
      <c r="AB96" s="164">
        <f t="shared" si="23"/>
        <v>0</v>
      </c>
      <c r="AC96" s="165" t="str">
        <f t="shared" si="24"/>
        <v/>
      </c>
      <c r="AD96" s="164" t="str">
        <f t="shared" si="29"/>
        <v/>
      </c>
      <c r="AE96" s="164" t="str">
        <f t="shared" si="30"/>
        <v/>
      </c>
      <c r="AF96" s="164" t="str">
        <f t="shared" si="25"/>
        <v/>
      </c>
      <c r="AG96" s="164" t="str">
        <f t="shared" si="26"/>
        <v/>
      </c>
      <c r="AH96" s="166" t="str">
        <f t="shared" si="31"/>
        <v/>
      </c>
      <c r="AI96" s="167" t="str">
        <f t="shared" si="27"/>
        <v/>
      </c>
      <c r="AJ96" s="166" t="str">
        <f t="shared" si="32"/>
        <v/>
      </c>
      <c r="AK96" s="166" t="str">
        <f>IF(AH96&lt;AI96,Übersetzungstexte!A$184,"")</f>
        <v/>
      </c>
      <c r="AL96" s="167" t="str">
        <f t="shared" si="28"/>
        <v/>
      </c>
      <c r="AM96" s="168"/>
    </row>
    <row r="97" spans="1:39" s="169" customFormat="1" ht="16.95" customHeight="1">
      <c r="A97" s="272"/>
      <c r="B97" s="444"/>
      <c r="C97" s="445"/>
      <c r="D97" s="446"/>
      <c r="E97" s="434"/>
      <c r="F97" s="273"/>
      <c r="G97" s="90"/>
      <c r="H97" s="274"/>
      <c r="I97" s="271"/>
      <c r="J97" s="270"/>
      <c r="K97" s="271"/>
      <c r="L97" s="269"/>
      <c r="M97" s="170" t="str">
        <f>IF(A97="","",'1043Ai Domanda'!$B$23)</f>
        <v/>
      </c>
      <c r="N97" s="90"/>
      <c r="O97" s="89"/>
      <c r="P97" s="90"/>
      <c r="Q97" s="89"/>
      <c r="R97" s="90"/>
      <c r="S97" s="271"/>
      <c r="T97" s="269"/>
      <c r="U97" s="346"/>
      <c r="V97" s="347"/>
      <c r="W97" s="348"/>
      <c r="X97" s="56"/>
      <c r="Y97" s="163">
        <f t="shared" si="21"/>
        <v>0</v>
      </c>
      <c r="Z97" s="163">
        <f>IF('1043Ei Conteggio'!D101="",0,1)</f>
        <v>0</v>
      </c>
      <c r="AA97" s="164" t="e">
        <f t="shared" si="22"/>
        <v>#VALUE!</v>
      </c>
      <c r="AB97" s="164">
        <f t="shared" si="23"/>
        <v>0</v>
      </c>
      <c r="AC97" s="165" t="str">
        <f t="shared" si="24"/>
        <v/>
      </c>
      <c r="AD97" s="164" t="str">
        <f t="shared" si="29"/>
        <v/>
      </c>
      <c r="AE97" s="164" t="str">
        <f t="shared" si="30"/>
        <v/>
      </c>
      <c r="AF97" s="164" t="str">
        <f t="shared" si="25"/>
        <v/>
      </c>
      <c r="AG97" s="164" t="str">
        <f t="shared" si="26"/>
        <v/>
      </c>
      <c r="AH97" s="166" t="str">
        <f t="shared" si="31"/>
        <v/>
      </c>
      <c r="AI97" s="167" t="str">
        <f t="shared" si="27"/>
        <v/>
      </c>
      <c r="AJ97" s="166" t="str">
        <f t="shared" si="32"/>
        <v/>
      </c>
      <c r="AK97" s="166" t="str">
        <f>IF(AH97&lt;AI97,Übersetzungstexte!A$184,"")</f>
        <v/>
      </c>
      <c r="AL97" s="167" t="str">
        <f t="shared" si="28"/>
        <v/>
      </c>
      <c r="AM97" s="168"/>
    </row>
    <row r="98" spans="1:39" s="169" customFormat="1" ht="16.95" customHeight="1">
      <c r="A98" s="272"/>
      <c r="B98" s="444"/>
      <c r="C98" s="445"/>
      <c r="D98" s="446"/>
      <c r="E98" s="434"/>
      <c r="F98" s="273"/>
      <c r="G98" s="90"/>
      <c r="H98" s="274"/>
      <c r="I98" s="271"/>
      <c r="J98" s="270"/>
      <c r="K98" s="271"/>
      <c r="L98" s="269"/>
      <c r="M98" s="170" t="str">
        <f>IF(A98="","",'1043Ai Domanda'!$B$23)</f>
        <v/>
      </c>
      <c r="N98" s="90"/>
      <c r="O98" s="89"/>
      <c r="P98" s="90"/>
      <c r="Q98" s="89"/>
      <c r="R98" s="90"/>
      <c r="S98" s="271"/>
      <c r="T98" s="269"/>
      <c r="U98" s="346"/>
      <c r="V98" s="347"/>
      <c r="W98" s="348"/>
      <c r="X98" s="56"/>
      <c r="Y98" s="163">
        <f t="shared" si="21"/>
        <v>0</v>
      </c>
      <c r="Z98" s="163">
        <f>IF('1043Ei Conteggio'!D102="",0,1)</f>
        <v>0</v>
      </c>
      <c r="AA98" s="164" t="e">
        <f t="shared" si="22"/>
        <v>#VALUE!</v>
      </c>
      <c r="AB98" s="164">
        <f t="shared" si="23"/>
        <v>0</v>
      </c>
      <c r="AC98" s="165" t="str">
        <f t="shared" si="24"/>
        <v/>
      </c>
      <c r="AD98" s="164" t="str">
        <f t="shared" si="29"/>
        <v/>
      </c>
      <c r="AE98" s="164" t="str">
        <f t="shared" si="30"/>
        <v/>
      </c>
      <c r="AF98" s="164" t="str">
        <f t="shared" si="25"/>
        <v/>
      </c>
      <c r="AG98" s="164" t="str">
        <f t="shared" si="26"/>
        <v/>
      </c>
      <c r="AH98" s="166" t="str">
        <f t="shared" si="31"/>
        <v/>
      </c>
      <c r="AI98" s="167" t="str">
        <f t="shared" si="27"/>
        <v/>
      </c>
      <c r="AJ98" s="166" t="str">
        <f t="shared" si="32"/>
        <v/>
      </c>
      <c r="AK98" s="166" t="str">
        <f>IF(AH98&lt;AI98,Übersetzungstexte!A$184,"")</f>
        <v/>
      </c>
      <c r="AL98" s="167" t="str">
        <f t="shared" si="28"/>
        <v/>
      </c>
      <c r="AM98" s="168"/>
    </row>
    <row r="99" spans="1:39" s="169" customFormat="1" ht="16.95" customHeight="1">
      <c r="A99" s="272"/>
      <c r="B99" s="444"/>
      <c r="C99" s="445"/>
      <c r="D99" s="446"/>
      <c r="E99" s="434"/>
      <c r="F99" s="273"/>
      <c r="G99" s="90"/>
      <c r="H99" s="274"/>
      <c r="I99" s="271"/>
      <c r="J99" s="270"/>
      <c r="K99" s="271"/>
      <c r="L99" s="269"/>
      <c r="M99" s="170" t="str">
        <f>IF(A99="","",'1043Ai Domanda'!$B$23)</f>
        <v/>
      </c>
      <c r="N99" s="90"/>
      <c r="O99" s="89"/>
      <c r="P99" s="90"/>
      <c r="Q99" s="89"/>
      <c r="R99" s="90"/>
      <c r="S99" s="271"/>
      <c r="T99" s="269"/>
      <c r="U99" s="346"/>
      <c r="V99" s="347"/>
      <c r="W99" s="348"/>
      <c r="X99" s="56"/>
      <c r="Y99" s="163">
        <f t="shared" si="21"/>
        <v>0</v>
      </c>
      <c r="Z99" s="163">
        <f>IF('1043Ei Conteggio'!D103="",0,1)</f>
        <v>0</v>
      </c>
      <c r="AA99" s="164" t="e">
        <f t="shared" si="22"/>
        <v>#VALUE!</v>
      </c>
      <c r="AB99" s="164">
        <f t="shared" si="23"/>
        <v>0</v>
      </c>
      <c r="AC99" s="165" t="str">
        <f t="shared" si="24"/>
        <v/>
      </c>
      <c r="AD99" s="164" t="str">
        <f t="shared" si="29"/>
        <v/>
      </c>
      <c r="AE99" s="164" t="str">
        <f t="shared" si="30"/>
        <v/>
      </c>
      <c r="AF99" s="164" t="str">
        <f t="shared" si="25"/>
        <v/>
      </c>
      <c r="AG99" s="164" t="str">
        <f t="shared" si="26"/>
        <v/>
      </c>
      <c r="AH99" s="166" t="str">
        <f t="shared" si="31"/>
        <v/>
      </c>
      <c r="AI99" s="167" t="str">
        <f t="shared" si="27"/>
        <v/>
      </c>
      <c r="AJ99" s="166" t="str">
        <f t="shared" si="32"/>
        <v/>
      </c>
      <c r="AK99" s="166" t="str">
        <f>IF(AH99&lt;AI99,Übersetzungstexte!A$184,"")</f>
        <v/>
      </c>
      <c r="AL99" s="167" t="str">
        <f t="shared" si="28"/>
        <v/>
      </c>
      <c r="AM99" s="168"/>
    </row>
    <row r="100" spans="1:39" s="169" customFormat="1" ht="16.95" customHeight="1">
      <c r="A100" s="272"/>
      <c r="B100" s="444"/>
      <c r="C100" s="445"/>
      <c r="D100" s="446"/>
      <c r="E100" s="434"/>
      <c r="F100" s="273"/>
      <c r="G100" s="90"/>
      <c r="H100" s="274"/>
      <c r="I100" s="271"/>
      <c r="J100" s="270"/>
      <c r="K100" s="271"/>
      <c r="L100" s="269"/>
      <c r="M100" s="170" t="str">
        <f>IF(A100="","",'1043Ai Domanda'!$B$23)</f>
        <v/>
      </c>
      <c r="N100" s="90"/>
      <c r="O100" s="89"/>
      <c r="P100" s="90"/>
      <c r="Q100" s="89"/>
      <c r="R100" s="90"/>
      <c r="S100" s="271"/>
      <c r="T100" s="269"/>
      <c r="U100" s="346"/>
      <c r="V100" s="347"/>
      <c r="W100" s="348"/>
      <c r="X100" s="56"/>
      <c r="Y100" s="163">
        <f t="shared" si="21"/>
        <v>0</v>
      </c>
      <c r="Z100" s="163">
        <f>IF('1043Ei Conteggio'!D104="",0,1)</f>
        <v>0</v>
      </c>
      <c r="AA100" s="164" t="e">
        <f t="shared" si="22"/>
        <v>#VALUE!</v>
      </c>
      <c r="AB100" s="164">
        <f t="shared" si="23"/>
        <v>0</v>
      </c>
      <c r="AC100" s="165" t="str">
        <f t="shared" si="24"/>
        <v/>
      </c>
      <c r="AD100" s="164" t="str">
        <f t="shared" si="29"/>
        <v/>
      </c>
      <c r="AE100" s="164" t="str">
        <f t="shared" si="30"/>
        <v/>
      </c>
      <c r="AF100" s="164" t="str">
        <f t="shared" si="25"/>
        <v/>
      </c>
      <c r="AG100" s="164" t="str">
        <f t="shared" si="26"/>
        <v/>
      </c>
      <c r="AH100" s="166" t="str">
        <f t="shared" si="31"/>
        <v/>
      </c>
      <c r="AI100" s="167" t="str">
        <f t="shared" si="27"/>
        <v/>
      </c>
      <c r="AJ100" s="166" t="str">
        <f t="shared" si="32"/>
        <v/>
      </c>
      <c r="AK100" s="166" t="str">
        <f>IF(AH100&lt;AI100,Übersetzungstexte!A$184,"")</f>
        <v/>
      </c>
      <c r="AL100" s="167" t="str">
        <f t="shared" si="28"/>
        <v/>
      </c>
      <c r="AM100" s="168"/>
    </row>
    <row r="101" spans="1:39" s="169" customFormat="1" ht="16.95" customHeight="1">
      <c r="A101" s="272"/>
      <c r="B101" s="444"/>
      <c r="C101" s="445"/>
      <c r="D101" s="446"/>
      <c r="E101" s="434"/>
      <c r="F101" s="273"/>
      <c r="G101" s="90"/>
      <c r="H101" s="274"/>
      <c r="I101" s="271"/>
      <c r="J101" s="270"/>
      <c r="K101" s="271"/>
      <c r="L101" s="269"/>
      <c r="M101" s="170" t="str">
        <f>IF(A101="","",'1043Ai Domanda'!$B$23)</f>
        <v/>
      </c>
      <c r="N101" s="90"/>
      <c r="O101" s="89"/>
      <c r="P101" s="90"/>
      <c r="Q101" s="89"/>
      <c r="R101" s="90"/>
      <c r="S101" s="271"/>
      <c r="T101" s="269"/>
      <c r="U101" s="346"/>
      <c r="V101" s="347"/>
      <c r="W101" s="348"/>
      <c r="X101" s="56"/>
      <c r="Y101" s="163">
        <f t="shared" si="21"/>
        <v>0</v>
      </c>
      <c r="Z101" s="163">
        <f>IF('1043Ei Conteggio'!D105="",0,1)</f>
        <v>0</v>
      </c>
      <c r="AA101" s="164" t="e">
        <f t="shared" si="22"/>
        <v>#VALUE!</v>
      </c>
      <c r="AB101" s="164">
        <f t="shared" si="23"/>
        <v>0</v>
      </c>
      <c r="AC101" s="165" t="str">
        <f t="shared" si="24"/>
        <v/>
      </c>
      <c r="AD101" s="164" t="str">
        <f t="shared" si="29"/>
        <v/>
      </c>
      <c r="AE101" s="164" t="str">
        <f t="shared" si="30"/>
        <v/>
      </c>
      <c r="AF101" s="164" t="str">
        <f t="shared" si="25"/>
        <v/>
      </c>
      <c r="AG101" s="164" t="str">
        <f t="shared" si="26"/>
        <v/>
      </c>
      <c r="AH101" s="166" t="str">
        <f t="shared" si="31"/>
        <v/>
      </c>
      <c r="AI101" s="167" t="str">
        <f t="shared" si="27"/>
        <v/>
      </c>
      <c r="AJ101" s="166" t="str">
        <f t="shared" si="32"/>
        <v/>
      </c>
      <c r="AK101" s="166" t="str">
        <f>IF(AH101&lt;AI101,Übersetzungstexte!A$184,"")</f>
        <v/>
      </c>
      <c r="AL101" s="167" t="str">
        <f t="shared" si="28"/>
        <v/>
      </c>
      <c r="AM101" s="168"/>
    </row>
    <row r="102" spans="1:39" s="169" customFormat="1" ht="16.95" customHeight="1">
      <c r="A102" s="272"/>
      <c r="B102" s="444"/>
      <c r="C102" s="445"/>
      <c r="D102" s="446"/>
      <c r="E102" s="434"/>
      <c r="F102" s="273"/>
      <c r="G102" s="90"/>
      <c r="H102" s="274"/>
      <c r="I102" s="271"/>
      <c r="J102" s="270"/>
      <c r="K102" s="271"/>
      <c r="L102" s="269"/>
      <c r="M102" s="170" t="str">
        <f>IF(A102="","",'1043Ai Domanda'!$B$23)</f>
        <v/>
      </c>
      <c r="N102" s="90"/>
      <c r="O102" s="89"/>
      <c r="P102" s="90"/>
      <c r="Q102" s="89"/>
      <c r="R102" s="90"/>
      <c r="S102" s="271"/>
      <c r="T102" s="269"/>
      <c r="U102" s="346"/>
      <c r="V102" s="347"/>
      <c r="W102" s="348"/>
      <c r="X102" s="56"/>
      <c r="Y102" s="163">
        <f t="shared" si="21"/>
        <v>0</v>
      </c>
      <c r="Z102" s="163">
        <f>IF('1043Ei Conteggio'!D106="",0,1)</f>
        <v>0</v>
      </c>
      <c r="AA102" s="164" t="e">
        <f t="shared" si="22"/>
        <v>#VALUE!</v>
      </c>
      <c r="AB102" s="164">
        <f t="shared" si="23"/>
        <v>0</v>
      </c>
      <c r="AC102" s="165" t="str">
        <f t="shared" si="24"/>
        <v/>
      </c>
      <c r="AD102" s="164" t="str">
        <f t="shared" si="29"/>
        <v/>
      </c>
      <c r="AE102" s="164" t="str">
        <f t="shared" si="30"/>
        <v/>
      </c>
      <c r="AF102" s="164" t="str">
        <f t="shared" si="25"/>
        <v/>
      </c>
      <c r="AG102" s="164" t="str">
        <f t="shared" si="26"/>
        <v/>
      </c>
      <c r="AH102" s="166" t="str">
        <f t="shared" si="31"/>
        <v/>
      </c>
      <c r="AI102" s="167" t="str">
        <f t="shared" si="27"/>
        <v/>
      </c>
      <c r="AJ102" s="166" t="str">
        <f t="shared" si="32"/>
        <v/>
      </c>
      <c r="AK102" s="166" t="str">
        <f>IF(AH102&lt;AI102,Übersetzungstexte!A$184,"")</f>
        <v/>
      </c>
      <c r="AL102" s="167" t="str">
        <f t="shared" si="28"/>
        <v/>
      </c>
      <c r="AM102" s="168"/>
    </row>
    <row r="103" spans="1:39" s="169" customFormat="1" ht="16.95" customHeight="1">
      <c r="A103" s="272"/>
      <c r="B103" s="444"/>
      <c r="C103" s="445"/>
      <c r="D103" s="446"/>
      <c r="E103" s="434"/>
      <c r="F103" s="273"/>
      <c r="G103" s="90"/>
      <c r="H103" s="274"/>
      <c r="I103" s="271"/>
      <c r="J103" s="270"/>
      <c r="K103" s="271"/>
      <c r="L103" s="269"/>
      <c r="M103" s="170" t="str">
        <f>IF(A103="","",'1043Ai Domanda'!$B$23)</f>
        <v/>
      </c>
      <c r="N103" s="90"/>
      <c r="O103" s="89"/>
      <c r="P103" s="90"/>
      <c r="Q103" s="89"/>
      <c r="R103" s="90"/>
      <c r="S103" s="271"/>
      <c r="T103" s="269"/>
      <c r="U103" s="346"/>
      <c r="V103" s="347"/>
      <c r="W103" s="348"/>
      <c r="X103" s="56"/>
      <c r="Y103" s="163">
        <f t="shared" si="21"/>
        <v>0</v>
      </c>
      <c r="Z103" s="163">
        <f>IF('1043Ei Conteggio'!D107="",0,1)</f>
        <v>0</v>
      </c>
      <c r="AA103" s="164" t="e">
        <f t="shared" si="22"/>
        <v>#VALUE!</v>
      </c>
      <c r="AB103" s="164">
        <f t="shared" si="23"/>
        <v>0</v>
      </c>
      <c r="AC103" s="165" t="str">
        <f t="shared" si="24"/>
        <v/>
      </c>
      <c r="AD103" s="164" t="str">
        <f t="shared" si="29"/>
        <v/>
      </c>
      <c r="AE103" s="164" t="str">
        <f t="shared" si="30"/>
        <v/>
      </c>
      <c r="AF103" s="164" t="str">
        <f t="shared" si="25"/>
        <v/>
      </c>
      <c r="AG103" s="164" t="str">
        <f t="shared" si="26"/>
        <v/>
      </c>
      <c r="AH103" s="166" t="str">
        <f t="shared" si="31"/>
        <v/>
      </c>
      <c r="AI103" s="167" t="str">
        <f t="shared" si="27"/>
        <v/>
      </c>
      <c r="AJ103" s="166" t="str">
        <f t="shared" si="32"/>
        <v/>
      </c>
      <c r="AK103" s="166" t="str">
        <f>IF(AH103&lt;AI103,Übersetzungstexte!A$184,"")</f>
        <v/>
      </c>
      <c r="AL103" s="167" t="str">
        <f t="shared" si="28"/>
        <v/>
      </c>
      <c r="AM103" s="168"/>
    </row>
    <row r="104" spans="1:39" s="169" customFormat="1" ht="16.95" customHeight="1">
      <c r="A104" s="272"/>
      <c r="B104" s="444"/>
      <c r="C104" s="445"/>
      <c r="D104" s="446"/>
      <c r="E104" s="434"/>
      <c r="F104" s="273"/>
      <c r="G104" s="90"/>
      <c r="H104" s="274"/>
      <c r="I104" s="271"/>
      <c r="J104" s="270"/>
      <c r="K104" s="271"/>
      <c r="L104" s="269"/>
      <c r="M104" s="170" t="str">
        <f>IF(A104="","",'1043Ai Domanda'!$B$23)</f>
        <v/>
      </c>
      <c r="N104" s="90"/>
      <c r="O104" s="89"/>
      <c r="P104" s="90"/>
      <c r="Q104" s="89"/>
      <c r="R104" s="90"/>
      <c r="S104" s="271"/>
      <c r="T104" s="269"/>
      <c r="U104" s="346"/>
      <c r="V104" s="347"/>
      <c r="W104" s="348"/>
      <c r="X104" s="56"/>
      <c r="Y104" s="163">
        <f t="shared" si="21"/>
        <v>0</v>
      </c>
      <c r="Z104" s="163">
        <f>IF('1043Ei Conteggio'!D108="",0,1)</f>
        <v>0</v>
      </c>
      <c r="AA104" s="164" t="e">
        <f t="shared" si="22"/>
        <v>#VALUE!</v>
      </c>
      <c r="AB104" s="164">
        <f t="shared" si="23"/>
        <v>0</v>
      </c>
      <c r="AC104" s="165" t="str">
        <f t="shared" si="24"/>
        <v/>
      </c>
      <c r="AD104" s="164" t="str">
        <f t="shared" si="29"/>
        <v/>
      </c>
      <c r="AE104" s="164" t="str">
        <f t="shared" si="30"/>
        <v/>
      </c>
      <c r="AF104" s="164" t="str">
        <f t="shared" si="25"/>
        <v/>
      </c>
      <c r="AG104" s="164" t="str">
        <f t="shared" si="26"/>
        <v/>
      </c>
      <c r="AH104" s="166" t="str">
        <f t="shared" si="31"/>
        <v/>
      </c>
      <c r="AI104" s="167" t="str">
        <f t="shared" si="27"/>
        <v/>
      </c>
      <c r="AJ104" s="166" t="str">
        <f t="shared" si="32"/>
        <v/>
      </c>
      <c r="AK104" s="166" t="str">
        <f>IF(AH104&lt;AI104,Übersetzungstexte!A$184,"")</f>
        <v/>
      </c>
      <c r="AL104" s="167" t="str">
        <f t="shared" si="28"/>
        <v/>
      </c>
      <c r="AM104" s="168"/>
    </row>
    <row r="105" spans="1:39" s="169" customFormat="1" ht="16.95" customHeight="1">
      <c r="A105" s="272"/>
      <c r="B105" s="444"/>
      <c r="C105" s="445"/>
      <c r="D105" s="446"/>
      <c r="E105" s="434"/>
      <c r="F105" s="273"/>
      <c r="G105" s="90"/>
      <c r="H105" s="274"/>
      <c r="I105" s="271"/>
      <c r="J105" s="270"/>
      <c r="K105" s="271"/>
      <c r="L105" s="269"/>
      <c r="M105" s="170" t="str">
        <f>IF(A105="","",'1043Ai Domanda'!$B$23)</f>
        <v/>
      </c>
      <c r="N105" s="90"/>
      <c r="O105" s="89"/>
      <c r="P105" s="90"/>
      <c r="Q105" s="89"/>
      <c r="R105" s="90"/>
      <c r="S105" s="271"/>
      <c r="T105" s="269"/>
      <c r="U105" s="346"/>
      <c r="V105" s="347"/>
      <c r="W105" s="348"/>
      <c r="X105" s="56"/>
      <c r="Y105" s="163">
        <f t="shared" si="21"/>
        <v>0</v>
      </c>
      <c r="Z105" s="163">
        <f>IF('1043Ei Conteggio'!D109="",0,1)</f>
        <v>0</v>
      </c>
      <c r="AA105" s="164" t="e">
        <f t="shared" si="22"/>
        <v>#VALUE!</v>
      </c>
      <c r="AB105" s="164">
        <f t="shared" si="23"/>
        <v>0</v>
      </c>
      <c r="AC105" s="165" t="str">
        <f t="shared" si="24"/>
        <v/>
      </c>
      <c r="AD105" s="164" t="str">
        <f t="shared" si="29"/>
        <v/>
      </c>
      <c r="AE105" s="164" t="str">
        <f t="shared" si="30"/>
        <v/>
      </c>
      <c r="AF105" s="164" t="str">
        <f t="shared" si="25"/>
        <v/>
      </c>
      <c r="AG105" s="164" t="str">
        <f t="shared" si="26"/>
        <v/>
      </c>
      <c r="AH105" s="166" t="str">
        <f t="shared" si="31"/>
        <v/>
      </c>
      <c r="AI105" s="167" t="str">
        <f t="shared" si="27"/>
        <v/>
      </c>
      <c r="AJ105" s="166" t="str">
        <f t="shared" si="32"/>
        <v/>
      </c>
      <c r="AK105" s="166" t="str">
        <f>IF(AH105&lt;AI105,Übersetzungstexte!A$184,"")</f>
        <v/>
      </c>
      <c r="AL105" s="167" t="str">
        <f t="shared" si="28"/>
        <v/>
      </c>
      <c r="AM105" s="168"/>
    </row>
    <row r="106" spans="1:39" s="169" customFormat="1" ht="16.95" customHeight="1">
      <c r="A106" s="272"/>
      <c r="B106" s="444"/>
      <c r="C106" s="445"/>
      <c r="D106" s="446"/>
      <c r="E106" s="434"/>
      <c r="F106" s="273"/>
      <c r="G106" s="90"/>
      <c r="H106" s="274"/>
      <c r="I106" s="271"/>
      <c r="J106" s="270"/>
      <c r="K106" s="271"/>
      <c r="L106" s="269"/>
      <c r="M106" s="170" t="str">
        <f>IF(A106="","",'1043Ai Domanda'!$B$23)</f>
        <v/>
      </c>
      <c r="N106" s="90"/>
      <c r="O106" s="89"/>
      <c r="P106" s="90"/>
      <c r="Q106" s="89"/>
      <c r="R106" s="90"/>
      <c r="S106" s="271"/>
      <c r="T106" s="269"/>
      <c r="U106" s="346"/>
      <c r="V106" s="347"/>
      <c r="W106" s="348"/>
      <c r="X106" s="56"/>
      <c r="Y106" s="163">
        <f t="shared" si="21"/>
        <v>0</v>
      </c>
      <c r="Z106" s="163">
        <f>IF('1043Ei Conteggio'!D110="",0,1)</f>
        <v>0</v>
      </c>
      <c r="AA106" s="164" t="e">
        <f t="shared" si="22"/>
        <v>#VALUE!</v>
      </c>
      <c r="AB106" s="164">
        <f t="shared" si="23"/>
        <v>0</v>
      </c>
      <c r="AC106" s="165" t="str">
        <f t="shared" si="24"/>
        <v/>
      </c>
      <c r="AD106" s="164" t="str">
        <f t="shared" si="29"/>
        <v/>
      </c>
      <c r="AE106" s="164" t="str">
        <f t="shared" si="30"/>
        <v/>
      </c>
      <c r="AF106" s="164" t="str">
        <f t="shared" si="25"/>
        <v/>
      </c>
      <c r="AG106" s="164" t="str">
        <f t="shared" si="26"/>
        <v/>
      </c>
      <c r="AH106" s="166" t="str">
        <f t="shared" si="31"/>
        <v/>
      </c>
      <c r="AI106" s="167" t="str">
        <f t="shared" si="27"/>
        <v/>
      </c>
      <c r="AJ106" s="166" t="str">
        <f t="shared" si="32"/>
        <v/>
      </c>
      <c r="AK106" s="166" t="str">
        <f>IF(AH106&lt;AI106,Übersetzungstexte!A$184,"")</f>
        <v/>
      </c>
      <c r="AL106" s="167" t="str">
        <f t="shared" si="28"/>
        <v/>
      </c>
      <c r="AM106" s="168"/>
    </row>
    <row r="107" spans="1:39" s="169" customFormat="1" ht="16.95" customHeight="1">
      <c r="A107" s="272"/>
      <c r="B107" s="444"/>
      <c r="C107" s="445"/>
      <c r="D107" s="446"/>
      <c r="E107" s="434"/>
      <c r="F107" s="273"/>
      <c r="G107" s="90"/>
      <c r="H107" s="274"/>
      <c r="I107" s="271"/>
      <c r="J107" s="270"/>
      <c r="K107" s="271"/>
      <c r="L107" s="269"/>
      <c r="M107" s="170" t="str">
        <f>IF(A107="","",'1043Ai Domanda'!$B$23)</f>
        <v/>
      </c>
      <c r="N107" s="90"/>
      <c r="O107" s="89"/>
      <c r="P107" s="90"/>
      <c r="Q107" s="89"/>
      <c r="R107" s="90"/>
      <c r="S107" s="271"/>
      <c r="T107" s="269"/>
      <c r="U107" s="346"/>
      <c r="V107" s="347"/>
      <c r="W107" s="348"/>
      <c r="X107" s="56"/>
      <c r="Y107" s="163">
        <f t="shared" si="21"/>
        <v>0</v>
      </c>
      <c r="Z107" s="163">
        <f>IF('1043Ei Conteggio'!D111="",0,1)</f>
        <v>0</v>
      </c>
      <c r="AA107" s="164" t="e">
        <f t="shared" si="22"/>
        <v>#VALUE!</v>
      </c>
      <c r="AB107" s="164">
        <f t="shared" si="23"/>
        <v>0</v>
      </c>
      <c r="AC107" s="165" t="str">
        <f t="shared" si="24"/>
        <v/>
      </c>
      <c r="AD107" s="164" t="str">
        <f t="shared" si="29"/>
        <v/>
      </c>
      <c r="AE107" s="164" t="str">
        <f t="shared" si="30"/>
        <v/>
      </c>
      <c r="AF107" s="164" t="str">
        <f t="shared" si="25"/>
        <v/>
      </c>
      <c r="AG107" s="164" t="str">
        <f t="shared" si="26"/>
        <v/>
      </c>
      <c r="AH107" s="166" t="str">
        <f t="shared" si="31"/>
        <v/>
      </c>
      <c r="AI107" s="167" t="str">
        <f t="shared" si="27"/>
        <v/>
      </c>
      <c r="AJ107" s="166" t="str">
        <f t="shared" si="32"/>
        <v/>
      </c>
      <c r="AK107" s="166" t="str">
        <f>IF(AH107&lt;AI107,Übersetzungstexte!A$184,"")</f>
        <v/>
      </c>
      <c r="AL107" s="167" t="str">
        <f t="shared" si="28"/>
        <v/>
      </c>
      <c r="AM107" s="168"/>
    </row>
    <row r="108" spans="1:39" s="169" customFormat="1" ht="16.95" customHeight="1">
      <c r="A108" s="272"/>
      <c r="B108" s="444"/>
      <c r="C108" s="445"/>
      <c r="D108" s="446"/>
      <c r="E108" s="434"/>
      <c r="F108" s="273"/>
      <c r="G108" s="90"/>
      <c r="H108" s="274"/>
      <c r="I108" s="271"/>
      <c r="J108" s="270"/>
      <c r="K108" s="271"/>
      <c r="L108" s="269"/>
      <c r="M108" s="170" t="str">
        <f>IF(A108="","",'1043Ai Domanda'!$B$23)</f>
        <v/>
      </c>
      <c r="N108" s="90"/>
      <c r="O108" s="89"/>
      <c r="P108" s="90"/>
      <c r="Q108" s="89"/>
      <c r="R108" s="90"/>
      <c r="S108" s="271"/>
      <c r="T108" s="269"/>
      <c r="U108" s="346"/>
      <c r="V108" s="347"/>
      <c r="W108" s="348"/>
      <c r="X108" s="56"/>
      <c r="Y108" s="163">
        <f t="shared" si="21"/>
        <v>0</v>
      </c>
      <c r="Z108" s="163">
        <f>IF('1043Ei Conteggio'!D112="",0,1)</f>
        <v>0</v>
      </c>
      <c r="AA108" s="164" t="e">
        <f t="shared" si="22"/>
        <v>#VALUE!</v>
      </c>
      <c r="AB108" s="164">
        <f t="shared" si="23"/>
        <v>0</v>
      </c>
      <c r="AC108" s="165" t="str">
        <f t="shared" si="24"/>
        <v/>
      </c>
      <c r="AD108" s="164" t="str">
        <f t="shared" si="29"/>
        <v/>
      </c>
      <c r="AE108" s="164" t="str">
        <f t="shared" si="30"/>
        <v/>
      </c>
      <c r="AF108" s="164" t="str">
        <f t="shared" si="25"/>
        <v/>
      </c>
      <c r="AG108" s="164" t="str">
        <f t="shared" si="26"/>
        <v/>
      </c>
      <c r="AH108" s="166" t="str">
        <f t="shared" si="31"/>
        <v/>
      </c>
      <c r="AI108" s="167" t="str">
        <f t="shared" si="27"/>
        <v/>
      </c>
      <c r="AJ108" s="166" t="str">
        <f t="shared" si="32"/>
        <v/>
      </c>
      <c r="AK108" s="166" t="str">
        <f>IF(AH108&lt;AI108,Übersetzungstexte!A$184,"")</f>
        <v/>
      </c>
      <c r="AL108" s="167" t="str">
        <f t="shared" si="28"/>
        <v/>
      </c>
      <c r="AM108" s="168"/>
    </row>
    <row r="109" spans="1:39" s="169" customFormat="1" ht="16.95" customHeight="1">
      <c r="A109" s="272"/>
      <c r="B109" s="444"/>
      <c r="C109" s="445"/>
      <c r="D109" s="446"/>
      <c r="E109" s="434"/>
      <c r="F109" s="273"/>
      <c r="G109" s="90"/>
      <c r="H109" s="274"/>
      <c r="I109" s="271"/>
      <c r="J109" s="270"/>
      <c r="K109" s="271"/>
      <c r="L109" s="269"/>
      <c r="M109" s="170" t="str">
        <f>IF(A109="","",'1043Ai Domanda'!$B$23)</f>
        <v/>
      </c>
      <c r="N109" s="90"/>
      <c r="O109" s="89"/>
      <c r="P109" s="90"/>
      <c r="Q109" s="89"/>
      <c r="R109" s="90"/>
      <c r="S109" s="271"/>
      <c r="T109" s="269"/>
      <c r="U109" s="346"/>
      <c r="V109" s="347"/>
      <c r="W109" s="348"/>
      <c r="X109" s="56"/>
      <c r="Y109" s="163">
        <f t="shared" si="21"/>
        <v>0</v>
      </c>
      <c r="Z109" s="163">
        <f>IF('1043Ei Conteggio'!D113="",0,1)</f>
        <v>0</v>
      </c>
      <c r="AA109" s="164" t="e">
        <f t="shared" si="22"/>
        <v>#VALUE!</v>
      </c>
      <c r="AB109" s="164">
        <f t="shared" si="23"/>
        <v>0</v>
      </c>
      <c r="AC109" s="165" t="str">
        <f t="shared" si="24"/>
        <v/>
      </c>
      <c r="AD109" s="164" t="str">
        <f t="shared" si="29"/>
        <v/>
      </c>
      <c r="AE109" s="164" t="str">
        <f t="shared" si="30"/>
        <v/>
      </c>
      <c r="AF109" s="164" t="str">
        <f t="shared" si="25"/>
        <v/>
      </c>
      <c r="AG109" s="164" t="str">
        <f t="shared" si="26"/>
        <v/>
      </c>
      <c r="AH109" s="166" t="str">
        <f t="shared" si="31"/>
        <v/>
      </c>
      <c r="AI109" s="167" t="str">
        <f t="shared" si="27"/>
        <v/>
      </c>
      <c r="AJ109" s="166" t="str">
        <f t="shared" si="32"/>
        <v/>
      </c>
      <c r="AK109" s="166" t="str">
        <f>IF(AH109&lt;AI109,Übersetzungstexte!A$184,"")</f>
        <v/>
      </c>
      <c r="AL109" s="167" t="str">
        <f t="shared" si="28"/>
        <v/>
      </c>
      <c r="AM109" s="168"/>
    </row>
    <row r="110" spans="1:39" s="169" customFormat="1" ht="16.95" customHeight="1">
      <c r="A110" s="272"/>
      <c r="B110" s="444"/>
      <c r="C110" s="445"/>
      <c r="D110" s="446"/>
      <c r="E110" s="434"/>
      <c r="F110" s="273"/>
      <c r="G110" s="90"/>
      <c r="H110" s="274"/>
      <c r="I110" s="271"/>
      <c r="J110" s="270"/>
      <c r="K110" s="271"/>
      <c r="L110" s="269"/>
      <c r="M110" s="170" t="str">
        <f>IF(A110="","",'1043Ai Domanda'!$B$23)</f>
        <v/>
      </c>
      <c r="N110" s="90"/>
      <c r="O110" s="89"/>
      <c r="P110" s="90"/>
      <c r="Q110" s="89"/>
      <c r="R110" s="90"/>
      <c r="S110" s="271"/>
      <c r="T110" s="269"/>
      <c r="U110" s="346"/>
      <c r="V110" s="347"/>
      <c r="W110" s="348"/>
      <c r="X110" s="56"/>
      <c r="Y110" s="163">
        <f t="shared" si="21"/>
        <v>0</v>
      </c>
      <c r="Z110" s="163">
        <f>IF('1043Ei Conteggio'!D114="",0,1)</f>
        <v>0</v>
      </c>
      <c r="AA110" s="164" t="e">
        <f t="shared" si="22"/>
        <v>#VALUE!</v>
      </c>
      <c r="AB110" s="164">
        <f t="shared" si="23"/>
        <v>0</v>
      </c>
      <c r="AC110" s="165" t="str">
        <f t="shared" si="24"/>
        <v/>
      </c>
      <c r="AD110" s="164" t="str">
        <f t="shared" si="29"/>
        <v/>
      </c>
      <c r="AE110" s="164" t="str">
        <f t="shared" si="30"/>
        <v/>
      </c>
      <c r="AF110" s="164" t="str">
        <f t="shared" si="25"/>
        <v/>
      </c>
      <c r="AG110" s="164" t="str">
        <f t="shared" si="26"/>
        <v/>
      </c>
      <c r="AH110" s="166" t="str">
        <f t="shared" si="31"/>
        <v/>
      </c>
      <c r="AI110" s="167" t="str">
        <f t="shared" si="27"/>
        <v/>
      </c>
      <c r="AJ110" s="166" t="str">
        <f t="shared" si="32"/>
        <v/>
      </c>
      <c r="AK110" s="166" t="str">
        <f>IF(AH110&lt;AI110,Übersetzungstexte!A$184,"")</f>
        <v/>
      </c>
      <c r="AL110" s="167" t="str">
        <f t="shared" si="28"/>
        <v/>
      </c>
      <c r="AM110" s="168"/>
    </row>
    <row r="111" spans="1:39" s="169" customFormat="1" ht="16.95" customHeight="1">
      <c r="A111" s="272"/>
      <c r="B111" s="444"/>
      <c r="C111" s="445"/>
      <c r="D111" s="446"/>
      <c r="E111" s="434"/>
      <c r="F111" s="273"/>
      <c r="G111" s="90"/>
      <c r="H111" s="274"/>
      <c r="I111" s="271"/>
      <c r="J111" s="270"/>
      <c r="K111" s="271"/>
      <c r="L111" s="269"/>
      <c r="M111" s="170" t="str">
        <f>IF(A111="","",'1043Ai Domanda'!$B$23)</f>
        <v/>
      </c>
      <c r="N111" s="90"/>
      <c r="O111" s="89"/>
      <c r="P111" s="90"/>
      <c r="Q111" s="89"/>
      <c r="R111" s="90"/>
      <c r="S111" s="271"/>
      <c r="T111" s="269"/>
      <c r="U111" s="346"/>
      <c r="V111" s="347"/>
      <c r="W111" s="348"/>
      <c r="X111" s="56"/>
      <c r="Y111" s="163">
        <f t="shared" si="21"/>
        <v>0</v>
      </c>
      <c r="Z111" s="163">
        <f>IF('1043Ei Conteggio'!D115="",0,1)</f>
        <v>0</v>
      </c>
      <c r="AA111" s="164" t="e">
        <f t="shared" si="22"/>
        <v>#VALUE!</v>
      </c>
      <c r="AB111" s="164">
        <f t="shared" si="23"/>
        <v>0</v>
      </c>
      <c r="AC111" s="165" t="str">
        <f t="shared" si="24"/>
        <v/>
      </c>
      <c r="AD111" s="164" t="str">
        <f t="shared" si="29"/>
        <v/>
      </c>
      <c r="AE111" s="164" t="str">
        <f t="shared" si="30"/>
        <v/>
      </c>
      <c r="AF111" s="164" t="str">
        <f t="shared" si="25"/>
        <v/>
      </c>
      <c r="AG111" s="164" t="str">
        <f t="shared" si="26"/>
        <v/>
      </c>
      <c r="AH111" s="166" t="str">
        <f t="shared" si="31"/>
        <v/>
      </c>
      <c r="AI111" s="167" t="str">
        <f t="shared" si="27"/>
        <v/>
      </c>
      <c r="AJ111" s="166" t="str">
        <f t="shared" si="32"/>
        <v/>
      </c>
      <c r="AK111" s="166" t="str">
        <f>IF(AH111&lt;AI111,Übersetzungstexte!A$184,"")</f>
        <v/>
      </c>
      <c r="AL111" s="167" t="str">
        <f t="shared" si="28"/>
        <v/>
      </c>
      <c r="AM111" s="168"/>
    </row>
    <row r="112" spans="1:39" s="169" customFormat="1" ht="16.95" customHeight="1">
      <c r="A112" s="272"/>
      <c r="B112" s="444"/>
      <c r="C112" s="445"/>
      <c r="D112" s="446"/>
      <c r="E112" s="434"/>
      <c r="F112" s="273"/>
      <c r="G112" s="90"/>
      <c r="H112" s="274"/>
      <c r="I112" s="271"/>
      <c r="J112" s="270"/>
      <c r="K112" s="271"/>
      <c r="L112" s="269"/>
      <c r="M112" s="170" t="str">
        <f>IF(A112="","",'1043Ai Domanda'!$B$23)</f>
        <v/>
      </c>
      <c r="N112" s="90"/>
      <c r="O112" s="89"/>
      <c r="P112" s="90"/>
      <c r="Q112" s="89"/>
      <c r="R112" s="90"/>
      <c r="S112" s="271"/>
      <c r="T112" s="269"/>
      <c r="U112" s="346"/>
      <c r="V112" s="347"/>
      <c r="W112" s="348"/>
      <c r="X112" s="56"/>
      <c r="Y112" s="163">
        <f t="shared" si="21"/>
        <v>0</v>
      </c>
      <c r="Z112" s="163">
        <f>IF('1043Ei Conteggio'!D116="",0,1)</f>
        <v>0</v>
      </c>
      <c r="AA112" s="164" t="e">
        <f t="shared" si="22"/>
        <v>#VALUE!</v>
      </c>
      <c r="AB112" s="164">
        <f t="shared" si="23"/>
        <v>0</v>
      </c>
      <c r="AC112" s="165" t="str">
        <f t="shared" si="24"/>
        <v/>
      </c>
      <c r="AD112" s="164" t="str">
        <f t="shared" si="29"/>
        <v/>
      </c>
      <c r="AE112" s="164" t="str">
        <f t="shared" si="30"/>
        <v/>
      </c>
      <c r="AF112" s="164" t="str">
        <f t="shared" si="25"/>
        <v/>
      </c>
      <c r="AG112" s="164" t="str">
        <f t="shared" si="26"/>
        <v/>
      </c>
      <c r="AH112" s="166" t="str">
        <f t="shared" si="31"/>
        <v/>
      </c>
      <c r="AI112" s="167" t="str">
        <f t="shared" si="27"/>
        <v/>
      </c>
      <c r="AJ112" s="166" t="str">
        <f t="shared" si="32"/>
        <v/>
      </c>
      <c r="AK112" s="166" t="str">
        <f>IF(AH112&lt;AI112,Übersetzungstexte!A$184,"")</f>
        <v/>
      </c>
      <c r="AL112" s="167" t="str">
        <f t="shared" si="28"/>
        <v/>
      </c>
      <c r="AM112" s="168"/>
    </row>
    <row r="113" spans="1:39" s="169" customFormat="1" ht="16.95" customHeight="1">
      <c r="A113" s="272"/>
      <c r="B113" s="444"/>
      <c r="C113" s="445"/>
      <c r="D113" s="446"/>
      <c r="E113" s="434"/>
      <c r="F113" s="273"/>
      <c r="G113" s="90"/>
      <c r="H113" s="274"/>
      <c r="I113" s="271"/>
      <c r="J113" s="270"/>
      <c r="K113" s="271"/>
      <c r="L113" s="269"/>
      <c r="M113" s="170" t="str">
        <f>IF(A113="","",'1043Ai Domanda'!$B$23)</f>
        <v/>
      </c>
      <c r="N113" s="90"/>
      <c r="O113" s="89"/>
      <c r="P113" s="90"/>
      <c r="Q113" s="89"/>
      <c r="R113" s="90"/>
      <c r="S113" s="271"/>
      <c r="T113" s="269"/>
      <c r="U113" s="346"/>
      <c r="V113" s="347"/>
      <c r="W113" s="348"/>
      <c r="X113" s="56"/>
      <c r="Y113" s="163">
        <f t="shared" si="21"/>
        <v>0</v>
      </c>
      <c r="Z113" s="163">
        <f>IF('1043Ei Conteggio'!D117="",0,1)</f>
        <v>0</v>
      </c>
      <c r="AA113" s="164" t="e">
        <f t="shared" si="22"/>
        <v>#VALUE!</v>
      </c>
      <c r="AB113" s="164">
        <f t="shared" si="23"/>
        <v>0</v>
      </c>
      <c r="AC113" s="165" t="str">
        <f t="shared" si="24"/>
        <v/>
      </c>
      <c r="AD113" s="164" t="str">
        <f t="shared" si="29"/>
        <v/>
      </c>
      <c r="AE113" s="164" t="str">
        <f t="shared" si="30"/>
        <v/>
      </c>
      <c r="AF113" s="164" t="str">
        <f t="shared" si="25"/>
        <v/>
      </c>
      <c r="AG113" s="164" t="str">
        <f t="shared" si="26"/>
        <v/>
      </c>
      <c r="AH113" s="166" t="str">
        <f t="shared" si="31"/>
        <v/>
      </c>
      <c r="AI113" s="167" t="str">
        <f t="shared" si="27"/>
        <v/>
      </c>
      <c r="AJ113" s="166" t="str">
        <f t="shared" si="32"/>
        <v/>
      </c>
      <c r="AK113" s="166" t="str">
        <f>IF(AH113&lt;AI113,Übersetzungstexte!A$184,"")</f>
        <v/>
      </c>
      <c r="AL113" s="167" t="str">
        <f t="shared" si="28"/>
        <v/>
      </c>
      <c r="AM113" s="168"/>
    </row>
    <row r="114" spans="1:39" s="169" customFormat="1" ht="16.95" customHeight="1">
      <c r="A114" s="272"/>
      <c r="B114" s="444"/>
      <c r="C114" s="445"/>
      <c r="D114" s="446"/>
      <c r="E114" s="434"/>
      <c r="F114" s="273"/>
      <c r="G114" s="90"/>
      <c r="H114" s="274"/>
      <c r="I114" s="271"/>
      <c r="J114" s="270"/>
      <c r="K114" s="271"/>
      <c r="L114" s="269"/>
      <c r="M114" s="170" t="str">
        <f>IF(A114="","",'1043Ai Domanda'!$B$23)</f>
        <v/>
      </c>
      <c r="N114" s="90"/>
      <c r="O114" s="89"/>
      <c r="P114" s="90"/>
      <c r="Q114" s="89"/>
      <c r="R114" s="90"/>
      <c r="S114" s="271"/>
      <c r="T114" s="269"/>
      <c r="U114" s="346"/>
      <c r="V114" s="347"/>
      <c r="W114" s="348"/>
      <c r="X114" s="56"/>
      <c r="Y114" s="163">
        <f t="shared" si="21"/>
        <v>0</v>
      </c>
      <c r="Z114" s="163">
        <f>IF('1043Ei Conteggio'!D118="",0,1)</f>
        <v>0</v>
      </c>
      <c r="AA114" s="164" t="e">
        <f t="shared" si="22"/>
        <v>#VALUE!</v>
      </c>
      <c r="AB114" s="164">
        <f t="shared" si="23"/>
        <v>0</v>
      </c>
      <c r="AC114" s="165" t="str">
        <f t="shared" si="24"/>
        <v/>
      </c>
      <c r="AD114" s="164" t="str">
        <f t="shared" si="29"/>
        <v/>
      </c>
      <c r="AE114" s="164" t="str">
        <f t="shared" si="30"/>
        <v/>
      </c>
      <c r="AF114" s="164" t="str">
        <f t="shared" si="25"/>
        <v/>
      </c>
      <c r="AG114" s="164" t="str">
        <f t="shared" si="26"/>
        <v/>
      </c>
      <c r="AH114" s="166" t="str">
        <f t="shared" si="31"/>
        <v/>
      </c>
      <c r="AI114" s="167" t="str">
        <f t="shared" si="27"/>
        <v/>
      </c>
      <c r="AJ114" s="166" t="str">
        <f t="shared" si="32"/>
        <v/>
      </c>
      <c r="AK114" s="166" t="str">
        <f>IF(AH114&lt;AI114,Übersetzungstexte!A$184,"")</f>
        <v/>
      </c>
      <c r="AL114" s="167" t="str">
        <f t="shared" si="28"/>
        <v/>
      </c>
      <c r="AM114" s="168"/>
    </row>
    <row r="115" spans="1:39" s="169" customFormat="1" ht="16.95" customHeight="1">
      <c r="A115" s="272"/>
      <c r="B115" s="444"/>
      <c r="C115" s="445"/>
      <c r="D115" s="446"/>
      <c r="E115" s="434"/>
      <c r="F115" s="273"/>
      <c r="G115" s="90"/>
      <c r="H115" s="274"/>
      <c r="I115" s="271"/>
      <c r="J115" s="270"/>
      <c r="K115" s="271"/>
      <c r="L115" s="269"/>
      <c r="M115" s="170" t="str">
        <f>IF(A115="","",'1043Ai Domanda'!$B$23)</f>
        <v/>
      </c>
      <c r="N115" s="90"/>
      <c r="O115" s="89"/>
      <c r="P115" s="90"/>
      <c r="Q115" s="89"/>
      <c r="R115" s="90"/>
      <c r="S115" s="271"/>
      <c r="T115" s="269"/>
      <c r="U115" s="346"/>
      <c r="V115" s="347"/>
      <c r="W115" s="348"/>
      <c r="X115" s="56"/>
      <c r="Y115" s="163">
        <f t="shared" si="21"/>
        <v>0</v>
      </c>
      <c r="Z115" s="163">
        <f>IF('1043Ei Conteggio'!D119="",0,1)</f>
        <v>0</v>
      </c>
      <c r="AA115" s="164" t="e">
        <f t="shared" si="22"/>
        <v>#VALUE!</v>
      </c>
      <c r="AB115" s="164">
        <f t="shared" si="23"/>
        <v>0</v>
      </c>
      <c r="AC115" s="165" t="str">
        <f t="shared" si="24"/>
        <v/>
      </c>
      <c r="AD115" s="164" t="str">
        <f t="shared" si="29"/>
        <v/>
      </c>
      <c r="AE115" s="164" t="str">
        <f t="shared" si="30"/>
        <v/>
      </c>
      <c r="AF115" s="164" t="str">
        <f t="shared" si="25"/>
        <v/>
      </c>
      <c r="AG115" s="164" t="str">
        <f t="shared" si="26"/>
        <v/>
      </c>
      <c r="AH115" s="166" t="str">
        <f t="shared" si="31"/>
        <v/>
      </c>
      <c r="AI115" s="167" t="str">
        <f t="shared" si="27"/>
        <v/>
      </c>
      <c r="AJ115" s="166" t="str">
        <f t="shared" si="32"/>
        <v/>
      </c>
      <c r="AK115" s="166" t="str">
        <f>IF(AH115&lt;AI115,Übersetzungstexte!A$184,"")</f>
        <v/>
      </c>
      <c r="AL115" s="167" t="str">
        <f t="shared" si="28"/>
        <v/>
      </c>
      <c r="AM115" s="168"/>
    </row>
    <row r="116" spans="1:39" s="169" customFormat="1" ht="16.95" customHeight="1">
      <c r="A116" s="272"/>
      <c r="B116" s="444"/>
      <c r="C116" s="445"/>
      <c r="D116" s="446"/>
      <c r="E116" s="434"/>
      <c r="F116" s="273"/>
      <c r="G116" s="90"/>
      <c r="H116" s="274"/>
      <c r="I116" s="271"/>
      <c r="J116" s="270"/>
      <c r="K116" s="271"/>
      <c r="L116" s="269"/>
      <c r="M116" s="170" t="str">
        <f>IF(A116="","",'1043Ai Domanda'!$B$23)</f>
        <v/>
      </c>
      <c r="N116" s="90"/>
      <c r="O116" s="89"/>
      <c r="P116" s="90"/>
      <c r="Q116" s="89"/>
      <c r="R116" s="90"/>
      <c r="S116" s="271"/>
      <c r="T116" s="269"/>
      <c r="U116" s="346"/>
      <c r="V116" s="347"/>
      <c r="W116" s="348"/>
      <c r="X116" s="56"/>
      <c r="Y116" s="163">
        <f t="shared" si="21"/>
        <v>0</v>
      </c>
      <c r="Z116" s="163">
        <f>IF('1043Ei Conteggio'!D120="",0,1)</f>
        <v>0</v>
      </c>
      <c r="AA116" s="164" t="e">
        <f t="shared" si="22"/>
        <v>#VALUE!</v>
      </c>
      <c r="AB116" s="164">
        <f t="shared" si="23"/>
        <v>0</v>
      </c>
      <c r="AC116" s="165" t="str">
        <f t="shared" si="24"/>
        <v/>
      </c>
      <c r="AD116" s="164" t="str">
        <f t="shared" si="29"/>
        <v/>
      </c>
      <c r="AE116" s="164" t="str">
        <f t="shared" si="30"/>
        <v/>
      </c>
      <c r="AF116" s="164" t="str">
        <f t="shared" si="25"/>
        <v/>
      </c>
      <c r="AG116" s="164" t="str">
        <f t="shared" si="26"/>
        <v/>
      </c>
      <c r="AH116" s="166" t="str">
        <f t="shared" si="31"/>
        <v/>
      </c>
      <c r="AI116" s="167" t="str">
        <f t="shared" si="27"/>
        <v/>
      </c>
      <c r="AJ116" s="166" t="str">
        <f t="shared" si="32"/>
        <v/>
      </c>
      <c r="AK116" s="166" t="str">
        <f>IF(AH116&lt;AI116,Übersetzungstexte!A$184,"")</f>
        <v/>
      </c>
      <c r="AL116" s="167" t="str">
        <f t="shared" si="28"/>
        <v/>
      </c>
      <c r="AM116" s="168"/>
    </row>
    <row r="117" spans="1:39" s="169" customFormat="1" ht="16.95" customHeight="1">
      <c r="A117" s="272"/>
      <c r="B117" s="444"/>
      <c r="C117" s="445"/>
      <c r="D117" s="446"/>
      <c r="E117" s="434"/>
      <c r="F117" s="273"/>
      <c r="G117" s="90"/>
      <c r="H117" s="274"/>
      <c r="I117" s="271"/>
      <c r="J117" s="270"/>
      <c r="K117" s="271"/>
      <c r="L117" s="269"/>
      <c r="M117" s="170" t="str">
        <f>IF(A117="","",'1043Ai Domanda'!$B$23)</f>
        <v/>
      </c>
      <c r="N117" s="90"/>
      <c r="O117" s="89"/>
      <c r="P117" s="90"/>
      <c r="Q117" s="89"/>
      <c r="R117" s="90"/>
      <c r="S117" s="271"/>
      <c r="T117" s="269"/>
      <c r="U117" s="346"/>
      <c r="V117" s="347"/>
      <c r="W117" s="348"/>
      <c r="X117" s="56"/>
      <c r="Y117" s="163">
        <f t="shared" si="21"/>
        <v>0</v>
      </c>
      <c r="Z117" s="163">
        <f>IF('1043Ei Conteggio'!D121="",0,1)</f>
        <v>0</v>
      </c>
      <c r="AA117" s="164" t="e">
        <f t="shared" si="22"/>
        <v>#VALUE!</v>
      </c>
      <c r="AB117" s="164">
        <f t="shared" si="23"/>
        <v>0</v>
      </c>
      <c r="AC117" s="165" t="str">
        <f t="shared" si="24"/>
        <v/>
      </c>
      <c r="AD117" s="164" t="str">
        <f t="shared" si="29"/>
        <v/>
      </c>
      <c r="AE117" s="164" t="str">
        <f t="shared" si="30"/>
        <v/>
      </c>
      <c r="AF117" s="164" t="str">
        <f t="shared" si="25"/>
        <v/>
      </c>
      <c r="AG117" s="164" t="str">
        <f t="shared" si="26"/>
        <v/>
      </c>
      <c r="AH117" s="166" t="str">
        <f t="shared" si="31"/>
        <v/>
      </c>
      <c r="AI117" s="167" t="str">
        <f t="shared" si="27"/>
        <v/>
      </c>
      <c r="AJ117" s="166" t="str">
        <f t="shared" si="32"/>
        <v/>
      </c>
      <c r="AK117" s="166" t="str">
        <f>IF(AH117&lt;AI117,Übersetzungstexte!A$184,"")</f>
        <v/>
      </c>
      <c r="AL117" s="167" t="str">
        <f t="shared" si="28"/>
        <v/>
      </c>
      <c r="AM117" s="168"/>
    </row>
    <row r="118" spans="1:39" s="169" customFormat="1" ht="16.95" customHeight="1">
      <c r="A118" s="272"/>
      <c r="B118" s="444"/>
      <c r="C118" s="445"/>
      <c r="D118" s="446"/>
      <c r="E118" s="434"/>
      <c r="F118" s="273"/>
      <c r="G118" s="90"/>
      <c r="H118" s="274"/>
      <c r="I118" s="271"/>
      <c r="J118" s="270"/>
      <c r="K118" s="271"/>
      <c r="L118" s="269"/>
      <c r="M118" s="170" t="str">
        <f>IF(A118="","",'1043Ai Domanda'!$B$23)</f>
        <v/>
      </c>
      <c r="N118" s="90"/>
      <c r="O118" s="89"/>
      <c r="P118" s="90"/>
      <c r="Q118" s="89"/>
      <c r="R118" s="90"/>
      <c r="S118" s="271"/>
      <c r="T118" s="269"/>
      <c r="U118" s="346"/>
      <c r="V118" s="347"/>
      <c r="W118" s="348"/>
      <c r="X118" s="56"/>
      <c r="Y118" s="163">
        <f t="shared" si="21"/>
        <v>0</v>
      </c>
      <c r="Z118" s="163">
        <f>IF('1043Ei Conteggio'!D122="",0,1)</f>
        <v>0</v>
      </c>
      <c r="AA118" s="164" t="e">
        <f t="shared" si="22"/>
        <v>#VALUE!</v>
      </c>
      <c r="AB118" s="164">
        <f t="shared" si="23"/>
        <v>0</v>
      </c>
      <c r="AC118" s="165" t="str">
        <f t="shared" si="24"/>
        <v/>
      </c>
      <c r="AD118" s="164" t="str">
        <f t="shared" si="29"/>
        <v/>
      </c>
      <c r="AE118" s="164" t="str">
        <f t="shared" si="30"/>
        <v/>
      </c>
      <c r="AF118" s="164" t="str">
        <f t="shared" si="25"/>
        <v/>
      </c>
      <c r="AG118" s="164" t="str">
        <f t="shared" si="26"/>
        <v/>
      </c>
      <c r="AH118" s="166" t="str">
        <f t="shared" si="31"/>
        <v/>
      </c>
      <c r="AI118" s="167" t="str">
        <f t="shared" si="27"/>
        <v/>
      </c>
      <c r="AJ118" s="166" t="str">
        <f t="shared" si="32"/>
        <v/>
      </c>
      <c r="AK118" s="166" t="str">
        <f>IF(AH118&lt;AI118,Übersetzungstexte!A$184,"")</f>
        <v/>
      </c>
      <c r="AL118" s="167" t="str">
        <f t="shared" si="28"/>
        <v/>
      </c>
      <c r="AM118" s="168"/>
    </row>
    <row r="119" spans="1:39" s="169" customFormat="1" ht="16.95" customHeight="1">
      <c r="A119" s="272"/>
      <c r="B119" s="444"/>
      <c r="C119" s="445"/>
      <c r="D119" s="446"/>
      <c r="E119" s="434"/>
      <c r="F119" s="273"/>
      <c r="G119" s="90"/>
      <c r="H119" s="274"/>
      <c r="I119" s="271"/>
      <c r="J119" s="270"/>
      <c r="K119" s="271"/>
      <c r="L119" s="269"/>
      <c r="M119" s="170" t="str">
        <f>IF(A119="","",'1043Ai Domanda'!$B$23)</f>
        <v/>
      </c>
      <c r="N119" s="90"/>
      <c r="O119" s="89"/>
      <c r="P119" s="90"/>
      <c r="Q119" s="89"/>
      <c r="R119" s="90"/>
      <c r="S119" s="271"/>
      <c r="T119" s="269"/>
      <c r="U119" s="346"/>
      <c r="V119" s="347"/>
      <c r="W119" s="348"/>
      <c r="X119" s="56"/>
      <c r="Y119" s="163">
        <f t="shared" si="21"/>
        <v>0</v>
      </c>
      <c r="Z119" s="163">
        <f>IF('1043Ei Conteggio'!D123="",0,1)</f>
        <v>0</v>
      </c>
      <c r="AA119" s="164" t="e">
        <f t="shared" si="22"/>
        <v>#VALUE!</v>
      </c>
      <c r="AB119" s="164">
        <f t="shared" si="23"/>
        <v>0</v>
      </c>
      <c r="AC119" s="165" t="str">
        <f t="shared" si="24"/>
        <v/>
      </c>
      <c r="AD119" s="164" t="str">
        <f t="shared" si="29"/>
        <v/>
      </c>
      <c r="AE119" s="164" t="str">
        <f t="shared" si="30"/>
        <v/>
      </c>
      <c r="AF119" s="164" t="str">
        <f t="shared" si="25"/>
        <v/>
      </c>
      <c r="AG119" s="164" t="str">
        <f t="shared" si="26"/>
        <v/>
      </c>
      <c r="AH119" s="166" t="str">
        <f t="shared" si="31"/>
        <v/>
      </c>
      <c r="AI119" s="167" t="str">
        <f t="shared" si="27"/>
        <v/>
      </c>
      <c r="AJ119" s="166" t="str">
        <f t="shared" si="32"/>
        <v/>
      </c>
      <c r="AK119" s="166" t="str">
        <f>IF(AH119&lt;AI119,Übersetzungstexte!A$184,"")</f>
        <v/>
      </c>
      <c r="AL119" s="167" t="str">
        <f t="shared" si="28"/>
        <v/>
      </c>
      <c r="AM119" s="168"/>
    </row>
    <row r="120" spans="1:39" s="169" customFormat="1" ht="16.95" customHeight="1">
      <c r="A120" s="272"/>
      <c r="B120" s="444"/>
      <c r="C120" s="445"/>
      <c r="D120" s="446"/>
      <c r="E120" s="434"/>
      <c r="F120" s="273"/>
      <c r="G120" s="90"/>
      <c r="H120" s="274"/>
      <c r="I120" s="271"/>
      <c r="J120" s="270"/>
      <c r="K120" s="271"/>
      <c r="L120" s="269"/>
      <c r="M120" s="170" t="str">
        <f>IF(A120="","",'1043Ai Domanda'!$B$23)</f>
        <v/>
      </c>
      <c r="N120" s="90"/>
      <c r="O120" s="89"/>
      <c r="P120" s="90"/>
      <c r="Q120" s="89"/>
      <c r="R120" s="90"/>
      <c r="S120" s="271"/>
      <c r="T120" s="269"/>
      <c r="U120" s="346"/>
      <c r="V120" s="347"/>
      <c r="W120" s="348"/>
      <c r="X120" s="56"/>
      <c r="Y120" s="163">
        <f t="shared" si="21"/>
        <v>0</v>
      </c>
      <c r="Z120" s="163">
        <f>IF('1043Ei Conteggio'!D124="",0,1)</f>
        <v>0</v>
      </c>
      <c r="AA120" s="164" t="e">
        <f t="shared" si="22"/>
        <v>#VALUE!</v>
      </c>
      <c r="AB120" s="164">
        <f t="shared" si="23"/>
        <v>0</v>
      </c>
      <c r="AC120" s="165" t="str">
        <f t="shared" si="24"/>
        <v/>
      </c>
      <c r="AD120" s="164" t="str">
        <f t="shared" si="29"/>
        <v/>
      </c>
      <c r="AE120" s="164" t="str">
        <f t="shared" si="30"/>
        <v/>
      </c>
      <c r="AF120" s="164" t="str">
        <f t="shared" si="25"/>
        <v/>
      </c>
      <c r="AG120" s="164" t="str">
        <f t="shared" si="26"/>
        <v/>
      </c>
      <c r="AH120" s="166" t="str">
        <f t="shared" si="31"/>
        <v/>
      </c>
      <c r="AI120" s="167" t="str">
        <f t="shared" si="27"/>
        <v/>
      </c>
      <c r="AJ120" s="166" t="str">
        <f t="shared" si="32"/>
        <v/>
      </c>
      <c r="AK120" s="166" t="str">
        <f>IF(AH120&lt;AI120,Übersetzungstexte!A$184,"")</f>
        <v/>
      </c>
      <c r="AL120" s="167" t="str">
        <f t="shared" si="28"/>
        <v/>
      </c>
      <c r="AM120" s="168"/>
    </row>
    <row r="121" spans="1:39" s="169" customFormat="1" ht="16.95" customHeight="1">
      <c r="A121" s="272"/>
      <c r="B121" s="444"/>
      <c r="C121" s="445"/>
      <c r="D121" s="446"/>
      <c r="E121" s="434"/>
      <c r="F121" s="273"/>
      <c r="G121" s="90"/>
      <c r="H121" s="274"/>
      <c r="I121" s="271"/>
      <c r="J121" s="270"/>
      <c r="K121" s="271"/>
      <c r="L121" s="269"/>
      <c r="M121" s="170" t="str">
        <f>IF(A121="","",'1043Ai Domanda'!$B$23)</f>
        <v/>
      </c>
      <c r="N121" s="90"/>
      <c r="O121" s="89"/>
      <c r="P121" s="90"/>
      <c r="Q121" s="89"/>
      <c r="R121" s="90"/>
      <c r="S121" s="271"/>
      <c r="T121" s="269"/>
      <c r="U121" s="346"/>
      <c r="V121" s="347"/>
      <c r="W121" s="348"/>
      <c r="X121" s="56"/>
      <c r="Y121" s="163">
        <f t="shared" si="21"/>
        <v>0</v>
      </c>
      <c r="Z121" s="163">
        <f>IF('1043Ei Conteggio'!D125="",0,1)</f>
        <v>0</v>
      </c>
      <c r="AA121" s="164" t="e">
        <f t="shared" si="22"/>
        <v>#VALUE!</v>
      </c>
      <c r="AB121" s="164">
        <f t="shared" si="23"/>
        <v>0</v>
      </c>
      <c r="AC121" s="165" t="str">
        <f t="shared" si="24"/>
        <v/>
      </c>
      <c r="AD121" s="164" t="str">
        <f t="shared" si="29"/>
        <v/>
      </c>
      <c r="AE121" s="164" t="str">
        <f t="shared" si="30"/>
        <v/>
      </c>
      <c r="AF121" s="164" t="str">
        <f t="shared" si="25"/>
        <v/>
      </c>
      <c r="AG121" s="164" t="str">
        <f t="shared" si="26"/>
        <v/>
      </c>
      <c r="AH121" s="166" t="str">
        <f t="shared" si="31"/>
        <v/>
      </c>
      <c r="AI121" s="167" t="str">
        <f t="shared" si="27"/>
        <v/>
      </c>
      <c r="AJ121" s="166" t="str">
        <f t="shared" si="32"/>
        <v/>
      </c>
      <c r="AK121" s="166" t="str">
        <f>IF(AH121&lt;AI121,Übersetzungstexte!A$184,"")</f>
        <v/>
      </c>
      <c r="AL121" s="167" t="str">
        <f t="shared" si="28"/>
        <v/>
      </c>
      <c r="AM121" s="168"/>
    </row>
    <row r="122" spans="1:39" s="169" customFormat="1" ht="16.95" customHeight="1">
      <c r="A122" s="272"/>
      <c r="B122" s="444"/>
      <c r="C122" s="445"/>
      <c r="D122" s="446"/>
      <c r="E122" s="434"/>
      <c r="F122" s="273"/>
      <c r="G122" s="90"/>
      <c r="H122" s="274"/>
      <c r="I122" s="271"/>
      <c r="J122" s="270"/>
      <c r="K122" s="271"/>
      <c r="L122" s="269"/>
      <c r="M122" s="170" t="str">
        <f>IF(A122="","",'1043Ai Domanda'!$B$23)</f>
        <v/>
      </c>
      <c r="N122" s="90"/>
      <c r="O122" s="89"/>
      <c r="P122" s="90"/>
      <c r="Q122" s="89"/>
      <c r="R122" s="90"/>
      <c r="S122" s="271"/>
      <c r="T122" s="269"/>
      <c r="U122" s="346"/>
      <c r="V122" s="347"/>
      <c r="W122" s="348"/>
      <c r="X122" s="56"/>
      <c r="Y122" s="163">
        <f t="shared" si="21"/>
        <v>0</v>
      </c>
      <c r="Z122" s="163">
        <f>IF('1043Ei Conteggio'!D126="",0,1)</f>
        <v>0</v>
      </c>
      <c r="AA122" s="164" t="e">
        <f t="shared" si="22"/>
        <v>#VALUE!</v>
      </c>
      <c r="AB122" s="164">
        <f t="shared" si="23"/>
        <v>0</v>
      </c>
      <c r="AC122" s="165" t="str">
        <f t="shared" si="24"/>
        <v/>
      </c>
      <c r="AD122" s="164" t="str">
        <f t="shared" si="29"/>
        <v/>
      </c>
      <c r="AE122" s="164" t="str">
        <f t="shared" si="30"/>
        <v/>
      </c>
      <c r="AF122" s="164" t="str">
        <f t="shared" si="25"/>
        <v/>
      </c>
      <c r="AG122" s="164" t="str">
        <f t="shared" si="26"/>
        <v/>
      </c>
      <c r="AH122" s="166" t="str">
        <f t="shared" si="31"/>
        <v/>
      </c>
      <c r="AI122" s="167" t="str">
        <f t="shared" si="27"/>
        <v/>
      </c>
      <c r="AJ122" s="166" t="str">
        <f t="shared" si="32"/>
        <v/>
      </c>
      <c r="AK122" s="166" t="str">
        <f>IF(AH122&lt;AI122,Übersetzungstexte!A$184,"")</f>
        <v/>
      </c>
      <c r="AL122" s="167" t="str">
        <f t="shared" si="28"/>
        <v/>
      </c>
      <c r="AM122" s="168"/>
    </row>
    <row r="123" spans="1:39" s="169" customFormat="1" ht="16.95" customHeight="1">
      <c r="A123" s="272"/>
      <c r="B123" s="444"/>
      <c r="C123" s="445"/>
      <c r="D123" s="446"/>
      <c r="E123" s="434"/>
      <c r="F123" s="273"/>
      <c r="G123" s="90"/>
      <c r="H123" s="274"/>
      <c r="I123" s="271"/>
      <c r="J123" s="270"/>
      <c r="K123" s="271"/>
      <c r="L123" s="269"/>
      <c r="M123" s="170" t="str">
        <f>IF(A123="","",'1043Ai Domanda'!$B$23)</f>
        <v/>
      </c>
      <c r="N123" s="90"/>
      <c r="O123" s="89"/>
      <c r="P123" s="90"/>
      <c r="Q123" s="89"/>
      <c r="R123" s="90"/>
      <c r="S123" s="271"/>
      <c r="T123" s="269"/>
      <c r="U123" s="346"/>
      <c r="V123" s="347"/>
      <c r="W123" s="348"/>
      <c r="X123" s="56"/>
      <c r="Y123" s="163">
        <f t="shared" si="21"/>
        <v>0</v>
      </c>
      <c r="Z123" s="163">
        <f>IF('1043Ei Conteggio'!D127="",0,1)</f>
        <v>0</v>
      </c>
      <c r="AA123" s="164" t="e">
        <f t="shared" si="22"/>
        <v>#VALUE!</v>
      </c>
      <c r="AB123" s="164">
        <f t="shared" si="23"/>
        <v>0</v>
      </c>
      <c r="AC123" s="165" t="str">
        <f t="shared" si="24"/>
        <v/>
      </c>
      <c r="AD123" s="164" t="str">
        <f t="shared" si="29"/>
        <v/>
      </c>
      <c r="AE123" s="164" t="str">
        <f t="shared" si="30"/>
        <v/>
      </c>
      <c r="AF123" s="164" t="str">
        <f t="shared" si="25"/>
        <v/>
      </c>
      <c r="AG123" s="164" t="str">
        <f t="shared" si="26"/>
        <v/>
      </c>
      <c r="AH123" s="166" t="str">
        <f t="shared" si="31"/>
        <v/>
      </c>
      <c r="AI123" s="167" t="str">
        <f t="shared" si="27"/>
        <v/>
      </c>
      <c r="AJ123" s="166" t="str">
        <f t="shared" si="32"/>
        <v/>
      </c>
      <c r="AK123" s="166" t="str">
        <f>IF(AH123&lt;AI123,Übersetzungstexte!A$184,"")</f>
        <v/>
      </c>
      <c r="AL123" s="167" t="str">
        <f t="shared" si="28"/>
        <v/>
      </c>
      <c r="AM123" s="168"/>
    </row>
    <row r="124" spans="1:39" s="169" customFormat="1" ht="16.95" customHeight="1">
      <c r="A124" s="272"/>
      <c r="B124" s="444"/>
      <c r="C124" s="445"/>
      <c r="D124" s="446"/>
      <c r="E124" s="434"/>
      <c r="F124" s="273"/>
      <c r="G124" s="90"/>
      <c r="H124" s="274"/>
      <c r="I124" s="271"/>
      <c r="J124" s="270"/>
      <c r="K124" s="271"/>
      <c r="L124" s="269"/>
      <c r="M124" s="170" t="str">
        <f>IF(A124="","",'1043Ai Domanda'!$B$23)</f>
        <v/>
      </c>
      <c r="N124" s="90"/>
      <c r="O124" s="89"/>
      <c r="P124" s="90"/>
      <c r="Q124" s="89"/>
      <c r="R124" s="90"/>
      <c r="S124" s="271"/>
      <c r="T124" s="269"/>
      <c r="U124" s="346"/>
      <c r="V124" s="347"/>
      <c r="W124" s="348"/>
      <c r="X124" s="56"/>
      <c r="Y124" s="163">
        <f t="shared" si="21"/>
        <v>0</v>
      </c>
      <c r="Z124" s="163">
        <f>IF('1043Ei Conteggio'!D128="",0,1)</f>
        <v>0</v>
      </c>
      <c r="AA124" s="164" t="e">
        <f t="shared" si="22"/>
        <v>#VALUE!</v>
      </c>
      <c r="AB124" s="164">
        <f t="shared" si="23"/>
        <v>0</v>
      </c>
      <c r="AC124" s="165" t="str">
        <f t="shared" si="24"/>
        <v/>
      </c>
      <c r="AD124" s="164" t="str">
        <f t="shared" si="29"/>
        <v/>
      </c>
      <c r="AE124" s="164" t="str">
        <f t="shared" si="30"/>
        <v/>
      </c>
      <c r="AF124" s="164" t="str">
        <f t="shared" si="25"/>
        <v/>
      </c>
      <c r="AG124" s="164" t="str">
        <f t="shared" si="26"/>
        <v/>
      </c>
      <c r="AH124" s="166" t="str">
        <f t="shared" si="31"/>
        <v/>
      </c>
      <c r="AI124" s="167" t="str">
        <f t="shared" si="27"/>
        <v/>
      </c>
      <c r="AJ124" s="166" t="str">
        <f t="shared" si="32"/>
        <v/>
      </c>
      <c r="AK124" s="166" t="str">
        <f>IF(AH124&lt;AI124,Übersetzungstexte!A$184,"")</f>
        <v/>
      </c>
      <c r="AL124" s="167" t="str">
        <f t="shared" si="28"/>
        <v/>
      </c>
      <c r="AM124" s="168"/>
    </row>
    <row r="125" spans="1:39" s="169" customFormat="1" ht="16.95" customHeight="1">
      <c r="A125" s="272"/>
      <c r="B125" s="444"/>
      <c r="C125" s="445"/>
      <c r="D125" s="446"/>
      <c r="E125" s="434"/>
      <c r="F125" s="273"/>
      <c r="G125" s="90"/>
      <c r="H125" s="274"/>
      <c r="I125" s="271"/>
      <c r="J125" s="270"/>
      <c r="K125" s="271"/>
      <c r="L125" s="269"/>
      <c r="M125" s="170" t="str">
        <f>IF(A125="","",'1043Ai Domanda'!$B$23)</f>
        <v/>
      </c>
      <c r="N125" s="90"/>
      <c r="O125" s="89"/>
      <c r="P125" s="90"/>
      <c r="Q125" s="89"/>
      <c r="R125" s="90"/>
      <c r="S125" s="271"/>
      <c r="T125" s="269"/>
      <c r="U125" s="346"/>
      <c r="V125" s="347"/>
      <c r="W125" s="348"/>
      <c r="X125" s="56"/>
      <c r="Y125" s="163">
        <f t="shared" si="21"/>
        <v>0</v>
      </c>
      <c r="Z125" s="163">
        <f>IF('1043Ei Conteggio'!D129="",0,1)</f>
        <v>0</v>
      </c>
      <c r="AA125" s="164" t="e">
        <f t="shared" si="22"/>
        <v>#VALUE!</v>
      </c>
      <c r="AB125" s="164">
        <f t="shared" si="23"/>
        <v>0</v>
      </c>
      <c r="AC125" s="165" t="str">
        <f t="shared" si="24"/>
        <v/>
      </c>
      <c r="AD125" s="164" t="str">
        <f t="shared" si="29"/>
        <v/>
      </c>
      <c r="AE125" s="164" t="str">
        <f t="shared" si="30"/>
        <v/>
      </c>
      <c r="AF125" s="164" t="str">
        <f t="shared" si="25"/>
        <v/>
      </c>
      <c r="AG125" s="164" t="str">
        <f t="shared" si="26"/>
        <v/>
      </c>
      <c r="AH125" s="166" t="str">
        <f t="shared" si="31"/>
        <v/>
      </c>
      <c r="AI125" s="167" t="str">
        <f t="shared" si="27"/>
        <v/>
      </c>
      <c r="AJ125" s="166" t="str">
        <f t="shared" si="32"/>
        <v/>
      </c>
      <c r="AK125" s="166" t="str">
        <f>IF(AH125&lt;AI125,Übersetzungstexte!A$184,"")</f>
        <v/>
      </c>
      <c r="AL125" s="167" t="str">
        <f t="shared" si="28"/>
        <v/>
      </c>
      <c r="AM125" s="168"/>
    </row>
    <row r="126" spans="1:39" s="169" customFormat="1" ht="16.95" customHeight="1">
      <c r="A126" s="272"/>
      <c r="B126" s="444"/>
      <c r="C126" s="445"/>
      <c r="D126" s="446"/>
      <c r="E126" s="434"/>
      <c r="F126" s="273"/>
      <c r="G126" s="90"/>
      <c r="H126" s="274"/>
      <c r="I126" s="271"/>
      <c r="J126" s="270"/>
      <c r="K126" s="271"/>
      <c r="L126" s="269"/>
      <c r="M126" s="170" t="str">
        <f>IF(A126="","",'1043Ai Domanda'!$B$23)</f>
        <v/>
      </c>
      <c r="N126" s="90"/>
      <c r="O126" s="89"/>
      <c r="P126" s="90"/>
      <c r="Q126" s="89"/>
      <c r="R126" s="90"/>
      <c r="S126" s="271"/>
      <c r="T126" s="269"/>
      <c r="U126" s="346"/>
      <c r="V126" s="347"/>
      <c r="W126" s="348"/>
      <c r="X126" s="56"/>
      <c r="Y126" s="163">
        <f t="shared" si="21"/>
        <v>0</v>
      </c>
      <c r="Z126" s="163">
        <f>IF('1043Ei Conteggio'!D130="",0,1)</f>
        <v>0</v>
      </c>
      <c r="AA126" s="164" t="e">
        <f t="shared" si="22"/>
        <v>#VALUE!</v>
      </c>
      <c r="AB126" s="164">
        <f t="shared" si="23"/>
        <v>0</v>
      </c>
      <c r="AC126" s="165" t="str">
        <f t="shared" si="24"/>
        <v/>
      </c>
      <c r="AD126" s="164" t="str">
        <f t="shared" si="29"/>
        <v/>
      </c>
      <c r="AE126" s="164" t="str">
        <f t="shared" si="30"/>
        <v/>
      </c>
      <c r="AF126" s="164" t="str">
        <f t="shared" si="25"/>
        <v/>
      </c>
      <c r="AG126" s="164" t="str">
        <f t="shared" si="26"/>
        <v/>
      </c>
      <c r="AH126" s="166" t="str">
        <f t="shared" si="31"/>
        <v/>
      </c>
      <c r="AI126" s="167" t="str">
        <f t="shared" si="27"/>
        <v/>
      </c>
      <c r="AJ126" s="166" t="str">
        <f t="shared" si="32"/>
        <v/>
      </c>
      <c r="AK126" s="166" t="str">
        <f>IF(AH126&lt;AI126,Übersetzungstexte!A$184,"")</f>
        <v/>
      </c>
      <c r="AL126" s="167" t="str">
        <f t="shared" si="28"/>
        <v/>
      </c>
      <c r="AM126" s="168"/>
    </row>
    <row r="127" spans="1:39" s="169" customFormat="1" ht="16.95" customHeight="1">
      <c r="A127" s="272"/>
      <c r="B127" s="444"/>
      <c r="C127" s="445"/>
      <c r="D127" s="446"/>
      <c r="E127" s="434"/>
      <c r="F127" s="273"/>
      <c r="G127" s="90"/>
      <c r="H127" s="274"/>
      <c r="I127" s="271"/>
      <c r="J127" s="270"/>
      <c r="K127" s="271"/>
      <c r="L127" s="269"/>
      <c r="M127" s="170" t="str">
        <f>IF(A127="","",'1043Ai Domanda'!$B$23)</f>
        <v/>
      </c>
      <c r="N127" s="90"/>
      <c r="O127" s="89"/>
      <c r="P127" s="90"/>
      <c r="Q127" s="89"/>
      <c r="R127" s="90"/>
      <c r="S127" s="271"/>
      <c r="T127" s="269"/>
      <c r="U127" s="346"/>
      <c r="V127" s="347"/>
      <c r="W127" s="348"/>
      <c r="X127" s="56"/>
      <c r="Y127" s="163">
        <f t="shared" si="21"/>
        <v>0</v>
      </c>
      <c r="Z127" s="163">
        <f>IF('1043Ei Conteggio'!D131="",0,1)</f>
        <v>0</v>
      </c>
      <c r="AA127" s="164" t="e">
        <f t="shared" si="22"/>
        <v>#VALUE!</v>
      </c>
      <c r="AB127" s="164">
        <f t="shared" si="23"/>
        <v>0</v>
      </c>
      <c r="AC127" s="165" t="str">
        <f t="shared" si="24"/>
        <v/>
      </c>
      <c r="AD127" s="164" t="str">
        <f t="shared" si="29"/>
        <v/>
      </c>
      <c r="AE127" s="164" t="str">
        <f t="shared" si="30"/>
        <v/>
      </c>
      <c r="AF127" s="164" t="str">
        <f t="shared" si="25"/>
        <v/>
      </c>
      <c r="AG127" s="164" t="str">
        <f t="shared" si="26"/>
        <v/>
      </c>
      <c r="AH127" s="166" t="str">
        <f t="shared" si="31"/>
        <v/>
      </c>
      <c r="AI127" s="167" t="str">
        <f t="shared" si="27"/>
        <v/>
      </c>
      <c r="AJ127" s="166" t="str">
        <f t="shared" si="32"/>
        <v/>
      </c>
      <c r="AK127" s="166" t="str">
        <f>IF(AH127&lt;AI127,Übersetzungstexte!A$184,"")</f>
        <v/>
      </c>
      <c r="AL127" s="167" t="str">
        <f t="shared" si="28"/>
        <v/>
      </c>
      <c r="AM127" s="168"/>
    </row>
    <row r="128" spans="1:39" s="169" customFormat="1" ht="16.95" customHeight="1">
      <c r="A128" s="272"/>
      <c r="B128" s="444"/>
      <c r="C128" s="445"/>
      <c r="D128" s="446"/>
      <c r="E128" s="434"/>
      <c r="F128" s="273"/>
      <c r="G128" s="90"/>
      <c r="H128" s="274"/>
      <c r="I128" s="271"/>
      <c r="J128" s="270"/>
      <c r="K128" s="271"/>
      <c r="L128" s="269"/>
      <c r="M128" s="170" t="str">
        <f>IF(A128="","",'1043Ai Domanda'!$B$23)</f>
        <v/>
      </c>
      <c r="N128" s="90"/>
      <c r="O128" s="89"/>
      <c r="P128" s="90"/>
      <c r="Q128" s="89"/>
      <c r="R128" s="90"/>
      <c r="S128" s="271"/>
      <c r="T128" s="269"/>
      <c r="U128" s="346"/>
      <c r="V128" s="347"/>
      <c r="W128" s="348"/>
      <c r="X128" s="56"/>
      <c r="Y128" s="163">
        <f t="shared" si="21"/>
        <v>0</v>
      </c>
      <c r="Z128" s="163">
        <f>IF('1043Ei Conteggio'!D132="",0,1)</f>
        <v>0</v>
      </c>
      <c r="AA128" s="164" t="e">
        <f t="shared" si="22"/>
        <v>#VALUE!</v>
      </c>
      <c r="AB128" s="164">
        <f t="shared" si="23"/>
        <v>0</v>
      </c>
      <c r="AC128" s="165" t="str">
        <f t="shared" si="24"/>
        <v/>
      </c>
      <c r="AD128" s="164" t="str">
        <f t="shared" si="29"/>
        <v/>
      </c>
      <c r="AE128" s="164" t="str">
        <f t="shared" si="30"/>
        <v/>
      </c>
      <c r="AF128" s="164" t="str">
        <f t="shared" si="25"/>
        <v/>
      </c>
      <c r="AG128" s="164" t="str">
        <f t="shared" si="26"/>
        <v/>
      </c>
      <c r="AH128" s="166" t="str">
        <f t="shared" si="31"/>
        <v/>
      </c>
      <c r="AI128" s="167" t="str">
        <f t="shared" si="27"/>
        <v/>
      </c>
      <c r="AJ128" s="166" t="str">
        <f t="shared" si="32"/>
        <v/>
      </c>
      <c r="AK128" s="166" t="str">
        <f>IF(AH128&lt;AI128,Übersetzungstexte!A$184,"")</f>
        <v/>
      </c>
      <c r="AL128" s="167" t="str">
        <f t="shared" si="28"/>
        <v/>
      </c>
      <c r="AM128" s="168"/>
    </row>
    <row r="129" spans="1:39" s="169" customFormat="1" ht="16.95" customHeight="1">
      <c r="A129" s="272"/>
      <c r="B129" s="444"/>
      <c r="C129" s="445"/>
      <c r="D129" s="446"/>
      <c r="E129" s="434"/>
      <c r="F129" s="273"/>
      <c r="G129" s="90"/>
      <c r="H129" s="274"/>
      <c r="I129" s="271"/>
      <c r="J129" s="270"/>
      <c r="K129" s="271"/>
      <c r="L129" s="269"/>
      <c r="M129" s="170" t="str">
        <f>IF(A129="","",'1043Ai Domanda'!$B$23)</f>
        <v/>
      </c>
      <c r="N129" s="90"/>
      <c r="O129" s="89"/>
      <c r="P129" s="90"/>
      <c r="Q129" s="89"/>
      <c r="R129" s="90"/>
      <c r="S129" s="271"/>
      <c r="T129" s="269"/>
      <c r="U129" s="346"/>
      <c r="V129" s="347"/>
      <c r="W129" s="348"/>
      <c r="X129" s="56"/>
      <c r="Y129" s="163">
        <f t="shared" si="21"/>
        <v>0</v>
      </c>
      <c r="Z129" s="163">
        <f>IF('1043Ei Conteggio'!D133="",0,1)</f>
        <v>0</v>
      </c>
      <c r="AA129" s="164" t="e">
        <f t="shared" si="22"/>
        <v>#VALUE!</v>
      </c>
      <c r="AB129" s="164">
        <f t="shared" si="23"/>
        <v>0</v>
      </c>
      <c r="AC129" s="165" t="str">
        <f t="shared" si="24"/>
        <v/>
      </c>
      <c r="AD129" s="164" t="str">
        <f t="shared" si="29"/>
        <v/>
      </c>
      <c r="AE129" s="164" t="str">
        <f t="shared" si="30"/>
        <v/>
      </c>
      <c r="AF129" s="164" t="str">
        <f t="shared" si="25"/>
        <v/>
      </c>
      <c r="AG129" s="164" t="str">
        <f t="shared" si="26"/>
        <v/>
      </c>
      <c r="AH129" s="166" t="str">
        <f t="shared" si="31"/>
        <v/>
      </c>
      <c r="AI129" s="167" t="str">
        <f t="shared" si="27"/>
        <v/>
      </c>
      <c r="AJ129" s="166" t="str">
        <f t="shared" si="32"/>
        <v/>
      </c>
      <c r="AK129" s="166" t="str">
        <f>IF(AH129&lt;AI129,Übersetzungstexte!A$184,"")</f>
        <v/>
      </c>
      <c r="AL129" s="167" t="str">
        <f t="shared" si="28"/>
        <v/>
      </c>
      <c r="AM129" s="168"/>
    </row>
    <row r="130" spans="1:39" s="169" customFormat="1" ht="16.95" customHeight="1">
      <c r="A130" s="272"/>
      <c r="B130" s="444"/>
      <c r="C130" s="445"/>
      <c r="D130" s="446"/>
      <c r="E130" s="434"/>
      <c r="F130" s="273"/>
      <c r="G130" s="90"/>
      <c r="H130" s="274"/>
      <c r="I130" s="271"/>
      <c r="J130" s="270"/>
      <c r="K130" s="271"/>
      <c r="L130" s="269"/>
      <c r="M130" s="170" t="str">
        <f>IF(A130="","",'1043Ai Domanda'!$B$23)</f>
        <v/>
      </c>
      <c r="N130" s="90"/>
      <c r="O130" s="89"/>
      <c r="P130" s="90"/>
      <c r="Q130" s="89"/>
      <c r="R130" s="90"/>
      <c r="S130" s="271"/>
      <c r="T130" s="269"/>
      <c r="U130" s="346"/>
      <c r="V130" s="347"/>
      <c r="W130" s="348"/>
      <c r="X130" s="56"/>
      <c r="Y130" s="163">
        <f t="shared" si="21"/>
        <v>0</v>
      </c>
      <c r="Z130" s="163">
        <f>IF('1043Ei Conteggio'!D134="",0,1)</f>
        <v>0</v>
      </c>
      <c r="AA130" s="164" t="e">
        <f t="shared" si="22"/>
        <v>#VALUE!</v>
      </c>
      <c r="AB130" s="164">
        <f t="shared" si="23"/>
        <v>0</v>
      </c>
      <c r="AC130" s="165" t="str">
        <f t="shared" si="24"/>
        <v/>
      </c>
      <c r="AD130" s="164" t="str">
        <f t="shared" si="29"/>
        <v/>
      </c>
      <c r="AE130" s="164" t="str">
        <f t="shared" si="30"/>
        <v/>
      </c>
      <c r="AF130" s="164" t="str">
        <f t="shared" si="25"/>
        <v/>
      </c>
      <c r="AG130" s="164" t="str">
        <f t="shared" si="26"/>
        <v/>
      </c>
      <c r="AH130" s="166" t="str">
        <f t="shared" si="31"/>
        <v/>
      </c>
      <c r="AI130" s="167" t="str">
        <f t="shared" si="27"/>
        <v/>
      </c>
      <c r="AJ130" s="166" t="str">
        <f t="shared" si="32"/>
        <v/>
      </c>
      <c r="AK130" s="166" t="str">
        <f>IF(AH130&lt;AI130,Übersetzungstexte!A$184,"")</f>
        <v/>
      </c>
      <c r="AL130" s="167" t="str">
        <f t="shared" si="28"/>
        <v/>
      </c>
      <c r="AM130" s="168"/>
    </row>
    <row r="131" spans="1:39" s="169" customFormat="1" ht="16.95" customHeight="1">
      <c r="A131" s="272"/>
      <c r="B131" s="444"/>
      <c r="C131" s="445"/>
      <c r="D131" s="446"/>
      <c r="E131" s="434"/>
      <c r="F131" s="273"/>
      <c r="G131" s="90"/>
      <c r="H131" s="274"/>
      <c r="I131" s="271"/>
      <c r="J131" s="270"/>
      <c r="K131" s="271"/>
      <c r="L131" s="269"/>
      <c r="M131" s="170" t="str">
        <f>IF(A131="","",'1043Ai Domanda'!$B$23)</f>
        <v/>
      </c>
      <c r="N131" s="90"/>
      <c r="O131" s="89"/>
      <c r="P131" s="90"/>
      <c r="Q131" s="89"/>
      <c r="R131" s="90"/>
      <c r="S131" s="271"/>
      <c r="T131" s="269"/>
      <c r="U131" s="346"/>
      <c r="V131" s="347"/>
      <c r="W131" s="348"/>
      <c r="X131" s="56"/>
      <c r="Y131" s="163">
        <f t="shared" si="21"/>
        <v>0</v>
      </c>
      <c r="Z131" s="163">
        <f>IF('1043Ei Conteggio'!D135="",0,1)</f>
        <v>0</v>
      </c>
      <c r="AA131" s="164" t="e">
        <f t="shared" si="22"/>
        <v>#VALUE!</v>
      </c>
      <c r="AB131" s="164">
        <f t="shared" si="23"/>
        <v>0</v>
      </c>
      <c r="AC131" s="165" t="str">
        <f t="shared" si="24"/>
        <v/>
      </c>
      <c r="AD131" s="164" t="str">
        <f t="shared" si="29"/>
        <v/>
      </c>
      <c r="AE131" s="164" t="str">
        <f t="shared" si="30"/>
        <v/>
      </c>
      <c r="AF131" s="164" t="str">
        <f t="shared" si="25"/>
        <v/>
      </c>
      <c r="AG131" s="164" t="str">
        <f t="shared" si="26"/>
        <v/>
      </c>
      <c r="AH131" s="166" t="str">
        <f t="shared" si="31"/>
        <v/>
      </c>
      <c r="AI131" s="167" t="str">
        <f t="shared" si="27"/>
        <v/>
      </c>
      <c r="AJ131" s="166" t="str">
        <f t="shared" si="32"/>
        <v/>
      </c>
      <c r="AK131" s="166" t="str">
        <f>IF(AH131&lt;AI131,Übersetzungstexte!A$184,"")</f>
        <v/>
      </c>
      <c r="AL131" s="167" t="str">
        <f t="shared" si="28"/>
        <v/>
      </c>
      <c r="AM131" s="168"/>
    </row>
    <row r="132" spans="1:39" s="169" customFormat="1" ht="16.95" customHeight="1">
      <c r="A132" s="272"/>
      <c r="B132" s="444"/>
      <c r="C132" s="445"/>
      <c r="D132" s="446"/>
      <c r="E132" s="434"/>
      <c r="F132" s="273"/>
      <c r="G132" s="90"/>
      <c r="H132" s="274"/>
      <c r="I132" s="271"/>
      <c r="J132" s="270"/>
      <c r="K132" s="271"/>
      <c r="L132" s="269"/>
      <c r="M132" s="170" t="str">
        <f>IF(A132="","",'1043Ai Domanda'!$B$23)</f>
        <v/>
      </c>
      <c r="N132" s="90"/>
      <c r="O132" s="89"/>
      <c r="P132" s="90"/>
      <c r="Q132" s="89"/>
      <c r="R132" s="90"/>
      <c r="S132" s="271"/>
      <c r="T132" s="269"/>
      <c r="U132" s="346"/>
      <c r="V132" s="347"/>
      <c r="W132" s="348"/>
      <c r="X132" s="56"/>
      <c r="Y132" s="163">
        <f t="shared" si="21"/>
        <v>0</v>
      </c>
      <c r="Z132" s="163">
        <f>IF('1043Ei Conteggio'!D136="",0,1)</f>
        <v>0</v>
      </c>
      <c r="AA132" s="164" t="e">
        <f t="shared" si="22"/>
        <v>#VALUE!</v>
      </c>
      <c r="AB132" s="164">
        <f t="shared" si="23"/>
        <v>0</v>
      </c>
      <c r="AC132" s="165" t="str">
        <f t="shared" si="24"/>
        <v/>
      </c>
      <c r="AD132" s="164" t="str">
        <f t="shared" si="29"/>
        <v/>
      </c>
      <c r="AE132" s="164" t="str">
        <f t="shared" si="30"/>
        <v/>
      </c>
      <c r="AF132" s="164" t="str">
        <f t="shared" si="25"/>
        <v/>
      </c>
      <c r="AG132" s="164" t="str">
        <f t="shared" si="26"/>
        <v/>
      </c>
      <c r="AH132" s="166" t="str">
        <f t="shared" si="31"/>
        <v/>
      </c>
      <c r="AI132" s="167" t="str">
        <f t="shared" si="27"/>
        <v/>
      </c>
      <c r="AJ132" s="166" t="str">
        <f t="shared" si="32"/>
        <v/>
      </c>
      <c r="AK132" s="166" t="str">
        <f>IF(AH132&lt;AI132,Übersetzungstexte!A$184,"")</f>
        <v/>
      </c>
      <c r="AL132" s="167" t="str">
        <f t="shared" si="28"/>
        <v/>
      </c>
      <c r="AM132" s="168"/>
    </row>
    <row r="133" spans="1:39" s="169" customFormat="1" ht="16.95" customHeight="1">
      <c r="A133" s="272"/>
      <c r="B133" s="444"/>
      <c r="C133" s="445"/>
      <c r="D133" s="446"/>
      <c r="E133" s="434"/>
      <c r="F133" s="273"/>
      <c r="G133" s="90"/>
      <c r="H133" s="274"/>
      <c r="I133" s="271"/>
      <c r="J133" s="270"/>
      <c r="K133" s="271"/>
      <c r="L133" s="269"/>
      <c r="M133" s="170" t="str">
        <f>IF(A133="","",'1043Ai Domanda'!$B$23)</f>
        <v/>
      </c>
      <c r="N133" s="90"/>
      <c r="O133" s="89"/>
      <c r="P133" s="90"/>
      <c r="Q133" s="89"/>
      <c r="R133" s="90"/>
      <c r="S133" s="271"/>
      <c r="T133" s="269"/>
      <c r="U133" s="346"/>
      <c r="V133" s="347"/>
      <c r="W133" s="348"/>
      <c r="X133" s="56"/>
      <c r="Y133" s="163">
        <f t="shared" si="21"/>
        <v>0</v>
      </c>
      <c r="Z133" s="163">
        <f>IF('1043Ei Conteggio'!D137="",0,1)</f>
        <v>0</v>
      </c>
      <c r="AA133" s="164" t="e">
        <f t="shared" si="22"/>
        <v>#VALUE!</v>
      </c>
      <c r="AB133" s="164">
        <f t="shared" si="23"/>
        <v>0</v>
      </c>
      <c r="AC133" s="165" t="str">
        <f t="shared" si="24"/>
        <v/>
      </c>
      <c r="AD133" s="164" t="str">
        <f t="shared" si="29"/>
        <v/>
      </c>
      <c r="AE133" s="164" t="str">
        <f t="shared" si="30"/>
        <v/>
      </c>
      <c r="AF133" s="164" t="str">
        <f t="shared" si="25"/>
        <v/>
      </c>
      <c r="AG133" s="164" t="str">
        <f t="shared" si="26"/>
        <v/>
      </c>
      <c r="AH133" s="166" t="str">
        <f t="shared" si="31"/>
        <v/>
      </c>
      <c r="AI133" s="167" t="str">
        <f t="shared" si="27"/>
        <v/>
      </c>
      <c r="AJ133" s="166" t="str">
        <f t="shared" si="32"/>
        <v/>
      </c>
      <c r="AK133" s="166" t="str">
        <f>IF(AH133&lt;AI133,Übersetzungstexte!A$184,"")</f>
        <v/>
      </c>
      <c r="AL133" s="167" t="str">
        <f t="shared" si="28"/>
        <v/>
      </c>
      <c r="AM133" s="168"/>
    </row>
    <row r="134" spans="1:39" s="169" customFormat="1" ht="16.95" customHeight="1">
      <c r="A134" s="272"/>
      <c r="B134" s="444"/>
      <c r="C134" s="445"/>
      <c r="D134" s="446"/>
      <c r="E134" s="434"/>
      <c r="F134" s="273"/>
      <c r="G134" s="90"/>
      <c r="H134" s="274"/>
      <c r="I134" s="271"/>
      <c r="J134" s="270"/>
      <c r="K134" s="271"/>
      <c r="L134" s="269"/>
      <c r="M134" s="170" t="str">
        <f>IF(A134="","",'1043Ai Domanda'!$B$23)</f>
        <v/>
      </c>
      <c r="N134" s="90"/>
      <c r="O134" s="89"/>
      <c r="P134" s="90"/>
      <c r="Q134" s="89"/>
      <c r="R134" s="90"/>
      <c r="S134" s="271"/>
      <c r="T134" s="269"/>
      <c r="U134" s="346"/>
      <c r="V134" s="347"/>
      <c r="W134" s="348"/>
      <c r="X134" s="56"/>
      <c r="Y134" s="163">
        <f t="shared" si="21"/>
        <v>0</v>
      </c>
      <c r="Z134" s="163">
        <f>IF('1043Ei Conteggio'!D138="",0,1)</f>
        <v>0</v>
      </c>
      <c r="AA134" s="164" t="e">
        <f t="shared" si="22"/>
        <v>#VALUE!</v>
      </c>
      <c r="AB134" s="164">
        <f t="shared" si="23"/>
        <v>0</v>
      </c>
      <c r="AC134" s="165" t="str">
        <f t="shared" si="24"/>
        <v/>
      </c>
      <c r="AD134" s="164" t="str">
        <f t="shared" si="29"/>
        <v/>
      </c>
      <c r="AE134" s="164" t="str">
        <f t="shared" si="30"/>
        <v/>
      </c>
      <c r="AF134" s="164" t="str">
        <f t="shared" si="25"/>
        <v/>
      </c>
      <c r="AG134" s="164" t="str">
        <f t="shared" si="26"/>
        <v/>
      </c>
      <c r="AH134" s="166" t="str">
        <f t="shared" si="31"/>
        <v/>
      </c>
      <c r="AI134" s="167" t="str">
        <f t="shared" si="27"/>
        <v/>
      </c>
      <c r="AJ134" s="166" t="str">
        <f t="shared" si="32"/>
        <v/>
      </c>
      <c r="AK134" s="166" t="str">
        <f>IF(AH134&lt;AI134,Übersetzungstexte!A$184,"")</f>
        <v/>
      </c>
      <c r="AL134" s="167" t="str">
        <f t="shared" si="28"/>
        <v/>
      </c>
      <c r="AM134" s="168"/>
    </row>
    <row r="135" spans="1:39" s="169" customFormat="1" ht="16.95" customHeight="1">
      <c r="A135" s="272"/>
      <c r="B135" s="444"/>
      <c r="C135" s="445"/>
      <c r="D135" s="446"/>
      <c r="E135" s="434"/>
      <c r="F135" s="273"/>
      <c r="G135" s="90"/>
      <c r="H135" s="274"/>
      <c r="I135" s="271"/>
      <c r="J135" s="270"/>
      <c r="K135" s="271"/>
      <c r="L135" s="269"/>
      <c r="M135" s="170" t="str">
        <f>IF(A135="","",'1043Ai Domanda'!$B$23)</f>
        <v/>
      </c>
      <c r="N135" s="90"/>
      <c r="O135" s="89"/>
      <c r="P135" s="90"/>
      <c r="Q135" s="89"/>
      <c r="R135" s="90"/>
      <c r="S135" s="271"/>
      <c r="T135" s="269"/>
      <c r="U135" s="346"/>
      <c r="V135" s="347"/>
      <c r="W135" s="348"/>
      <c r="X135" s="56"/>
      <c r="Y135" s="163">
        <f t="shared" si="21"/>
        <v>0</v>
      </c>
      <c r="Z135" s="163">
        <f>IF('1043Ei Conteggio'!D139="",0,1)</f>
        <v>0</v>
      </c>
      <c r="AA135" s="164" t="e">
        <f t="shared" si="22"/>
        <v>#VALUE!</v>
      </c>
      <c r="AB135" s="164">
        <f t="shared" si="23"/>
        <v>0</v>
      </c>
      <c r="AC135" s="165" t="str">
        <f t="shared" si="24"/>
        <v/>
      </c>
      <c r="AD135" s="164" t="str">
        <f t="shared" si="29"/>
        <v/>
      </c>
      <c r="AE135" s="164" t="str">
        <f t="shared" si="30"/>
        <v/>
      </c>
      <c r="AF135" s="164" t="str">
        <f t="shared" si="25"/>
        <v/>
      </c>
      <c r="AG135" s="164" t="str">
        <f t="shared" si="26"/>
        <v/>
      </c>
      <c r="AH135" s="166" t="str">
        <f t="shared" si="31"/>
        <v/>
      </c>
      <c r="AI135" s="167" t="str">
        <f t="shared" si="27"/>
        <v/>
      </c>
      <c r="AJ135" s="166" t="str">
        <f t="shared" si="32"/>
        <v/>
      </c>
      <c r="AK135" s="166" t="str">
        <f>IF(AH135&lt;AI135,Übersetzungstexte!A$184,"")</f>
        <v/>
      </c>
      <c r="AL135" s="167" t="str">
        <f t="shared" si="28"/>
        <v/>
      </c>
      <c r="AM135" s="168"/>
    </row>
    <row r="136" spans="1:39" s="169" customFormat="1" ht="16.95" customHeight="1">
      <c r="A136" s="272"/>
      <c r="B136" s="444"/>
      <c r="C136" s="445"/>
      <c r="D136" s="446"/>
      <c r="E136" s="434"/>
      <c r="F136" s="273"/>
      <c r="G136" s="90"/>
      <c r="H136" s="274"/>
      <c r="I136" s="271"/>
      <c r="J136" s="270"/>
      <c r="K136" s="271"/>
      <c r="L136" s="269"/>
      <c r="M136" s="170" t="str">
        <f>IF(A136="","",'1043Ai Domanda'!$B$23)</f>
        <v/>
      </c>
      <c r="N136" s="90"/>
      <c r="O136" s="89"/>
      <c r="P136" s="90"/>
      <c r="Q136" s="89"/>
      <c r="R136" s="90"/>
      <c r="S136" s="271"/>
      <c r="T136" s="269"/>
      <c r="U136" s="346"/>
      <c r="V136" s="347"/>
      <c r="W136" s="348"/>
      <c r="X136" s="56"/>
      <c r="Y136" s="163">
        <f t="shared" ref="Y136:Y197" si="33">IF(Y$2-YEAR(D136)&lt;Y$3,0,1)</f>
        <v>0</v>
      </c>
      <c r="Z136" s="163">
        <f>IF('1043Ei Conteggio'!D140="",0,1)</f>
        <v>0</v>
      </c>
      <c r="AA136" s="164" t="e">
        <f t="shared" ref="AA136:AA197" si="34">ROUND((K136+J136)/(Y$4-(K136+J136))*100,2)</f>
        <v>#VALUE!</v>
      </c>
      <c r="AB136" s="164">
        <f t="shared" ref="AB136:AB197" si="35">ROUND(H136,0)/12</f>
        <v>0</v>
      </c>
      <c r="AC136" s="165" t="str">
        <f t="shared" ref="AC136:AC197" si="36">IF(AND(A136="",B136="",C136=""),"",ROUND((Y$4-(K136+J136))*L136/60,1))</f>
        <v/>
      </c>
      <c r="AD136" s="164" t="str">
        <f t="shared" si="29"/>
        <v/>
      </c>
      <c r="AE136" s="164" t="str">
        <f t="shared" si="30"/>
        <v/>
      </c>
      <c r="AF136" s="164" t="str">
        <f t="shared" ref="AF136:AF197" si="37">IF(OR(AND(A136="",B136="",C136=""),F136=0,F136="",AC136=0,AC136=""),"",ROUND((AB136*F136/AC136),2))</f>
        <v/>
      </c>
      <c r="AG136" s="164" t="str">
        <f t="shared" ref="AG136:AG197" si="38">IF(OR(AND(A136="",B136="",C136=""),F136=0,F136="",AC136=0,AC136=""),"",ROUND((I136/(12*AB136*F136)+1)*AB136*F136/AC136,2))</f>
        <v/>
      </c>
      <c r="AH136" s="166" t="str">
        <f t="shared" si="31"/>
        <v/>
      </c>
      <c r="AI136" s="167" t="str">
        <f t="shared" ref="AI136:AI197" si="39">IF(OR(AND(A136="",B136="",C136=""),Y$4=""),"",IF(AND(G136&gt;0,I136&gt;0),AE136, IF(G136&gt;0,AD136, IF(AND(F136&gt;0,I136&gt;0),AG136,AF136))))</f>
        <v/>
      </c>
      <c r="AJ136" s="166" t="str">
        <f t="shared" si="32"/>
        <v/>
      </c>
      <c r="AK136" s="166" t="str">
        <f>IF(AH136&lt;AI136,Übersetzungstexte!A$184,"")</f>
        <v/>
      </c>
      <c r="AL136" s="167" t="str">
        <f t="shared" ref="AL136:AL197" si="40">IF(AND(B136="",C136=""),"",CONCATENATE(B136,", ",C136))</f>
        <v/>
      </c>
      <c r="AM136" s="168"/>
    </row>
    <row r="137" spans="1:39" s="169" customFormat="1" ht="16.95" customHeight="1">
      <c r="A137" s="272"/>
      <c r="B137" s="444"/>
      <c r="C137" s="445"/>
      <c r="D137" s="446"/>
      <c r="E137" s="434"/>
      <c r="F137" s="273"/>
      <c r="G137" s="90"/>
      <c r="H137" s="274"/>
      <c r="I137" s="271"/>
      <c r="J137" s="270"/>
      <c r="K137" s="271"/>
      <c r="L137" s="269"/>
      <c r="M137" s="170" t="str">
        <f>IF(A137="","",'1043Ai Domanda'!$B$23)</f>
        <v/>
      </c>
      <c r="N137" s="90"/>
      <c r="O137" s="89"/>
      <c r="P137" s="90"/>
      <c r="Q137" s="89"/>
      <c r="R137" s="90"/>
      <c r="S137" s="271"/>
      <c r="T137" s="269"/>
      <c r="U137" s="346"/>
      <c r="V137" s="347"/>
      <c r="W137" s="348"/>
      <c r="X137" s="56"/>
      <c r="Y137" s="163">
        <f t="shared" si="33"/>
        <v>0</v>
      </c>
      <c r="Z137" s="163">
        <f>IF('1043Ei Conteggio'!D141="",0,1)</f>
        <v>0</v>
      </c>
      <c r="AA137" s="164" t="e">
        <f t="shared" si="34"/>
        <v>#VALUE!</v>
      </c>
      <c r="AB137" s="164">
        <f t="shared" si="35"/>
        <v>0</v>
      </c>
      <c r="AC137" s="165" t="str">
        <f t="shared" si="36"/>
        <v/>
      </c>
      <c r="AD137" s="164" t="str">
        <f t="shared" ref="AD137:AD200" si="41">IF(OR(AND(A137="",B137="",C137=""),G137=0,G137=""),"",ROUND((1+AA137/100)*AB137*G137,2))</f>
        <v/>
      </c>
      <c r="AE137" s="164" t="str">
        <f t="shared" ref="AE137:AE200" si="42">IF(OR(AND(A137="",B137="",C137=""),G137=0,G137=""),"",ROUND((1+AA137/100)*(I137/(Y$4*L137/5)+AB137*G137),2))</f>
        <v/>
      </c>
      <c r="AF137" s="164" t="str">
        <f t="shared" si="37"/>
        <v/>
      </c>
      <c r="AG137" s="164" t="str">
        <f t="shared" si="38"/>
        <v/>
      </c>
      <c r="AH137" s="166" t="str">
        <f t="shared" ref="AH137:AH197" si="43">IF(OR(AND(A137="",B137="",C137=""),AC137=0,AC137=""),"",ROUND(AH$4 / AC137,1))</f>
        <v/>
      </c>
      <c r="AI137" s="167" t="str">
        <f t="shared" si="39"/>
        <v/>
      </c>
      <c r="AJ137" s="166" t="str">
        <f t="shared" ref="AJ137:AJ197" si="44">IF(AH137&lt;AI137,AH137,AI137)</f>
        <v/>
      </c>
      <c r="AK137" s="166" t="str">
        <f>IF(AH137&lt;AI137,Übersetzungstexte!A$184,"")</f>
        <v/>
      </c>
      <c r="AL137" s="167" t="str">
        <f t="shared" si="40"/>
        <v/>
      </c>
      <c r="AM137" s="168"/>
    </row>
    <row r="138" spans="1:39" s="169" customFormat="1" ht="16.95" customHeight="1">
      <c r="A138" s="272"/>
      <c r="B138" s="444"/>
      <c r="C138" s="445"/>
      <c r="D138" s="446"/>
      <c r="E138" s="434"/>
      <c r="F138" s="273"/>
      <c r="G138" s="90"/>
      <c r="H138" s="274"/>
      <c r="I138" s="271"/>
      <c r="J138" s="270"/>
      <c r="K138" s="271"/>
      <c r="L138" s="269"/>
      <c r="M138" s="170" t="str">
        <f>IF(A138="","",'1043Ai Domanda'!$B$23)</f>
        <v/>
      </c>
      <c r="N138" s="90"/>
      <c r="O138" s="89"/>
      <c r="P138" s="90"/>
      <c r="Q138" s="89"/>
      <c r="R138" s="90"/>
      <c r="S138" s="271"/>
      <c r="T138" s="269"/>
      <c r="U138" s="346"/>
      <c r="V138" s="347"/>
      <c r="W138" s="348"/>
      <c r="X138" s="56"/>
      <c r="Y138" s="163">
        <f t="shared" si="33"/>
        <v>0</v>
      </c>
      <c r="Z138" s="163">
        <f>IF('1043Ei Conteggio'!D142="",0,1)</f>
        <v>0</v>
      </c>
      <c r="AA138" s="164" t="e">
        <f t="shared" si="34"/>
        <v>#VALUE!</v>
      </c>
      <c r="AB138" s="164">
        <f t="shared" si="35"/>
        <v>0</v>
      </c>
      <c r="AC138" s="165" t="str">
        <f t="shared" si="36"/>
        <v/>
      </c>
      <c r="AD138" s="164" t="str">
        <f t="shared" si="41"/>
        <v/>
      </c>
      <c r="AE138" s="164" t="str">
        <f t="shared" si="42"/>
        <v/>
      </c>
      <c r="AF138" s="164" t="str">
        <f t="shared" si="37"/>
        <v/>
      </c>
      <c r="AG138" s="164" t="str">
        <f t="shared" si="38"/>
        <v/>
      </c>
      <c r="AH138" s="166" t="str">
        <f t="shared" si="43"/>
        <v/>
      </c>
      <c r="AI138" s="167" t="str">
        <f t="shared" si="39"/>
        <v/>
      </c>
      <c r="AJ138" s="166" t="str">
        <f t="shared" si="44"/>
        <v/>
      </c>
      <c r="AK138" s="166" t="str">
        <f>IF(AH138&lt;AI138,Übersetzungstexte!A$184,"")</f>
        <v/>
      </c>
      <c r="AL138" s="167" t="str">
        <f t="shared" si="40"/>
        <v/>
      </c>
      <c r="AM138" s="168"/>
    </row>
    <row r="139" spans="1:39" s="169" customFormat="1" ht="16.95" customHeight="1">
      <c r="A139" s="272"/>
      <c r="B139" s="444"/>
      <c r="C139" s="445"/>
      <c r="D139" s="446"/>
      <c r="E139" s="434"/>
      <c r="F139" s="273"/>
      <c r="G139" s="90"/>
      <c r="H139" s="274"/>
      <c r="I139" s="271"/>
      <c r="J139" s="270"/>
      <c r="K139" s="271"/>
      <c r="L139" s="269"/>
      <c r="M139" s="170" t="str">
        <f>IF(A139="","",'1043Ai Domanda'!$B$23)</f>
        <v/>
      </c>
      <c r="N139" s="90"/>
      <c r="O139" s="89"/>
      <c r="P139" s="90"/>
      <c r="Q139" s="89"/>
      <c r="R139" s="90"/>
      <c r="S139" s="271"/>
      <c r="T139" s="269"/>
      <c r="U139" s="346"/>
      <c r="V139" s="347"/>
      <c r="W139" s="348"/>
      <c r="X139" s="56"/>
      <c r="Y139" s="163">
        <f t="shared" si="33"/>
        <v>0</v>
      </c>
      <c r="Z139" s="163">
        <f>IF('1043Ei Conteggio'!D143="",0,1)</f>
        <v>0</v>
      </c>
      <c r="AA139" s="164" t="e">
        <f t="shared" si="34"/>
        <v>#VALUE!</v>
      </c>
      <c r="AB139" s="164">
        <f t="shared" si="35"/>
        <v>0</v>
      </c>
      <c r="AC139" s="165" t="str">
        <f t="shared" si="36"/>
        <v/>
      </c>
      <c r="AD139" s="164" t="str">
        <f t="shared" si="41"/>
        <v/>
      </c>
      <c r="AE139" s="164" t="str">
        <f t="shared" si="42"/>
        <v/>
      </c>
      <c r="AF139" s="164" t="str">
        <f t="shared" si="37"/>
        <v/>
      </c>
      <c r="AG139" s="164" t="str">
        <f t="shared" si="38"/>
        <v/>
      </c>
      <c r="AH139" s="166" t="str">
        <f t="shared" si="43"/>
        <v/>
      </c>
      <c r="AI139" s="167" t="str">
        <f t="shared" si="39"/>
        <v/>
      </c>
      <c r="AJ139" s="166" t="str">
        <f t="shared" si="44"/>
        <v/>
      </c>
      <c r="AK139" s="166" t="str">
        <f>IF(AH139&lt;AI139,Übersetzungstexte!A$184,"")</f>
        <v/>
      </c>
      <c r="AL139" s="167" t="str">
        <f t="shared" si="40"/>
        <v/>
      </c>
      <c r="AM139" s="168"/>
    </row>
    <row r="140" spans="1:39" s="169" customFormat="1" ht="16.95" customHeight="1">
      <c r="A140" s="272"/>
      <c r="B140" s="444"/>
      <c r="C140" s="445"/>
      <c r="D140" s="446"/>
      <c r="E140" s="434"/>
      <c r="F140" s="273"/>
      <c r="G140" s="90"/>
      <c r="H140" s="274"/>
      <c r="I140" s="271"/>
      <c r="J140" s="270"/>
      <c r="K140" s="271"/>
      <c r="L140" s="269"/>
      <c r="M140" s="170" t="str">
        <f>IF(A140="","",'1043Ai Domanda'!$B$23)</f>
        <v/>
      </c>
      <c r="N140" s="90"/>
      <c r="O140" s="89"/>
      <c r="P140" s="90"/>
      <c r="Q140" s="89"/>
      <c r="R140" s="90"/>
      <c r="S140" s="271"/>
      <c r="T140" s="269"/>
      <c r="U140" s="346"/>
      <c r="V140" s="347"/>
      <c r="W140" s="348"/>
      <c r="X140" s="56"/>
      <c r="Y140" s="163">
        <f t="shared" si="33"/>
        <v>0</v>
      </c>
      <c r="Z140" s="163">
        <f>IF('1043Ei Conteggio'!D144="",0,1)</f>
        <v>0</v>
      </c>
      <c r="AA140" s="164" t="e">
        <f t="shared" si="34"/>
        <v>#VALUE!</v>
      </c>
      <c r="AB140" s="164">
        <f t="shared" si="35"/>
        <v>0</v>
      </c>
      <c r="AC140" s="165" t="str">
        <f t="shared" si="36"/>
        <v/>
      </c>
      <c r="AD140" s="164" t="str">
        <f t="shared" si="41"/>
        <v/>
      </c>
      <c r="AE140" s="164" t="str">
        <f t="shared" si="42"/>
        <v/>
      </c>
      <c r="AF140" s="164" t="str">
        <f t="shared" si="37"/>
        <v/>
      </c>
      <c r="AG140" s="164" t="str">
        <f t="shared" si="38"/>
        <v/>
      </c>
      <c r="AH140" s="166" t="str">
        <f t="shared" si="43"/>
        <v/>
      </c>
      <c r="AI140" s="167" t="str">
        <f t="shared" si="39"/>
        <v/>
      </c>
      <c r="AJ140" s="166" t="str">
        <f t="shared" si="44"/>
        <v/>
      </c>
      <c r="AK140" s="166" t="str">
        <f>IF(AH140&lt;AI140,Übersetzungstexte!A$184,"")</f>
        <v/>
      </c>
      <c r="AL140" s="167" t="str">
        <f t="shared" si="40"/>
        <v/>
      </c>
      <c r="AM140" s="168"/>
    </row>
    <row r="141" spans="1:39" s="169" customFormat="1" ht="16.95" customHeight="1">
      <c r="A141" s="272"/>
      <c r="B141" s="444"/>
      <c r="C141" s="445"/>
      <c r="D141" s="446"/>
      <c r="E141" s="434"/>
      <c r="F141" s="273"/>
      <c r="G141" s="90"/>
      <c r="H141" s="274"/>
      <c r="I141" s="271"/>
      <c r="J141" s="270"/>
      <c r="K141" s="271"/>
      <c r="L141" s="269"/>
      <c r="M141" s="170" t="str">
        <f>IF(A141="","",'1043Ai Domanda'!$B$23)</f>
        <v/>
      </c>
      <c r="N141" s="90"/>
      <c r="O141" s="89"/>
      <c r="P141" s="90"/>
      <c r="Q141" s="89"/>
      <c r="R141" s="90"/>
      <c r="S141" s="271"/>
      <c r="T141" s="269"/>
      <c r="U141" s="346"/>
      <c r="V141" s="347"/>
      <c r="W141" s="348"/>
      <c r="X141" s="56"/>
      <c r="Y141" s="163">
        <f t="shared" si="33"/>
        <v>0</v>
      </c>
      <c r="Z141" s="163">
        <f>IF('1043Ei Conteggio'!D145="",0,1)</f>
        <v>0</v>
      </c>
      <c r="AA141" s="164" t="e">
        <f t="shared" si="34"/>
        <v>#VALUE!</v>
      </c>
      <c r="AB141" s="164">
        <f t="shared" si="35"/>
        <v>0</v>
      </c>
      <c r="AC141" s="165" t="str">
        <f t="shared" si="36"/>
        <v/>
      </c>
      <c r="AD141" s="164" t="str">
        <f t="shared" si="41"/>
        <v/>
      </c>
      <c r="AE141" s="164" t="str">
        <f t="shared" si="42"/>
        <v/>
      </c>
      <c r="AF141" s="164" t="str">
        <f t="shared" si="37"/>
        <v/>
      </c>
      <c r="AG141" s="164" t="str">
        <f t="shared" si="38"/>
        <v/>
      </c>
      <c r="AH141" s="166" t="str">
        <f t="shared" si="43"/>
        <v/>
      </c>
      <c r="AI141" s="167" t="str">
        <f t="shared" si="39"/>
        <v/>
      </c>
      <c r="AJ141" s="166" t="str">
        <f t="shared" si="44"/>
        <v/>
      </c>
      <c r="AK141" s="166" t="str">
        <f>IF(AH141&lt;AI141,Übersetzungstexte!A$184,"")</f>
        <v/>
      </c>
      <c r="AL141" s="167" t="str">
        <f t="shared" si="40"/>
        <v/>
      </c>
      <c r="AM141" s="168"/>
    </row>
    <row r="142" spans="1:39" s="169" customFormat="1" ht="16.95" customHeight="1">
      <c r="A142" s="272"/>
      <c r="B142" s="444"/>
      <c r="C142" s="445"/>
      <c r="D142" s="446"/>
      <c r="E142" s="434"/>
      <c r="F142" s="273"/>
      <c r="G142" s="90"/>
      <c r="H142" s="274"/>
      <c r="I142" s="271"/>
      <c r="J142" s="270"/>
      <c r="K142" s="271"/>
      <c r="L142" s="269"/>
      <c r="M142" s="170" t="str">
        <f>IF(A142="","",'1043Ai Domanda'!$B$23)</f>
        <v/>
      </c>
      <c r="N142" s="90"/>
      <c r="O142" s="89"/>
      <c r="P142" s="90"/>
      <c r="Q142" s="89"/>
      <c r="R142" s="90"/>
      <c r="S142" s="271"/>
      <c r="T142" s="269"/>
      <c r="U142" s="346"/>
      <c r="V142" s="347"/>
      <c r="W142" s="348"/>
      <c r="X142" s="56"/>
      <c r="Y142" s="163">
        <f t="shared" si="33"/>
        <v>0</v>
      </c>
      <c r="Z142" s="163">
        <f>IF('1043Ei Conteggio'!D146="",0,1)</f>
        <v>0</v>
      </c>
      <c r="AA142" s="164" t="e">
        <f t="shared" si="34"/>
        <v>#VALUE!</v>
      </c>
      <c r="AB142" s="164">
        <f t="shared" si="35"/>
        <v>0</v>
      </c>
      <c r="AC142" s="165" t="str">
        <f t="shared" si="36"/>
        <v/>
      </c>
      <c r="AD142" s="164" t="str">
        <f t="shared" si="41"/>
        <v/>
      </c>
      <c r="AE142" s="164" t="str">
        <f t="shared" si="42"/>
        <v/>
      </c>
      <c r="AF142" s="164" t="str">
        <f t="shared" si="37"/>
        <v/>
      </c>
      <c r="AG142" s="164" t="str">
        <f t="shared" si="38"/>
        <v/>
      </c>
      <c r="AH142" s="166" t="str">
        <f t="shared" si="43"/>
        <v/>
      </c>
      <c r="AI142" s="167" t="str">
        <f t="shared" si="39"/>
        <v/>
      </c>
      <c r="AJ142" s="166" t="str">
        <f t="shared" si="44"/>
        <v/>
      </c>
      <c r="AK142" s="166" t="str">
        <f>IF(AH142&lt;AI142,Übersetzungstexte!A$184,"")</f>
        <v/>
      </c>
      <c r="AL142" s="167" t="str">
        <f t="shared" si="40"/>
        <v/>
      </c>
      <c r="AM142" s="168"/>
    </row>
    <row r="143" spans="1:39" s="169" customFormat="1" ht="16.95" customHeight="1">
      <c r="A143" s="272"/>
      <c r="B143" s="444"/>
      <c r="C143" s="445"/>
      <c r="D143" s="446"/>
      <c r="E143" s="434"/>
      <c r="F143" s="273"/>
      <c r="G143" s="90"/>
      <c r="H143" s="274"/>
      <c r="I143" s="271"/>
      <c r="J143" s="270"/>
      <c r="K143" s="271"/>
      <c r="L143" s="269"/>
      <c r="M143" s="170" t="str">
        <f>IF(A143="","",'1043Ai Domanda'!$B$23)</f>
        <v/>
      </c>
      <c r="N143" s="90"/>
      <c r="O143" s="89"/>
      <c r="P143" s="90"/>
      <c r="Q143" s="89"/>
      <c r="R143" s="90"/>
      <c r="S143" s="271"/>
      <c r="T143" s="269"/>
      <c r="U143" s="346"/>
      <c r="V143" s="347"/>
      <c r="W143" s="348"/>
      <c r="X143" s="56"/>
      <c r="Y143" s="163">
        <f t="shared" si="33"/>
        <v>0</v>
      </c>
      <c r="Z143" s="163">
        <f>IF('1043Ei Conteggio'!D147="",0,1)</f>
        <v>0</v>
      </c>
      <c r="AA143" s="164" t="e">
        <f t="shared" si="34"/>
        <v>#VALUE!</v>
      </c>
      <c r="AB143" s="164">
        <f t="shared" si="35"/>
        <v>0</v>
      </c>
      <c r="AC143" s="165" t="str">
        <f t="shared" si="36"/>
        <v/>
      </c>
      <c r="AD143" s="164" t="str">
        <f t="shared" si="41"/>
        <v/>
      </c>
      <c r="AE143" s="164" t="str">
        <f t="shared" si="42"/>
        <v/>
      </c>
      <c r="AF143" s="164" t="str">
        <f t="shared" si="37"/>
        <v/>
      </c>
      <c r="AG143" s="164" t="str">
        <f t="shared" si="38"/>
        <v/>
      </c>
      <c r="AH143" s="166" t="str">
        <f t="shared" si="43"/>
        <v/>
      </c>
      <c r="AI143" s="167" t="str">
        <f t="shared" si="39"/>
        <v/>
      </c>
      <c r="AJ143" s="166" t="str">
        <f t="shared" si="44"/>
        <v/>
      </c>
      <c r="AK143" s="166" t="str">
        <f>IF(AH143&lt;AI143,Übersetzungstexte!A$184,"")</f>
        <v/>
      </c>
      <c r="AL143" s="167" t="str">
        <f t="shared" si="40"/>
        <v/>
      </c>
      <c r="AM143" s="168"/>
    </row>
    <row r="144" spans="1:39" s="169" customFormat="1" ht="16.95" customHeight="1">
      <c r="A144" s="272"/>
      <c r="B144" s="444"/>
      <c r="C144" s="445"/>
      <c r="D144" s="446"/>
      <c r="E144" s="434"/>
      <c r="F144" s="273"/>
      <c r="G144" s="90"/>
      <c r="H144" s="274"/>
      <c r="I144" s="271"/>
      <c r="J144" s="270"/>
      <c r="K144" s="271"/>
      <c r="L144" s="269"/>
      <c r="M144" s="170" t="str">
        <f>IF(A144="","",'1043Ai Domanda'!$B$23)</f>
        <v/>
      </c>
      <c r="N144" s="90"/>
      <c r="O144" s="89"/>
      <c r="P144" s="90"/>
      <c r="Q144" s="89"/>
      <c r="R144" s="90"/>
      <c r="S144" s="271"/>
      <c r="T144" s="269"/>
      <c r="U144" s="346"/>
      <c r="V144" s="347"/>
      <c r="W144" s="348"/>
      <c r="X144" s="56"/>
      <c r="Y144" s="163">
        <f t="shared" si="33"/>
        <v>0</v>
      </c>
      <c r="Z144" s="163">
        <f>IF('1043Ei Conteggio'!D148="",0,1)</f>
        <v>0</v>
      </c>
      <c r="AA144" s="164" t="e">
        <f t="shared" si="34"/>
        <v>#VALUE!</v>
      </c>
      <c r="AB144" s="164">
        <f t="shared" si="35"/>
        <v>0</v>
      </c>
      <c r="AC144" s="165" t="str">
        <f t="shared" si="36"/>
        <v/>
      </c>
      <c r="AD144" s="164" t="str">
        <f t="shared" si="41"/>
        <v/>
      </c>
      <c r="AE144" s="164" t="str">
        <f t="shared" si="42"/>
        <v/>
      </c>
      <c r="AF144" s="164" t="str">
        <f t="shared" si="37"/>
        <v/>
      </c>
      <c r="AG144" s="164" t="str">
        <f t="shared" si="38"/>
        <v/>
      </c>
      <c r="AH144" s="166" t="str">
        <f t="shared" si="43"/>
        <v/>
      </c>
      <c r="AI144" s="167" t="str">
        <f t="shared" si="39"/>
        <v/>
      </c>
      <c r="AJ144" s="166" t="str">
        <f t="shared" si="44"/>
        <v/>
      </c>
      <c r="AK144" s="166" t="str">
        <f>IF(AH144&lt;AI144,Übersetzungstexte!A$184,"")</f>
        <v/>
      </c>
      <c r="AL144" s="167" t="str">
        <f t="shared" si="40"/>
        <v/>
      </c>
      <c r="AM144" s="168"/>
    </row>
    <row r="145" spans="1:39" s="169" customFormat="1" ht="16.95" customHeight="1">
      <c r="A145" s="272"/>
      <c r="B145" s="444"/>
      <c r="C145" s="445"/>
      <c r="D145" s="446"/>
      <c r="E145" s="434"/>
      <c r="F145" s="273"/>
      <c r="G145" s="90"/>
      <c r="H145" s="274"/>
      <c r="I145" s="271"/>
      <c r="J145" s="270"/>
      <c r="K145" s="271"/>
      <c r="L145" s="269"/>
      <c r="M145" s="170" t="str">
        <f>IF(A145="","",'1043Ai Domanda'!$B$23)</f>
        <v/>
      </c>
      <c r="N145" s="90"/>
      <c r="O145" s="89"/>
      <c r="P145" s="90"/>
      <c r="Q145" s="89"/>
      <c r="R145" s="90"/>
      <c r="S145" s="271"/>
      <c r="T145" s="269"/>
      <c r="U145" s="346"/>
      <c r="V145" s="347"/>
      <c r="W145" s="348"/>
      <c r="X145" s="56"/>
      <c r="Y145" s="163">
        <f t="shared" si="33"/>
        <v>0</v>
      </c>
      <c r="Z145" s="163">
        <f>IF('1043Ei Conteggio'!D149="",0,1)</f>
        <v>0</v>
      </c>
      <c r="AA145" s="164" t="e">
        <f t="shared" si="34"/>
        <v>#VALUE!</v>
      </c>
      <c r="AB145" s="164">
        <f t="shared" si="35"/>
        <v>0</v>
      </c>
      <c r="AC145" s="165" t="str">
        <f t="shared" si="36"/>
        <v/>
      </c>
      <c r="AD145" s="164" t="str">
        <f t="shared" si="41"/>
        <v/>
      </c>
      <c r="AE145" s="164" t="str">
        <f t="shared" si="42"/>
        <v/>
      </c>
      <c r="AF145" s="164" t="str">
        <f t="shared" si="37"/>
        <v/>
      </c>
      <c r="AG145" s="164" t="str">
        <f t="shared" si="38"/>
        <v/>
      </c>
      <c r="AH145" s="166" t="str">
        <f t="shared" si="43"/>
        <v/>
      </c>
      <c r="AI145" s="167" t="str">
        <f t="shared" si="39"/>
        <v/>
      </c>
      <c r="AJ145" s="166" t="str">
        <f t="shared" si="44"/>
        <v/>
      </c>
      <c r="AK145" s="166" t="str">
        <f>IF(AH145&lt;AI145,Übersetzungstexte!A$184,"")</f>
        <v/>
      </c>
      <c r="AL145" s="167" t="str">
        <f t="shared" si="40"/>
        <v/>
      </c>
      <c r="AM145" s="168"/>
    </row>
    <row r="146" spans="1:39" s="169" customFormat="1" ht="16.95" customHeight="1">
      <c r="A146" s="272"/>
      <c r="B146" s="444"/>
      <c r="C146" s="445"/>
      <c r="D146" s="446"/>
      <c r="E146" s="434"/>
      <c r="F146" s="273"/>
      <c r="G146" s="90"/>
      <c r="H146" s="274"/>
      <c r="I146" s="271"/>
      <c r="J146" s="270"/>
      <c r="K146" s="271"/>
      <c r="L146" s="269"/>
      <c r="M146" s="170" t="str">
        <f>IF(A146="","",'1043Ai Domanda'!$B$23)</f>
        <v/>
      </c>
      <c r="N146" s="90"/>
      <c r="O146" s="89"/>
      <c r="P146" s="90"/>
      <c r="Q146" s="89"/>
      <c r="R146" s="90"/>
      <c r="S146" s="271"/>
      <c r="T146" s="269"/>
      <c r="U146" s="346"/>
      <c r="V146" s="347"/>
      <c r="W146" s="348"/>
      <c r="X146" s="56"/>
      <c r="Y146" s="163">
        <f t="shared" si="33"/>
        <v>0</v>
      </c>
      <c r="Z146" s="163">
        <f>IF('1043Ei Conteggio'!D150="",0,1)</f>
        <v>0</v>
      </c>
      <c r="AA146" s="164" t="e">
        <f t="shared" si="34"/>
        <v>#VALUE!</v>
      </c>
      <c r="AB146" s="164">
        <f t="shared" si="35"/>
        <v>0</v>
      </c>
      <c r="AC146" s="165" t="str">
        <f t="shared" si="36"/>
        <v/>
      </c>
      <c r="AD146" s="164" t="str">
        <f t="shared" si="41"/>
        <v/>
      </c>
      <c r="AE146" s="164" t="str">
        <f t="shared" si="42"/>
        <v/>
      </c>
      <c r="AF146" s="164" t="str">
        <f t="shared" si="37"/>
        <v/>
      </c>
      <c r="AG146" s="164" t="str">
        <f t="shared" si="38"/>
        <v/>
      </c>
      <c r="AH146" s="166" t="str">
        <f t="shared" si="43"/>
        <v/>
      </c>
      <c r="AI146" s="167" t="str">
        <f t="shared" si="39"/>
        <v/>
      </c>
      <c r="AJ146" s="166" t="str">
        <f t="shared" si="44"/>
        <v/>
      </c>
      <c r="AK146" s="166" t="str">
        <f>IF(AH146&lt;AI146,Übersetzungstexte!A$184,"")</f>
        <v/>
      </c>
      <c r="AL146" s="167" t="str">
        <f t="shared" si="40"/>
        <v/>
      </c>
      <c r="AM146" s="168"/>
    </row>
    <row r="147" spans="1:39" s="169" customFormat="1" ht="16.95" customHeight="1">
      <c r="A147" s="272"/>
      <c r="B147" s="444"/>
      <c r="C147" s="445"/>
      <c r="D147" s="446"/>
      <c r="E147" s="434"/>
      <c r="F147" s="273"/>
      <c r="G147" s="90"/>
      <c r="H147" s="274"/>
      <c r="I147" s="271"/>
      <c r="J147" s="270"/>
      <c r="K147" s="271"/>
      <c r="L147" s="269"/>
      <c r="M147" s="170" t="str">
        <f>IF(A147="","",'1043Ai Domanda'!$B$23)</f>
        <v/>
      </c>
      <c r="N147" s="90"/>
      <c r="O147" s="89"/>
      <c r="P147" s="90"/>
      <c r="Q147" s="89"/>
      <c r="R147" s="90"/>
      <c r="S147" s="271"/>
      <c r="T147" s="269"/>
      <c r="U147" s="346"/>
      <c r="V147" s="347"/>
      <c r="W147" s="348"/>
      <c r="X147" s="56"/>
      <c r="Y147" s="163">
        <f t="shared" si="33"/>
        <v>0</v>
      </c>
      <c r="Z147" s="163">
        <f>IF('1043Ei Conteggio'!D151="",0,1)</f>
        <v>0</v>
      </c>
      <c r="AA147" s="164" t="e">
        <f t="shared" si="34"/>
        <v>#VALUE!</v>
      </c>
      <c r="AB147" s="164">
        <f t="shared" si="35"/>
        <v>0</v>
      </c>
      <c r="AC147" s="165" t="str">
        <f t="shared" si="36"/>
        <v/>
      </c>
      <c r="AD147" s="164" t="str">
        <f t="shared" si="41"/>
        <v/>
      </c>
      <c r="AE147" s="164" t="str">
        <f t="shared" si="42"/>
        <v/>
      </c>
      <c r="AF147" s="164" t="str">
        <f t="shared" si="37"/>
        <v/>
      </c>
      <c r="AG147" s="164" t="str">
        <f t="shared" si="38"/>
        <v/>
      </c>
      <c r="AH147" s="166" t="str">
        <f t="shared" si="43"/>
        <v/>
      </c>
      <c r="AI147" s="167" t="str">
        <f t="shared" si="39"/>
        <v/>
      </c>
      <c r="AJ147" s="166" t="str">
        <f t="shared" si="44"/>
        <v/>
      </c>
      <c r="AK147" s="166" t="str">
        <f>IF(AH147&lt;AI147,Übersetzungstexte!A$184,"")</f>
        <v/>
      </c>
      <c r="AL147" s="167" t="str">
        <f t="shared" si="40"/>
        <v/>
      </c>
      <c r="AM147" s="168"/>
    </row>
    <row r="148" spans="1:39" s="169" customFormat="1" ht="16.95" customHeight="1">
      <c r="A148" s="272"/>
      <c r="B148" s="444"/>
      <c r="C148" s="445"/>
      <c r="D148" s="446"/>
      <c r="E148" s="434"/>
      <c r="F148" s="273"/>
      <c r="G148" s="90"/>
      <c r="H148" s="274"/>
      <c r="I148" s="271"/>
      <c r="J148" s="270"/>
      <c r="K148" s="271"/>
      <c r="L148" s="269"/>
      <c r="M148" s="170" t="str">
        <f>IF(A148="","",'1043Ai Domanda'!$B$23)</f>
        <v/>
      </c>
      <c r="N148" s="90"/>
      <c r="O148" s="89"/>
      <c r="P148" s="90"/>
      <c r="Q148" s="89"/>
      <c r="R148" s="90"/>
      <c r="S148" s="271"/>
      <c r="T148" s="269"/>
      <c r="U148" s="346"/>
      <c r="V148" s="347"/>
      <c r="W148" s="348"/>
      <c r="X148" s="56"/>
      <c r="Y148" s="163">
        <f t="shared" si="33"/>
        <v>0</v>
      </c>
      <c r="Z148" s="163">
        <f>IF('1043Ei Conteggio'!D152="",0,1)</f>
        <v>0</v>
      </c>
      <c r="AA148" s="164" t="e">
        <f t="shared" si="34"/>
        <v>#VALUE!</v>
      </c>
      <c r="AB148" s="164">
        <f t="shared" si="35"/>
        <v>0</v>
      </c>
      <c r="AC148" s="165" t="str">
        <f t="shared" si="36"/>
        <v/>
      </c>
      <c r="AD148" s="164" t="str">
        <f t="shared" si="41"/>
        <v/>
      </c>
      <c r="AE148" s="164" t="str">
        <f t="shared" si="42"/>
        <v/>
      </c>
      <c r="AF148" s="164" t="str">
        <f t="shared" si="37"/>
        <v/>
      </c>
      <c r="AG148" s="164" t="str">
        <f t="shared" si="38"/>
        <v/>
      </c>
      <c r="AH148" s="166" t="str">
        <f t="shared" si="43"/>
        <v/>
      </c>
      <c r="AI148" s="167" t="str">
        <f t="shared" si="39"/>
        <v/>
      </c>
      <c r="AJ148" s="166" t="str">
        <f t="shared" si="44"/>
        <v/>
      </c>
      <c r="AK148" s="166" t="str">
        <f>IF(AH148&lt;AI148,Übersetzungstexte!A$184,"")</f>
        <v/>
      </c>
      <c r="AL148" s="167" t="str">
        <f t="shared" si="40"/>
        <v/>
      </c>
      <c r="AM148" s="168"/>
    </row>
    <row r="149" spans="1:39" s="169" customFormat="1" ht="16.95" customHeight="1">
      <c r="A149" s="272"/>
      <c r="B149" s="444"/>
      <c r="C149" s="445"/>
      <c r="D149" s="446"/>
      <c r="E149" s="434"/>
      <c r="F149" s="273"/>
      <c r="G149" s="90"/>
      <c r="H149" s="274"/>
      <c r="I149" s="271"/>
      <c r="J149" s="270"/>
      <c r="K149" s="271"/>
      <c r="L149" s="269"/>
      <c r="M149" s="170" t="str">
        <f>IF(A149="","",'1043Ai Domanda'!$B$23)</f>
        <v/>
      </c>
      <c r="N149" s="90"/>
      <c r="O149" s="89"/>
      <c r="P149" s="90"/>
      <c r="Q149" s="89"/>
      <c r="R149" s="90"/>
      <c r="S149" s="271"/>
      <c r="T149" s="269"/>
      <c r="U149" s="346"/>
      <c r="V149" s="347"/>
      <c r="W149" s="348"/>
      <c r="X149" s="56"/>
      <c r="Y149" s="163">
        <f t="shared" si="33"/>
        <v>0</v>
      </c>
      <c r="Z149" s="163">
        <f>IF('1043Ei Conteggio'!D153="",0,1)</f>
        <v>0</v>
      </c>
      <c r="AA149" s="164" t="e">
        <f t="shared" si="34"/>
        <v>#VALUE!</v>
      </c>
      <c r="AB149" s="164">
        <f t="shared" si="35"/>
        <v>0</v>
      </c>
      <c r="AC149" s="165" t="str">
        <f t="shared" si="36"/>
        <v/>
      </c>
      <c r="AD149" s="164" t="str">
        <f t="shared" si="41"/>
        <v/>
      </c>
      <c r="AE149" s="164" t="str">
        <f t="shared" si="42"/>
        <v/>
      </c>
      <c r="AF149" s="164" t="str">
        <f t="shared" si="37"/>
        <v/>
      </c>
      <c r="AG149" s="164" t="str">
        <f t="shared" si="38"/>
        <v/>
      </c>
      <c r="AH149" s="166" t="str">
        <f t="shared" si="43"/>
        <v/>
      </c>
      <c r="AI149" s="167" t="str">
        <f t="shared" si="39"/>
        <v/>
      </c>
      <c r="AJ149" s="166" t="str">
        <f t="shared" si="44"/>
        <v/>
      </c>
      <c r="AK149" s="166" t="str">
        <f>IF(AH149&lt;AI149,Übersetzungstexte!A$184,"")</f>
        <v/>
      </c>
      <c r="AL149" s="167" t="str">
        <f t="shared" si="40"/>
        <v/>
      </c>
      <c r="AM149" s="168"/>
    </row>
    <row r="150" spans="1:39" s="169" customFormat="1" ht="16.95" customHeight="1">
      <c r="A150" s="272"/>
      <c r="B150" s="444"/>
      <c r="C150" s="445"/>
      <c r="D150" s="446"/>
      <c r="E150" s="434"/>
      <c r="F150" s="273"/>
      <c r="G150" s="90"/>
      <c r="H150" s="274"/>
      <c r="I150" s="271"/>
      <c r="J150" s="270"/>
      <c r="K150" s="271"/>
      <c r="L150" s="269"/>
      <c r="M150" s="170" t="str">
        <f>IF(A150="","",'1043Ai Domanda'!$B$23)</f>
        <v/>
      </c>
      <c r="N150" s="90"/>
      <c r="O150" s="89"/>
      <c r="P150" s="90"/>
      <c r="Q150" s="89"/>
      <c r="R150" s="90"/>
      <c r="S150" s="271"/>
      <c r="T150" s="269"/>
      <c r="U150" s="346"/>
      <c r="V150" s="347"/>
      <c r="W150" s="348"/>
      <c r="X150" s="56"/>
      <c r="Y150" s="163">
        <f t="shared" si="33"/>
        <v>0</v>
      </c>
      <c r="Z150" s="163">
        <f>IF('1043Ei Conteggio'!D154="",0,1)</f>
        <v>0</v>
      </c>
      <c r="AA150" s="164" t="e">
        <f t="shared" si="34"/>
        <v>#VALUE!</v>
      </c>
      <c r="AB150" s="164">
        <f t="shared" si="35"/>
        <v>0</v>
      </c>
      <c r="AC150" s="165" t="str">
        <f t="shared" si="36"/>
        <v/>
      </c>
      <c r="AD150" s="164" t="str">
        <f t="shared" si="41"/>
        <v/>
      </c>
      <c r="AE150" s="164" t="str">
        <f t="shared" si="42"/>
        <v/>
      </c>
      <c r="AF150" s="164" t="str">
        <f t="shared" si="37"/>
        <v/>
      </c>
      <c r="AG150" s="164" t="str">
        <f t="shared" si="38"/>
        <v/>
      </c>
      <c r="AH150" s="166" t="str">
        <f t="shared" si="43"/>
        <v/>
      </c>
      <c r="AI150" s="167" t="str">
        <f t="shared" si="39"/>
        <v/>
      </c>
      <c r="AJ150" s="166" t="str">
        <f t="shared" si="44"/>
        <v/>
      </c>
      <c r="AK150" s="166" t="str">
        <f>IF(AH150&lt;AI150,Übersetzungstexte!A$184,"")</f>
        <v/>
      </c>
      <c r="AL150" s="167" t="str">
        <f t="shared" si="40"/>
        <v/>
      </c>
      <c r="AM150" s="168"/>
    </row>
    <row r="151" spans="1:39" s="169" customFormat="1" ht="16.95" customHeight="1">
      <c r="A151" s="272"/>
      <c r="B151" s="444"/>
      <c r="C151" s="445"/>
      <c r="D151" s="446"/>
      <c r="E151" s="434"/>
      <c r="F151" s="273"/>
      <c r="G151" s="90"/>
      <c r="H151" s="274"/>
      <c r="I151" s="271"/>
      <c r="J151" s="270"/>
      <c r="K151" s="271"/>
      <c r="L151" s="269"/>
      <c r="M151" s="170" t="str">
        <f>IF(A151="","",'1043Ai Domanda'!$B$23)</f>
        <v/>
      </c>
      <c r="N151" s="90"/>
      <c r="O151" s="89"/>
      <c r="P151" s="90"/>
      <c r="Q151" s="89"/>
      <c r="R151" s="90"/>
      <c r="S151" s="271"/>
      <c r="T151" s="269"/>
      <c r="U151" s="346"/>
      <c r="V151" s="347"/>
      <c r="W151" s="348"/>
      <c r="X151" s="56"/>
      <c r="Y151" s="163">
        <f t="shared" si="33"/>
        <v>0</v>
      </c>
      <c r="Z151" s="163">
        <f>IF('1043Ei Conteggio'!D155="",0,1)</f>
        <v>0</v>
      </c>
      <c r="AA151" s="164" t="e">
        <f t="shared" si="34"/>
        <v>#VALUE!</v>
      </c>
      <c r="AB151" s="164">
        <f t="shared" si="35"/>
        <v>0</v>
      </c>
      <c r="AC151" s="165" t="str">
        <f t="shared" si="36"/>
        <v/>
      </c>
      <c r="AD151" s="164" t="str">
        <f t="shared" si="41"/>
        <v/>
      </c>
      <c r="AE151" s="164" t="str">
        <f t="shared" si="42"/>
        <v/>
      </c>
      <c r="AF151" s="164" t="str">
        <f t="shared" si="37"/>
        <v/>
      </c>
      <c r="AG151" s="164" t="str">
        <f t="shared" si="38"/>
        <v/>
      </c>
      <c r="AH151" s="166" t="str">
        <f t="shared" si="43"/>
        <v/>
      </c>
      <c r="AI151" s="167" t="str">
        <f t="shared" si="39"/>
        <v/>
      </c>
      <c r="AJ151" s="166" t="str">
        <f t="shared" si="44"/>
        <v/>
      </c>
      <c r="AK151" s="166" t="str">
        <f>IF(AH151&lt;AI151,Übersetzungstexte!A$184,"")</f>
        <v/>
      </c>
      <c r="AL151" s="167" t="str">
        <f t="shared" si="40"/>
        <v/>
      </c>
      <c r="AM151" s="168"/>
    </row>
    <row r="152" spans="1:39" s="169" customFormat="1" ht="16.95" customHeight="1">
      <c r="A152" s="272"/>
      <c r="B152" s="444"/>
      <c r="C152" s="445"/>
      <c r="D152" s="446"/>
      <c r="E152" s="434"/>
      <c r="F152" s="273"/>
      <c r="G152" s="90"/>
      <c r="H152" s="274"/>
      <c r="I152" s="271"/>
      <c r="J152" s="270"/>
      <c r="K152" s="271"/>
      <c r="L152" s="269"/>
      <c r="M152" s="170" t="str">
        <f>IF(A152="","",'1043Ai Domanda'!$B$23)</f>
        <v/>
      </c>
      <c r="N152" s="90"/>
      <c r="O152" s="89"/>
      <c r="P152" s="90"/>
      <c r="Q152" s="89"/>
      <c r="R152" s="90"/>
      <c r="S152" s="271"/>
      <c r="T152" s="269"/>
      <c r="U152" s="346"/>
      <c r="V152" s="347"/>
      <c r="W152" s="348"/>
      <c r="X152" s="56"/>
      <c r="Y152" s="163">
        <f t="shared" si="33"/>
        <v>0</v>
      </c>
      <c r="Z152" s="163">
        <f>IF('1043Ei Conteggio'!D156="",0,1)</f>
        <v>0</v>
      </c>
      <c r="AA152" s="164" t="e">
        <f t="shared" si="34"/>
        <v>#VALUE!</v>
      </c>
      <c r="AB152" s="164">
        <f t="shared" si="35"/>
        <v>0</v>
      </c>
      <c r="AC152" s="165" t="str">
        <f t="shared" si="36"/>
        <v/>
      </c>
      <c r="AD152" s="164" t="str">
        <f t="shared" si="41"/>
        <v/>
      </c>
      <c r="AE152" s="164" t="str">
        <f t="shared" si="42"/>
        <v/>
      </c>
      <c r="AF152" s="164" t="str">
        <f t="shared" si="37"/>
        <v/>
      </c>
      <c r="AG152" s="164" t="str">
        <f t="shared" si="38"/>
        <v/>
      </c>
      <c r="AH152" s="166" t="str">
        <f t="shared" si="43"/>
        <v/>
      </c>
      <c r="AI152" s="167" t="str">
        <f t="shared" si="39"/>
        <v/>
      </c>
      <c r="AJ152" s="166" t="str">
        <f t="shared" si="44"/>
        <v/>
      </c>
      <c r="AK152" s="166" t="str">
        <f>IF(AH152&lt;AI152,Übersetzungstexte!A$184,"")</f>
        <v/>
      </c>
      <c r="AL152" s="167" t="str">
        <f t="shared" si="40"/>
        <v/>
      </c>
      <c r="AM152" s="168"/>
    </row>
    <row r="153" spans="1:39" s="169" customFormat="1" ht="16.95" customHeight="1">
      <c r="A153" s="272"/>
      <c r="B153" s="444"/>
      <c r="C153" s="445"/>
      <c r="D153" s="446"/>
      <c r="E153" s="434"/>
      <c r="F153" s="273"/>
      <c r="G153" s="90"/>
      <c r="H153" s="274"/>
      <c r="I153" s="271"/>
      <c r="J153" s="270"/>
      <c r="K153" s="271"/>
      <c r="L153" s="269"/>
      <c r="M153" s="170" t="str">
        <f>IF(A153="","",'1043Ai Domanda'!$B$23)</f>
        <v/>
      </c>
      <c r="N153" s="90"/>
      <c r="O153" s="89"/>
      <c r="P153" s="90"/>
      <c r="Q153" s="89"/>
      <c r="R153" s="90"/>
      <c r="S153" s="271"/>
      <c r="T153" s="269"/>
      <c r="U153" s="346"/>
      <c r="V153" s="347"/>
      <c r="W153" s="348"/>
      <c r="X153" s="56"/>
      <c r="Y153" s="163">
        <f t="shared" si="33"/>
        <v>0</v>
      </c>
      <c r="Z153" s="163">
        <f>IF('1043Ei Conteggio'!D157="",0,1)</f>
        <v>0</v>
      </c>
      <c r="AA153" s="164" t="e">
        <f t="shared" si="34"/>
        <v>#VALUE!</v>
      </c>
      <c r="AB153" s="164">
        <f t="shared" si="35"/>
        <v>0</v>
      </c>
      <c r="AC153" s="165" t="str">
        <f t="shared" si="36"/>
        <v/>
      </c>
      <c r="AD153" s="164" t="str">
        <f t="shared" si="41"/>
        <v/>
      </c>
      <c r="AE153" s="164" t="str">
        <f t="shared" si="42"/>
        <v/>
      </c>
      <c r="AF153" s="164" t="str">
        <f t="shared" si="37"/>
        <v/>
      </c>
      <c r="AG153" s="164" t="str">
        <f t="shared" si="38"/>
        <v/>
      </c>
      <c r="AH153" s="166" t="str">
        <f t="shared" si="43"/>
        <v/>
      </c>
      <c r="AI153" s="167" t="str">
        <f t="shared" si="39"/>
        <v/>
      </c>
      <c r="AJ153" s="166" t="str">
        <f t="shared" si="44"/>
        <v/>
      </c>
      <c r="AK153" s="166" t="str">
        <f>IF(AH153&lt;AI153,Übersetzungstexte!A$184,"")</f>
        <v/>
      </c>
      <c r="AL153" s="167" t="str">
        <f t="shared" si="40"/>
        <v/>
      </c>
      <c r="AM153" s="168"/>
    </row>
    <row r="154" spans="1:39" s="169" customFormat="1" ht="16.95" customHeight="1">
      <c r="A154" s="272"/>
      <c r="B154" s="444"/>
      <c r="C154" s="445"/>
      <c r="D154" s="446"/>
      <c r="E154" s="434"/>
      <c r="F154" s="273"/>
      <c r="G154" s="90"/>
      <c r="H154" s="274"/>
      <c r="I154" s="271"/>
      <c r="J154" s="270"/>
      <c r="K154" s="271"/>
      <c r="L154" s="269"/>
      <c r="M154" s="170" t="str">
        <f>IF(A154="","",'1043Ai Domanda'!$B$23)</f>
        <v/>
      </c>
      <c r="N154" s="90"/>
      <c r="O154" s="89"/>
      <c r="P154" s="90"/>
      <c r="Q154" s="89"/>
      <c r="R154" s="90"/>
      <c r="S154" s="271"/>
      <c r="T154" s="269"/>
      <c r="U154" s="346"/>
      <c r="V154" s="347"/>
      <c r="W154" s="348"/>
      <c r="X154" s="56"/>
      <c r="Y154" s="163">
        <f t="shared" si="33"/>
        <v>0</v>
      </c>
      <c r="Z154" s="163">
        <f>IF('1043Ei Conteggio'!D158="",0,1)</f>
        <v>0</v>
      </c>
      <c r="AA154" s="164" t="e">
        <f t="shared" si="34"/>
        <v>#VALUE!</v>
      </c>
      <c r="AB154" s="164">
        <f t="shared" si="35"/>
        <v>0</v>
      </c>
      <c r="AC154" s="165" t="str">
        <f t="shared" si="36"/>
        <v/>
      </c>
      <c r="AD154" s="164" t="str">
        <f t="shared" si="41"/>
        <v/>
      </c>
      <c r="AE154" s="164" t="str">
        <f t="shared" si="42"/>
        <v/>
      </c>
      <c r="AF154" s="164" t="str">
        <f t="shared" si="37"/>
        <v/>
      </c>
      <c r="AG154" s="164" t="str">
        <f t="shared" si="38"/>
        <v/>
      </c>
      <c r="AH154" s="166" t="str">
        <f t="shared" si="43"/>
        <v/>
      </c>
      <c r="AI154" s="167" t="str">
        <f t="shared" si="39"/>
        <v/>
      </c>
      <c r="AJ154" s="166" t="str">
        <f t="shared" si="44"/>
        <v/>
      </c>
      <c r="AK154" s="166" t="str">
        <f>IF(AH154&lt;AI154,Übersetzungstexte!A$184,"")</f>
        <v/>
      </c>
      <c r="AL154" s="167" t="str">
        <f t="shared" si="40"/>
        <v/>
      </c>
      <c r="AM154" s="168"/>
    </row>
    <row r="155" spans="1:39" s="169" customFormat="1" ht="16.95" customHeight="1">
      <c r="A155" s="272"/>
      <c r="B155" s="444"/>
      <c r="C155" s="445"/>
      <c r="D155" s="446"/>
      <c r="E155" s="434"/>
      <c r="F155" s="273"/>
      <c r="G155" s="90"/>
      <c r="H155" s="274"/>
      <c r="I155" s="271"/>
      <c r="J155" s="270"/>
      <c r="K155" s="271"/>
      <c r="L155" s="269"/>
      <c r="M155" s="170" t="str">
        <f>IF(A155="","",'1043Ai Domanda'!$B$23)</f>
        <v/>
      </c>
      <c r="N155" s="90"/>
      <c r="O155" s="89"/>
      <c r="P155" s="90"/>
      <c r="Q155" s="89"/>
      <c r="R155" s="90"/>
      <c r="S155" s="271"/>
      <c r="T155" s="269"/>
      <c r="U155" s="346"/>
      <c r="V155" s="347"/>
      <c r="W155" s="348"/>
      <c r="X155" s="56"/>
      <c r="Y155" s="163">
        <f t="shared" si="33"/>
        <v>0</v>
      </c>
      <c r="Z155" s="163">
        <f>IF('1043Ei Conteggio'!D159="",0,1)</f>
        <v>0</v>
      </c>
      <c r="AA155" s="164" t="e">
        <f t="shared" si="34"/>
        <v>#VALUE!</v>
      </c>
      <c r="AB155" s="164">
        <f t="shared" si="35"/>
        <v>0</v>
      </c>
      <c r="AC155" s="165" t="str">
        <f t="shared" si="36"/>
        <v/>
      </c>
      <c r="AD155" s="164" t="str">
        <f t="shared" si="41"/>
        <v/>
      </c>
      <c r="AE155" s="164" t="str">
        <f t="shared" si="42"/>
        <v/>
      </c>
      <c r="AF155" s="164" t="str">
        <f t="shared" si="37"/>
        <v/>
      </c>
      <c r="AG155" s="164" t="str">
        <f t="shared" si="38"/>
        <v/>
      </c>
      <c r="AH155" s="166" t="str">
        <f t="shared" si="43"/>
        <v/>
      </c>
      <c r="AI155" s="167" t="str">
        <f t="shared" si="39"/>
        <v/>
      </c>
      <c r="AJ155" s="166" t="str">
        <f t="shared" si="44"/>
        <v/>
      </c>
      <c r="AK155" s="166" t="str">
        <f>IF(AH155&lt;AI155,Übersetzungstexte!A$184,"")</f>
        <v/>
      </c>
      <c r="AL155" s="167" t="str">
        <f t="shared" si="40"/>
        <v/>
      </c>
      <c r="AM155" s="168"/>
    </row>
    <row r="156" spans="1:39" s="169" customFormat="1" ht="16.95" customHeight="1">
      <c r="A156" s="272"/>
      <c r="B156" s="444"/>
      <c r="C156" s="445"/>
      <c r="D156" s="446"/>
      <c r="E156" s="434"/>
      <c r="F156" s="273"/>
      <c r="G156" s="90"/>
      <c r="H156" s="274"/>
      <c r="I156" s="271"/>
      <c r="J156" s="270"/>
      <c r="K156" s="271"/>
      <c r="L156" s="269"/>
      <c r="M156" s="170" t="str">
        <f>IF(A156="","",'1043Ai Domanda'!$B$23)</f>
        <v/>
      </c>
      <c r="N156" s="90"/>
      <c r="O156" s="89"/>
      <c r="P156" s="90"/>
      <c r="Q156" s="89"/>
      <c r="R156" s="90"/>
      <c r="S156" s="271"/>
      <c r="T156" s="269"/>
      <c r="U156" s="346"/>
      <c r="V156" s="347"/>
      <c r="W156" s="348"/>
      <c r="X156" s="56"/>
      <c r="Y156" s="163">
        <f t="shared" si="33"/>
        <v>0</v>
      </c>
      <c r="Z156" s="163">
        <f>IF('1043Ei Conteggio'!D160="",0,1)</f>
        <v>0</v>
      </c>
      <c r="AA156" s="164" t="e">
        <f t="shared" si="34"/>
        <v>#VALUE!</v>
      </c>
      <c r="AB156" s="164">
        <f t="shared" si="35"/>
        <v>0</v>
      </c>
      <c r="AC156" s="165" t="str">
        <f t="shared" si="36"/>
        <v/>
      </c>
      <c r="AD156" s="164" t="str">
        <f t="shared" si="41"/>
        <v/>
      </c>
      <c r="AE156" s="164" t="str">
        <f t="shared" si="42"/>
        <v/>
      </c>
      <c r="AF156" s="164" t="str">
        <f t="shared" si="37"/>
        <v/>
      </c>
      <c r="AG156" s="164" t="str">
        <f t="shared" si="38"/>
        <v/>
      </c>
      <c r="AH156" s="166" t="str">
        <f t="shared" si="43"/>
        <v/>
      </c>
      <c r="AI156" s="167" t="str">
        <f t="shared" si="39"/>
        <v/>
      </c>
      <c r="AJ156" s="166" t="str">
        <f t="shared" si="44"/>
        <v/>
      </c>
      <c r="AK156" s="166" t="str">
        <f>IF(AH156&lt;AI156,Übersetzungstexte!A$184,"")</f>
        <v/>
      </c>
      <c r="AL156" s="167" t="str">
        <f t="shared" si="40"/>
        <v/>
      </c>
      <c r="AM156" s="168"/>
    </row>
    <row r="157" spans="1:39" s="169" customFormat="1" ht="16.95" customHeight="1">
      <c r="A157" s="272"/>
      <c r="B157" s="444"/>
      <c r="C157" s="445"/>
      <c r="D157" s="446"/>
      <c r="E157" s="434"/>
      <c r="F157" s="273"/>
      <c r="G157" s="90"/>
      <c r="H157" s="274"/>
      <c r="I157" s="271"/>
      <c r="J157" s="270"/>
      <c r="K157" s="271"/>
      <c r="L157" s="269"/>
      <c r="M157" s="170" t="str">
        <f>IF(A157="","",'1043Ai Domanda'!$B$23)</f>
        <v/>
      </c>
      <c r="N157" s="90"/>
      <c r="O157" s="89"/>
      <c r="P157" s="90"/>
      <c r="Q157" s="89"/>
      <c r="R157" s="90"/>
      <c r="S157" s="271"/>
      <c r="T157" s="269"/>
      <c r="U157" s="346"/>
      <c r="V157" s="347"/>
      <c r="W157" s="348"/>
      <c r="X157" s="56"/>
      <c r="Y157" s="163">
        <f t="shared" si="33"/>
        <v>0</v>
      </c>
      <c r="Z157" s="163">
        <f>IF('1043Ei Conteggio'!D161="",0,1)</f>
        <v>0</v>
      </c>
      <c r="AA157" s="164" t="e">
        <f t="shared" si="34"/>
        <v>#VALUE!</v>
      </c>
      <c r="AB157" s="164">
        <f t="shared" si="35"/>
        <v>0</v>
      </c>
      <c r="AC157" s="165" t="str">
        <f t="shared" si="36"/>
        <v/>
      </c>
      <c r="AD157" s="164" t="str">
        <f t="shared" si="41"/>
        <v/>
      </c>
      <c r="AE157" s="164" t="str">
        <f t="shared" si="42"/>
        <v/>
      </c>
      <c r="AF157" s="164" t="str">
        <f t="shared" si="37"/>
        <v/>
      </c>
      <c r="AG157" s="164" t="str">
        <f t="shared" si="38"/>
        <v/>
      </c>
      <c r="AH157" s="166" t="str">
        <f t="shared" si="43"/>
        <v/>
      </c>
      <c r="AI157" s="167" t="str">
        <f t="shared" si="39"/>
        <v/>
      </c>
      <c r="AJ157" s="166" t="str">
        <f t="shared" si="44"/>
        <v/>
      </c>
      <c r="AK157" s="166" t="str">
        <f>IF(AH157&lt;AI157,Übersetzungstexte!A$184,"")</f>
        <v/>
      </c>
      <c r="AL157" s="167" t="str">
        <f t="shared" si="40"/>
        <v/>
      </c>
      <c r="AM157" s="168"/>
    </row>
    <row r="158" spans="1:39" s="169" customFormat="1" ht="16.95" customHeight="1">
      <c r="A158" s="272"/>
      <c r="B158" s="444"/>
      <c r="C158" s="445"/>
      <c r="D158" s="446"/>
      <c r="E158" s="434"/>
      <c r="F158" s="273"/>
      <c r="G158" s="90"/>
      <c r="H158" s="274"/>
      <c r="I158" s="271"/>
      <c r="J158" s="270"/>
      <c r="K158" s="271"/>
      <c r="L158" s="269"/>
      <c r="M158" s="170" t="str">
        <f>IF(A158="","",'1043Ai Domanda'!$B$23)</f>
        <v/>
      </c>
      <c r="N158" s="90"/>
      <c r="O158" s="89"/>
      <c r="P158" s="90"/>
      <c r="Q158" s="89"/>
      <c r="R158" s="90"/>
      <c r="S158" s="271"/>
      <c r="T158" s="269"/>
      <c r="U158" s="346"/>
      <c r="V158" s="347"/>
      <c r="W158" s="348"/>
      <c r="X158" s="56"/>
      <c r="Y158" s="163">
        <f t="shared" si="33"/>
        <v>0</v>
      </c>
      <c r="Z158" s="163">
        <f>IF('1043Ei Conteggio'!D162="",0,1)</f>
        <v>0</v>
      </c>
      <c r="AA158" s="164" t="e">
        <f t="shared" si="34"/>
        <v>#VALUE!</v>
      </c>
      <c r="AB158" s="164">
        <f t="shared" si="35"/>
        <v>0</v>
      </c>
      <c r="AC158" s="165" t="str">
        <f t="shared" si="36"/>
        <v/>
      </c>
      <c r="AD158" s="164" t="str">
        <f t="shared" si="41"/>
        <v/>
      </c>
      <c r="AE158" s="164" t="str">
        <f t="shared" si="42"/>
        <v/>
      </c>
      <c r="AF158" s="164" t="str">
        <f t="shared" si="37"/>
        <v/>
      </c>
      <c r="AG158" s="164" t="str">
        <f t="shared" si="38"/>
        <v/>
      </c>
      <c r="AH158" s="166" t="str">
        <f t="shared" si="43"/>
        <v/>
      </c>
      <c r="AI158" s="167" t="str">
        <f t="shared" si="39"/>
        <v/>
      </c>
      <c r="AJ158" s="166" t="str">
        <f t="shared" si="44"/>
        <v/>
      </c>
      <c r="AK158" s="166" t="str">
        <f>IF(AH158&lt;AI158,Übersetzungstexte!A$184,"")</f>
        <v/>
      </c>
      <c r="AL158" s="167" t="str">
        <f t="shared" si="40"/>
        <v/>
      </c>
      <c r="AM158" s="168"/>
    </row>
    <row r="159" spans="1:39" s="169" customFormat="1" ht="16.95" customHeight="1">
      <c r="A159" s="272"/>
      <c r="B159" s="444"/>
      <c r="C159" s="445"/>
      <c r="D159" s="446"/>
      <c r="E159" s="434"/>
      <c r="F159" s="273"/>
      <c r="G159" s="90"/>
      <c r="H159" s="274"/>
      <c r="I159" s="271"/>
      <c r="J159" s="270"/>
      <c r="K159" s="271"/>
      <c r="L159" s="269"/>
      <c r="M159" s="170" t="str">
        <f>IF(A159="","",'1043Ai Domanda'!$B$23)</f>
        <v/>
      </c>
      <c r="N159" s="90"/>
      <c r="O159" s="89"/>
      <c r="P159" s="90"/>
      <c r="Q159" s="89"/>
      <c r="R159" s="90"/>
      <c r="S159" s="271"/>
      <c r="T159" s="269"/>
      <c r="U159" s="346"/>
      <c r="V159" s="347"/>
      <c r="W159" s="348"/>
      <c r="X159" s="56"/>
      <c r="Y159" s="163">
        <f t="shared" si="33"/>
        <v>0</v>
      </c>
      <c r="Z159" s="163">
        <f>IF('1043Ei Conteggio'!D163="",0,1)</f>
        <v>0</v>
      </c>
      <c r="AA159" s="164" t="e">
        <f t="shared" si="34"/>
        <v>#VALUE!</v>
      </c>
      <c r="AB159" s="164">
        <f t="shared" si="35"/>
        <v>0</v>
      </c>
      <c r="AC159" s="165" t="str">
        <f t="shared" si="36"/>
        <v/>
      </c>
      <c r="AD159" s="164" t="str">
        <f t="shared" si="41"/>
        <v/>
      </c>
      <c r="AE159" s="164" t="str">
        <f t="shared" si="42"/>
        <v/>
      </c>
      <c r="AF159" s="164" t="str">
        <f t="shared" si="37"/>
        <v/>
      </c>
      <c r="AG159" s="164" t="str">
        <f t="shared" si="38"/>
        <v/>
      </c>
      <c r="AH159" s="166" t="str">
        <f t="shared" si="43"/>
        <v/>
      </c>
      <c r="AI159" s="167" t="str">
        <f t="shared" si="39"/>
        <v/>
      </c>
      <c r="AJ159" s="166" t="str">
        <f t="shared" si="44"/>
        <v/>
      </c>
      <c r="AK159" s="166" t="str">
        <f>IF(AH159&lt;AI159,Übersetzungstexte!A$184,"")</f>
        <v/>
      </c>
      <c r="AL159" s="167" t="str">
        <f t="shared" si="40"/>
        <v/>
      </c>
      <c r="AM159" s="168"/>
    </row>
    <row r="160" spans="1:39" s="169" customFormat="1" ht="16.95" customHeight="1">
      <c r="A160" s="272"/>
      <c r="B160" s="444"/>
      <c r="C160" s="445"/>
      <c r="D160" s="446"/>
      <c r="E160" s="434"/>
      <c r="F160" s="273"/>
      <c r="G160" s="90"/>
      <c r="H160" s="274"/>
      <c r="I160" s="271"/>
      <c r="J160" s="270"/>
      <c r="K160" s="271"/>
      <c r="L160" s="269"/>
      <c r="M160" s="170" t="str">
        <f>IF(A160="","",'1043Ai Domanda'!$B$23)</f>
        <v/>
      </c>
      <c r="N160" s="90"/>
      <c r="O160" s="89"/>
      <c r="P160" s="90"/>
      <c r="Q160" s="89"/>
      <c r="R160" s="90"/>
      <c r="S160" s="271"/>
      <c r="T160" s="269"/>
      <c r="U160" s="346"/>
      <c r="V160" s="347"/>
      <c r="W160" s="348"/>
      <c r="X160" s="56"/>
      <c r="Y160" s="163">
        <f t="shared" si="33"/>
        <v>0</v>
      </c>
      <c r="Z160" s="163">
        <f>IF('1043Ei Conteggio'!D164="",0,1)</f>
        <v>0</v>
      </c>
      <c r="AA160" s="164" t="e">
        <f t="shared" si="34"/>
        <v>#VALUE!</v>
      </c>
      <c r="AB160" s="164">
        <f t="shared" si="35"/>
        <v>0</v>
      </c>
      <c r="AC160" s="165" t="str">
        <f t="shared" si="36"/>
        <v/>
      </c>
      <c r="AD160" s="164" t="str">
        <f t="shared" si="41"/>
        <v/>
      </c>
      <c r="AE160" s="164" t="str">
        <f t="shared" si="42"/>
        <v/>
      </c>
      <c r="AF160" s="164" t="str">
        <f t="shared" si="37"/>
        <v/>
      </c>
      <c r="AG160" s="164" t="str">
        <f t="shared" si="38"/>
        <v/>
      </c>
      <c r="AH160" s="166" t="str">
        <f t="shared" si="43"/>
        <v/>
      </c>
      <c r="AI160" s="167" t="str">
        <f t="shared" si="39"/>
        <v/>
      </c>
      <c r="AJ160" s="166" t="str">
        <f t="shared" si="44"/>
        <v/>
      </c>
      <c r="AK160" s="166" t="str">
        <f>IF(AH160&lt;AI160,Übersetzungstexte!A$184,"")</f>
        <v/>
      </c>
      <c r="AL160" s="167" t="str">
        <f t="shared" si="40"/>
        <v/>
      </c>
      <c r="AM160" s="168"/>
    </row>
    <row r="161" spans="1:39" s="169" customFormat="1" ht="16.95" customHeight="1">
      <c r="A161" s="272"/>
      <c r="B161" s="444"/>
      <c r="C161" s="445"/>
      <c r="D161" s="446"/>
      <c r="E161" s="434"/>
      <c r="F161" s="273"/>
      <c r="G161" s="90"/>
      <c r="H161" s="274"/>
      <c r="I161" s="271"/>
      <c r="J161" s="270"/>
      <c r="K161" s="271"/>
      <c r="L161" s="269"/>
      <c r="M161" s="170" t="str">
        <f>IF(A161="","",'1043Ai Domanda'!$B$23)</f>
        <v/>
      </c>
      <c r="N161" s="90"/>
      <c r="O161" s="89"/>
      <c r="P161" s="90"/>
      <c r="Q161" s="89"/>
      <c r="R161" s="90"/>
      <c r="S161" s="271"/>
      <c r="T161" s="269"/>
      <c r="U161" s="346"/>
      <c r="V161" s="347"/>
      <c r="W161" s="348"/>
      <c r="X161" s="56"/>
      <c r="Y161" s="163">
        <f t="shared" si="33"/>
        <v>0</v>
      </c>
      <c r="Z161" s="163">
        <f>IF('1043Ei Conteggio'!D165="",0,1)</f>
        <v>0</v>
      </c>
      <c r="AA161" s="164" t="e">
        <f t="shared" si="34"/>
        <v>#VALUE!</v>
      </c>
      <c r="AB161" s="164">
        <f t="shared" si="35"/>
        <v>0</v>
      </c>
      <c r="AC161" s="165" t="str">
        <f t="shared" si="36"/>
        <v/>
      </c>
      <c r="AD161" s="164" t="str">
        <f t="shared" si="41"/>
        <v/>
      </c>
      <c r="AE161" s="164" t="str">
        <f t="shared" si="42"/>
        <v/>
      </c>
      <c r="AF161" s="164" t="str">
        <f t="shared" si="37"/>
        <v/>
      </c>
      <c r="AG161" s="164" t="str">
        <f t="shared" si="38"/>
        <v/>
      </c>
      <c r="AH161" s="166" t="str">
        <f t="shared" si="43"/>
        <v/>
      </c>
      <c r="AI161" s="167" t="str">
        <f t="shared" si="39"/>
        <v/>
      </c>
      <c r="AJ161" s="166" t="str">
        <f t="shared" si="44"/>
        <v/>
      </c>
      <c r="AK161" s="166" t="str">
        <f>IF(AH161&lt;AI161,Übersetzungstexte!A$184,"")</f>
        <v/>
      </c>
      <c r="AL161" s="167" t="str">
        <f t="shared" si="40"/>
        <v/>
      </c>
      <c r="AM161" s="168"/>
    </row>
    <row r="162" spans="1:39" s="169" customFormat="1" ht="16.95" customHeight="1">
      <c r="A162" s="272"/>
      <c r="B162" s="444"/>
      <c r="C162" s="445"/>
      <c r="D162" s="446"/>
      <c r="E162" s="434"/>
      <c r="F162" s="273"/>
      <c r="G162" s="90"/>
      <c r="H162" s="274"/>
      <c r="I162" s="271"/>
      <c r="J162" s="270"/>
      <c r="K162" s="271"/>
      <c r="L162" s="269"/>
      <c r="M162" s="170" t="str">
        <f>IF(A162="","",'1043Ai Domanda'!$B$23)</f>
        <v/>
      </c>
      <c r="N162" s="90"/>
      <c r="O162" s="89"/>
      <c r="P162" s="90"/>
      <c r="Q162" s="89"/>
      <c r="R162" s="90"/>
      <c r="S162" s="271"/>
      <c r="T162" s="269"/>
      <c r="U162" s="346"/>
      <c r="V162" s="347"/>
      <c r="W162" s="348"/>
      <c r="X162" s="56"/>
      <c r="Y162" s="163">
        <f t="shared" si="33"/>
        <v>0</v>
      </c>
      <c r="Z162" s="163">
        <f>IF('1043Ei Conteggio'!D166="",0,1)</f>
        <v>0</v>
      </c>
      <c r="AA162" s="164" t="e">
        <f t="shared" si="34"/>
        <v>#VALUE!</v>
      </c>
      <c r="AB162" s="164">
        <f t="shared" si="35"/>
        <v>0</v>
      </c>
      <c r="AC162" s="165" t="str">
        <f t="shared" si="36"/>
        <v/>
      </c>
      <c r="AD162" s="164" t="str">
        <f t="shared" si="41"/>
        <v/>
      </c>
      <c r="AE162" s="164" t="str">
        <f t="shared" si="42"/>
        <v/>
      </c>
      <c r="AF162" s="164" t="str">
        <f t="shared" si="37"/>
        <v/>
      </c>
      <c r="AG162" s="164" t="str">
        <f t="shared" si="38"/>
        <v/>
      </c>
      <c r="AH162" s="166" t="str">
        <f t="shared" si="43"/>
        <v/>
      </c>
      <c r="AI162" s="167" t="str">
        <f t="shared" si="39"/>
        <v/>
      </c>
      <c r="AJ162" s="166" t="str">
        <f t="shared" si="44"/>
        <v/>
      </c>
      <c r="AK162" s="166" t="str">
        <f>IF(AH162&lt;AI162,Übersetzungstexte!A$184,"")</f>
        <v/>
      </c>
      <c r="AL162" s="167" t="str">
        <f t="shared" si="40"/>
        <v/>
      </c>
      <c r="AM162" s="168"/>
    </row>
    <row r="163" spans="1:39" s="169" customFormat="1" ht="16.95" customHeight="1">
      <c r="A163" s="272"/>
      <c r="B163" s="444"/>
      <c r="C163" s="445"/>
      <c r="D163" s="446"/>
      <c r="E163" s="434"/>
      <c r="F163" s="273"/>
      <c r="G163" s="90"/>
      <c r="H163" s="274"/>
      <c r="I163" s="271"/>
      <c r="J163" s="270"/>
      <c r="K163" s="271"/>
      <c r="L163" s="269"/>
      <c r="M163" s="170" t="str">
        <f>IF(A163="","",'1043Ai Domanda'!$B$23)</f>
        <v/>
      </c>
      <c r="N163" s="90"/>
      <c r="O163" s="89"/>
      <c r="P163" s="90"/>
      <c r="Q163" s="89"/>
      <c r="R163" s="90"/>
      <c r="S163" s="271"/>
      <c r="T163" s="269"/>
      <c r="U163" s="346"/>
      <c r="V163" s="347"/>
      <c r="W163" s="348"/>
      <c r="X163" s="56"/>
      <c r="Y163" s="163">
        <f t="shared" si="33"/>
        <v>0</v>
      </c>
      <c r="Z163" s="163">
        <f>IF('1043Ei Conteggio'!D167="",0,1)</f>
        <v>0</v>
      </c>
      <c r="AA163" s="164" t="e">
        <f t="shared" si="34"/>
        <v>#VALUE!</v>
      </c>
      <c r="AB163" s="164">
        <f t="shared" si="35"/>
        <v>0</v>
      </c>
      <c r="AC163" s="165" t="str">
        <f t="shared" si="36"/>
        <v/>
      </c>
      <c r="AD163" s="164" t="str">
        <f t="shared" si="41"/>
        <v/>
      </c>
      <c r="AE163" s="164" t="str">
        <f t="shared" si="42"/>
        <v/>
      </c>
      <c r="AF163" s="164" t="str">
        <f t="shared" si="37"/>
        <v/>
      </c>
      <c r="AG163" s="164" t="str">
        <f t="shared" si="38"/>
        <v/>
      </c>
      <c r="AH163" s="166" t="str">
        <f t="shared" si="43"/>
        <v/>
      </c>
      <c r="AI163" s="167" t="str">
        <f t="shared" si="39"/>
        <v/>
      </c>
      <c r="AJ163" s="166" t="str">
        <f t="shared" si="44"/>
        <v/>
      </c>
      <c r="AK163" s="166" t="str">
        <f>IF(AH163&lt;AI163,Übersetzungstexte!A$184,"")</f>
        <v/>
      </c>
      <c r="AL163" s="167" t="str">
        <f t="shared" si="40"/>
        <v/>
      </c>
      <c r="AM163" s="168"/>
    </row>
    <row r="164" spans="1:39" s="169" customFormat="1" ht="16.95" customHeight="1">
      <c r="A164" s="272"/>
      <c r="B164" s="444"/>
      <c r="C164" s="445"/>
      <c r="D164" s="446"/>
      <c r="E164" s="434"/>
      <c r="F164" s="273"/>
      <c r="G164" s="90"/>
      <c r="H164" s="274"/>
      <c r="I164" s="271"/>
      <c r="J164" s="270"/>
      <c r="K164" s="271"/>
      <c r="L164" s="269"/>
      <c r="M164" s="170" t="str">
        <f>IF(A164="","",'1043Ai Domanda'!$B$23)</f>
        <v/>
      </c>
      <c r="N164" s="90"/>
      <c r="O164" s="89"/>
      <c r="P164" s="90"/>
      <c r="Q164" s="89"/>
      <c r="R164" s="90"/>
      <c r="S164" s="271"/>
      <c r="T164" s="269"/>
      <c r="U164" s="346"/>
      <c r="V164" s="347"/>
      <c r="W164" s="348"/>
      <c r="X164" s="56"/>
      <c r="Y164" s="163">
        <f t="shared" si="33"/>
        <v>0</v>
      </c>
      <c r="Z164" s="163">
        <f>IF('1043Ei Conteggio'!D168="",0,1)</f>
        <v>0</v>
      </c>
      <c r="AA164" s="164" t="e">
        <f t="shared" si="34"/>
        <v>#VALUE!</v>
      </c>
      <c r="AB164" s="164">
        <f t="shared" si="35"/>
        <v>0</v>
      </c>
      <c r="AC164" s="165" t="str">
        <f t="shared" si="36"/>
        <v/>
      </c>
      <c r="AD164" s="164" t="str">
        <f t="shared" si="41"/>
        <v/>
      </c>
      <c r="AE164" s="164" t="str">
        <f t="shared" si="42"/>
        <v/>
      </c>
      <c r="AF164" s="164" t="str">
        <f t="shared" si="37"/>
        <v/>
      </c>
      <c r="AG164" s="164" t="str">
        <f t="shared" si="38"/>
        <v/>
      </c>
      <c r="AH164" s="166" t="str">
        <f t="shared" si="43"/>
        <v/>
      </c>
      <c r="AI164" s="167" t="str">
        <f t="shared" si="39"/>
        <v/>
      </c>
      <c r="AJ164" s="166" t="str">
        <f t="shared" si="44"/>
        <v/>
      </c>
      <c r="AK164" s="166" t="str">
        <f>IF(AH164&lt;AI164,Übersetzungstexte!A$184,"")</f>
        <v/>
      </c>
      <c r="AL164" s="167" t="str">
        <f t="shared" si="40"/>
        <v/>
      </c>
      <c r="AM164" s="168"/>
    </row>
    <row r="165" spans="1:39" s="169" customFormat="1" ht="16.95" customHeight="1">
      <c r="A165" s="272"/>
      <c r="B165" s="444"/>
      <c r="C165" s="445"/>
      <c r="D165" s="446"/>
      <c r="E165" s="434"/>
      <c r="F165" s="273"/>
      <c r="G165" s="90"/>
      <c r="H165" s="274"/>
      <c r="I165" s="271"/>
      <c r="J165" s="270"/>
      <c r="K165" s="271"/>
      <c r="L165" s="269"/>
      <c r="M165" s="170" t="str">
        <f>IF(A165="","",'1043Ai Domanda'!$B$23)</f>
        <v/>
      </c>
      <c r="N165" s="90"/>
      <c r="O165" s="89"/>
      <c r="P165" s="90"/>
      <c r="Q165" s="89"/>
      <c r="R165" s="90"/>
      <c r="S165" s="271"/>
      <c r="T165" s="269"/>
      <c r="U165" s="346"/>
      <c r="V165" s="347"/>
      <c r="W165" s="348"/>
      <c r="X165" s="56"/>
      <c r="Y165" s="163">
        <f t="shared" si="33"/>
        <v>0</v>
      </c>
      <c r="Z165" s="163">
        <f>IF('1043Ei Conteggio'!D169="",0,1)</f>
        <v>0</v>
      </c>
      <c r="AA165" s="164" t="e">
        <f t="shared" si="34"/>
        <v>#VALUE!</v>
      </c>
      <c r="AB165" s="164">
        <f t="shared" si="35"/>
        <v>0</v>
      </c>
      <c r="AC165" s="165" t="str">
        <f t="shared" si="36"/>
        <v/>
      </c>
      <c r="AD165" s="164" t="str">
        <f t="shared" si="41"/>
        <v/>
      </c>
      <c r="AE165" s="164" t="str">
        <f t="shared" si="42"/>
        <v/>
      </c>
      <c r="AF165" s="164" t="str">
        <f t="shared" si="37"/>
        <v/>
      </c>
      <c r="AG165" s="164" t="str">
        <f t="shared" si="38"/>
        <v/>
      </c>
      <c r="AH165" s="166" t="str">
        <f t="shared" si="43"/>
        <v/>
      </c>
      <c r="AI165" s="167" t="str">
        <f t="shared" si="39"/>
        <v/>
      </c>
      <c r="AJ165" s="166" t="str">
        <f t="shared" si="44"/>
        <v/>
      </c>
      <c r="AK165" s="166" t="str">
        <f>IF(AH165&lt;AI165,Übersetzungstexte!A$184,"")</f>
        <v/>
      </c>
      <c r="AL165" s="167" t="str">
        <f t="shared" si="40"/>
        <v/>
      </c>
      <c r="AM165" s="168"/>
    </row>
    <row r="166" spans="1:39" s="169" customFormat="1" ht="16.95" customHeight="1">
      <c r="A166" s="272"/>
      <c r="B166" s="444"/>
      <c r="C166" s="445"/>
      <c r="D166" s="446"/>
      <c r="E166" s="434"/>
      <c r="F166" s="273"/>
      <c r="G166" s="90"/>
      <c r="H166" s="274"/>
      <c r="I166" s="271"/>
      <c r="J166" s="270"/>
      <c r="K166" s="271"/>
      <c r="L166" s="269"/>
      <c r="M166" s="170" t="str">
        <f>IF(A166="","",'1043Ai Domanda'!$B$23)</f>
        <v/>
      </c>
      <c r="N166" s="90"/>
      <c r="O166" s="89"/>
      <c r="P166" s="90"/>
      <c r="Q166" s="89"/>
      <c r="R166" s="90"/>
      <c r="S166" s="271"/>
      <c r="T166" s="269"/>
      <c r="U166" s="346"/>
      <c r="V166" s="347"/>
      <c r="W166" s="348"/>
      <c r="X166" s="56"/>
      <c r="Y166" s="163">
        <f t="shared" si="33"/>
        <v>0</v>
      </c>
      <c r="Z166" s="163">
        <f>IF('1043Ei Conteggio'!D170="",0,1)</f>
        <v>0</v>
      </c>
      <c r="AA166" s="164" t="e">
        <f t="shared" si="34"/>
        <v>#VALUE!</v>
      </c>
      <c r="AB166" s="164">
        <f t="shared" si="35"/>
        <v>0</v>
      </c>
      <c r="AC166" s="165" t="str">
        <f t="shared" si="36"/>
        <v/>
      </c>
      <c r="AD166" s="164" t="str">
        <f t="shared" si="41"/>
        <v/>
      </c>
      <c r="AE166" s="164" t="str">
        <f t="shared" si="42"/>
        <v/>
      </c>
      <c r="AF166" s="164" t="str">
        <f t="shared" si="37"/>
        <v/>
      </c>
      <c r="AG166" s="164" t="str">
        <f t="shared" si="38"/>
        <v/>
      </c>
      <c r="AH166" s="166" t="str">
        <f t="shared" si="43"/>
        <v/>
      </c>
      <c r="AI166" s="167" t="str">
        <f t="shared" si="39"/>
        <v/>
      </c>
      <c r="AJ166" s="166" t="str">
        <f t="shared" si="44"/>
        <v/>
      </c>
      <c r="AK166" s="166" t="str">
        <f>IF(AH166&lt;AI166,Übersetzungstexte!A$184,"")</f>
        <v/>
      </c>
      <c r="AL166" s="167" t="str">
        <f t="shared" si="40"/>
        <v/>
      </c>
      <c r="AM166" s="168"/>
    </row>
    <row r="167" spans="1:39" s="169" customFormat="1" ht="16.95" customHeight="1">
      <c r="A167" s="272"/>
      <c r="B167" s="444"/>
      <c r="C167" s="445"/>
      <c r="D167" s="446"/>
      <c r="E167" s="434"/>
      <c r="F167" s="273"/>
      <c r="G167" s="90"/>
      <c r="H167" s="274"/>
      <c r="I167" s="271"/>
      <c r="J167" s="270"/>
      <c r="K167" s="271"/>
      <c r="L167" s="269"/>
      <c r="M167" s="170" t="str">
        <f>IF(A167="","",'1043Ai Domanda'!$B$23)</f>
        <v/>
      </c>
      <c r="N167" s="90"/>
      <c r="O167" s="89"/>
      <c r="P167" s="90"/>
      <c r="Q167" s="89"/>
      <c r="R167" s="90"/>
      <c r="S167" s="271"/>
      <c r="T167" s="269"/>
      <c r="U167" s="346"/>
      <c r="V167" s="347"/>
      <c r="W167" s="348"/>
      <c r="X167" s="56"/>
      <c r="Y167" s="163">
        <f t="shared" si="33"/>
        <v>0</v>
      </c>
      <c r="Z167" s="163">
        <f>IF('1043Ei Conteggio'!D171="",0,1)</f>
        <v>0</v>
      </c>
      <c r="AA167" s="164" t="e">
        <f t="shared" si="34"/>
        <v>#VALUE!</v>
      </c>
      <c r="AB167" s="164">
        <f t="shared" si="35"/>
        <v>0</v>
      </c>
      <c r="AC167" s="165" t="str">
        <f t="shared" si="36"/>
        <v/>
      </c>
      <c r="AD167" s="164" t="str">
        <f t="shared" si="41"/>
        <v/>
      </c>
      <c r="AE167" s="164" t="str">
        <f t="shared" si="42"/>
        <v/>
      </c>
      <c r="AF167" s="164" t="str">
        <f t="shared" si="37"/>
        <v/>
      </c>
      <c r="AG167" s="164" t="str">
        <f t="shared" si="38"/>
        <v/>
      </c>
      <c r="AH167" s="166" t="str">
        <f t="shared" si="43"/>
        <v/>
      </c>
      <c r="AI167" s="167" t="str">
        <f t="shared" si="39"/>
        <v/>
      </c>
      <c r="AJ167" s="166" t="str">
        <f t="shared" si="44"/>
        <v/>
      </c>
      <c r="AK167" s="166" t="str">
        <f>IF(AH167&lt;AI167,Übersetzungstexte!A$184,"")</f>
        <v/>
      </c>
      <c r="AL167" s="167" t="str">
        <f t="shared" si="40"/>
        <v/>
      </c>
      <c r="AM167" s="168"/>
    </row>
    <row r="168" spans="1:39" s="169" customFormat="1" ht="16.95" customHeight="1">
      <c r="A168" s="272"/>
      <c r="B168" s="444"/>
      <c r="C168" s="445"/>
      <c r="D168" s="446"/>
      <c r="E168" s="434"/>
      <c r="F168" s="273"/>
      <c r="G168" s="90"/>
      <c r="H168" s="274"/>
      <c r="I168" s="271"/>
      <c r="J168" s="270"/>
      <c r="K168" s="271"/>
      <c r="L168" s="269"/>
      <c r="M168" s="170" t="str">
        <f>IF(A168="","",'1043Ai Domanda'!$B$23)</f>
        <v/>
      </c>
      <c r="N168" s="90"/>
      <c r="O168" s="89"/>
      <c r="P168" s="90"/>
      <c r="Q168" s="89"/>
      <c r="R168" s="90"/>
      <c r="S168" s="271"/>
      <c r="T168" s="269"/>
      <c r="U168" s="346"/>
      <c r="V168" s="347"/>
      <c r="W168" s="348"/>
      <c r="X168" s="56"/>
      <c r="Y168" s="163">
        <f t="shared" si="33"/>
        <v>0</v>
      </c>
      <c r="Z168" s="163">
        <f>IF('1043Ei Conteggio'!D172="",0,1)</f>
        <v>0</v>
      </c>
      <c r="AA168" s="164" t="e">
        <f t="shared" si="34"/>
        <v>#VALUE!</v>
      </c>
      <c r="AB168" s="164">
        <f t="shared" si="35"/>
        <v>0</v>
      </c>
      <c r="AC168" s="165" t="str">
        <f t="shared" si="36"/>
        <v/>
      </c>
      <c r="AD168" s="164" t="str">
        <f t="shared" si="41"/>
        <v/>
      </c>
      <c r="AE168" s="164" t="str">
        <f t="shared" si="42"/>
        <v/>
      </c>
      <c r="AF168" s="164" t="str">
        <f t="shared" si="37"/>
        <v/>
      </c>
      <c r="AG168" s="164" t="str">
        <f t="shared" si="38"/>
        <v/>
      </c>
      <c r="AH168" s="166" t="str">
        <f t="shared" si="43"/>
        <v/>
      </c>
      <c r="AI168" s="167" t="str">
        <f t="shared" si="39"/>
        <v/>
      </c>
      <c r="AJ168" s="166" t="str">
        <f t="shared" si="44"/>
        <v/>
      </c>
      <c r="AK168" s="166" t="str">
        <f>IF(AH168&lt;AI168,Übersetzungstexte!A$184,"")</f>
        <v/>
      </c>
      <c r="AL168" s="167" t="str">
        <f t="shared" si="40"/>
        <v/>
      </c>
      <c r="AM168" s="168"/>
    </row>
    <row r="169" spans="1:39" s="169" customFormat="1" ht="16.95" customHeight="1">
      <c r="A169" s="272"/>
      <c r="B169" s="444"/>
      <c r="C169" s="445"/>
      <c r="D169" s="446"/>
      <c r="E169" s="434"/>
      <c r="F169" s="273"/>
      <c r="G169" s="90"/>
      <c r="H169" s="274"/>
      <c r="I169" s="271"/>
      <c r="J169" s="270"/>
      <c r="K169" s="271"/>
      <c r="L169" s="269"/>
      <c r="M169" s="170" t="str">
        <f>IF(A169="","",'1043Ai Domanda'!$B$23)</f>
        <v/>
      </c>
      <c r="N169" s="90"/>
      <c r="O169" s="89"/>
      <c r="P169" s="90"/>
      <c r="Q169" s="89"/>
      <c r="R169" s="90"/>
      <c r="S169" s="271"/>
      <c r="T169" s="269"/>
      <c r="U169" s="346"/>
      <c r="V169" s="347"/>
      <c r="W169" s="348"/>
      <c r="X169" s="56"/>
      <c r="Y169" s="163">
        <f t="shared" si="33"/>
        <v>0</v>
      </c>
      <c r="Z169" s="163">
        <f>IF('1043Ei Conteggio'!D173="",0,1)</f>
        <v>0</v>
      </c>
      <c r="AA169" s="164" t="e">
        <f t="shared" si="34"/>
        <v>#VALUE!</v>
      </c>
      <c r="AB169" s="164">
        <f t="shared" si="35"/>
        <v>0</v>
      </c>
      <c r="AC169" s="165" t="str">
        <f t="shared" si="36"/>
        <v/>
      </c>
      <c r="AD169" s="164" t="str">
        <f t="shared" si="41"/>
        <v/>
      </c>
      <c r="AE169" s="164" t="str">
        <f t="shared" si="42"/>
        <v/>
      </c>
      <c r="AF169" s="164" t="str">
        <f t="shared" si="37"/>
        <v/>
      </c>
      <c r="AG169" s="164" t="str">
        <f t="shared" si="38"/>
        <v/>
      </c>
      <c r="AH169" s="166" t="str">
        <f t="shared" si="43"/>
        <v/>
      </c>
      <c r="AI169" s="167" t="str">
        <f t="shared" si="39"/>
        <v/>
      </c>
      <c r="AJ169" s="166" t="str">
        <f t="shared" si="44"/>
        <v/>
      </c>
      <c r="AK169" s="166" t="str">
        <f>IF(AH169&lt;AI169,Übersetzungstexte!A$184,"")</f>
        <v/>
      </c>
      <c r="AL169" s="167" t="str">
        <f t="shared" si="40"/>
        <v/>
      </c>
      <c r="AM169" s="168"/>
    </row>
    <row r="170" spans="1:39" s="169" customFormat="1" ht="16.95" customHeight="1">
      <c r="A170" s="272"/>
      <c r="B170" s="444"/>
      <c r="C170" s="445"/>
      <c r="D170" s="446"/>
      <c r="E170" s="434"/>
      <c r="F170" s="273"/>
      <c r="G170" s="90"/>
      <c r="H170" s="274"/>
      <c r="I170" s="271"/>
      <c r="J170" s="270"/>
      <c r="K170" s="271"/>
      <c r="L170" s="269"/>
      <c r="M170" s="170" t="str">
        <f>IF(A170="","",'1043Ai Domanda'!$B$23)</f>
        <v/>
      </c>
      <c r="N170" s="90"/>
      <c r="O170" s="89"/>
      <c r="P170" s="90"/>
      <c r="Q170" s="89"/>
      <c r="R170" s="90"/>
      <c r="S170" s="271"/>
      <c r="T170" s="269"/>
      <c r="U170" s="346"/>
      <c r="V170" s="347"/>
      <c r="W170" s="348"/>
      <c r="X170" s="56"/>
      <c r="Y170" s="163">
        <f t="shared" si="33"/>
        <v>0</v>
      </c>
      <c r="Z170" s="163">
        <f>IF('1043Ei Conteggio'!D174="",0,1)</f>
        <v>0</v>
      </c>
      <c r="AA170" s="164" t="e">
        <f t="shared" si="34"/>
        <v>#VALUE!</v>
      </c>
      <c r="AB170" s="164">
        <f t="shared" si="35"/>
        <v>0</v>
      </c>
      <c r="AC170" s="165" t="str">
        <f t="shared" si="36"/>
        <v/>
      </c>
      <c r="AD170" s="164" t="str">
        <f t="shared" si="41"/>
        <v/>
      </c>
      <c r="AE170" s="164" t="str">
        <f t="shared" si="42"/>
        <v/>
      </c>
      <c r="AF170" s="164" t="str">
        <f t="shared" si="37"/>
        <v/>
      </c>
      <c r="AG170" s="164" t="str">
        <f t="shared" si="38"/>
        <v/>
      </c>
      <c r="AH170" s="166" t="str">
        <f t="shared" si="43"/>
        <v/>
      </c>
      <c r="AI170" s="167" t="str">
        <f t="shared" si="39"/>
        <v/>
      </c>
      <c r="AJ170" s="166" t="str">
        <f t="shared" si="44"/>
        <v/>
      </c>
      <c r="AK170" s="166" t="str">
        <f>IF(AH170&lt;AI170,Übersetzungstexte!A$184,"")</f>
        <v/>
      </c>
      <c r="AL170" s="167" t="str">
        <f t="shared" si="40"/>
        <v/>
      </c>
      <c r="AM170" s="168"/>
    </row>
    <row r="171" spans="1:39" s="169" customFormat="1" ht="16.95" customHeight="1">
      <c r="A171" s="272"/>
      <c r="B171" s="444"/>
      <c r="C171" s="445"/>
      <c r="D171" s="446"/>
      <c r="E171" s="434"/>
      <c r="F171" s="273"/>
      <c r="G171" s="90"/>
      <c r="H171" s="274"/>
      <c r="I171" s="271"/>
      <c r="J171" s="270"/>
      <c r="K171" s="271"/>
      <c r="L171" s="269"/>
      <c r="M171" s="170" t="str">
        <f>IF(A171="","",'1043Ai Domanda'!$B$23)</f>
        <v/>
      </c>
      <c r="N171" s="90"/>
      <c r="O171" s="89"/>
      <c r="P171" s="90"/>
      <c r="Q171" s="89"/>
      <c r="R171" s="90"/>
      <c r="S171" s="271"/>
      <c r="T171" s="269"/>
      <c r="U171" s="346"/>
      <c r="V171" s="347"/>
      <c r="W171" s="348"/>
      <c r="X171" s="56"/>
      <c r="Y171" s="163">
        <f t="shared" si="33"/>
        <v>0</v>
      </c>
      <c r="Z171" s="163">
        <f>IF('1043Ei Conteggio'!D175="",0,1)</f>
        <v>0</v>
      </c>
      <c r="AA171" s="164" t="e">
        <f t="shared" si="34"/>
        <v>#VALUE!</v>
      </c>
      <c r="AB171" s="164">
        <f t="shared" si="35"/>
        <v>0</v>
      </c>
      <c r="AC171" s="165" t="str">
        <f t="shared" si="36"/>
        <v/>
      </c>
      <c r="AD171" s="164" t="str">
        <f t="shared" si="41"/>
        <v/>
      </c>
      <c r="AE171" s="164" t="str">
        <f t="shared" si="42"/>
        <v/>
      </c>
      <c r="AF171" s="164" t="str">
        <f t="shared" si="37"/>
        <v/>
      </c>
      <c r="AG171" s="164" t="str">
        <f t="shared" si="38"/>
        <v/>
      </c>
      <c r="AH171" s="166" t="str">
        <f t="shared" si="43"/>
        <v/>
      </c>
      <c r="AI171" s="167" t="str">
        <f t="shared" si="39"/>
        <v/>
      </c>
      <c r="AJ171" s="166" t="str">
        <f t="shared" si="44"/>
        <v/>
      </c>
      <c r="AK171" s="166" t="str">
        <f>IF(AH171&lt;AI171,Übersetzungstexte!A$184,"")</f>
        <v/>
      </c>
      <c r="AL171" s="167" t="str">
        <f t="shared" si="40"/>
        <v/>
      </c>
      <c r="AM171" s="168"/>
    </row>
    <row r="172" spans="1:39" s="169" customFormat="1" ht="16.95" customHeight="1">
      <c r="A172" s="272"/>
      <c r="B172" s="444"/>
      <c r="C172" s="445"/>
      <c r="D172" s="446"/>
      <c r="E172" s="434"/>
      <c r="F172" s="273"/>
      <c r="G172" s="90"/>
      <c r="H172" s="274"/>
      <c r="I172" s="271"/>
      <c r="J172" s="270"/>
      <c r="K172" s="271"/>
      <c r="L172" s="269"/>
      <c r="M172" s="170" t="str">
        <f>IF(A172="","",'1043Ai Domanda'!$B$23)</f>
        <v/>
      </c>
      <c r="N172" s="90"/>
      <c r="O172" s="89"/>
      <c r="P172" s="90"/>
      <c r="Q172" s="89"/>
      <c r="R172" s="90"/>
      <c r="S172" s="271"/>
      <c r="T172" s="269"/>
      <c r="U172" s="346"/>
      <c r="V172" s="347"/>
      <c r="W172" s="348"/>
      <c r="X172" s="56"/>
      <c r="Y172" s="163">
        <f t="shared" si="33"/>
        <v>0</v>
      </c>
      <c r="Z172" s="163">
        <f>IF('1043Ei Conteggio'!D176="",0,1)</f>
        <v>0</v>
      </c>
      <c r="AA172" s="164" t="e">
        <f t="shared" si="34"/>
        <v>#VALUE!</v>
      </c>
      <c r="AB172" s="164">
        <f t="shared" si="35"/>
        <v>0</v>
      </c>
      <c r="AC172" s="165" t="str">
        <f t="shared" si="36"/>
        <v/>
      </c>
      <c r="AD172" s="164" t="str">
        <f t="shared" si="41"/>
        <v/>
      </c>
      <c r="AE172" s="164" t="str">
        <f t="shared" si="42"/>
        <v/>
      </c>
      <c r="AF172" s="164" t="str">
        <f t="shared" si="37"/>
        <v/>
      </c>
      <c r="AG172" s="164" t="str">
        <f t="shared" si="38"/>
        <v/>
      </c>
      <c r="AH172" s="166" t="str">
        <f t="shared" si="43"/>
        <v/>
      </c>
      <c r="AI172" s="167" t="str">
        <f t="shared" si="39"/>
        <v/>
      </c>
      <c r="AJ172" s="166" t="str">
        <f t="shared" si="44"/>
        <v/>
      </c>
      <c r="AK172" s="166" t="str">
        <f>IF(AH172&lt;AI172,Übersetzungstexte!A$184,"")</f>
        <v/>
      </c>
      <c r="AL172" s="167" t="str">
        <f t="shared" si="40"/>
        <v/>
      </c>
      <c r="AM172" s="168"/>
    </row>
    <row r="173" spans="1:39" s="169" customFormat="1" ht="16.95" customHeight="1">
      <c r="A173" s="272"/>
      <c r="B173" s="444"/>
      <c r="C173" s="445"/>
      <c r="D173" s="446"/>
      <c r="E173" s="434"/>
      <c r="F173" s="273"/>
      <c r="G173" s="90"/>
      <c r="H173" s="274"/>
      <c r="I173" s="271"/>
      <c r="J173" s="270"/>
      <c r="K173" s="271"/>
      <c r="L173" s="269"/>
      <c r="M173" s="170" t="str">
        <f>IF(A173="","",'1043Ai Domanda'!$B$23)</f>
        <v/>
      </c>
      <c r="N173" s="90"/>
      <c r="O173" s="89"/>
      <c r="P173" s="90"/>
      <c r="Q173" s="89"/>
      <c r="R173" s="90"/>
      <c r="S173" s="271"/>
      <c r="T173" s="269"/>
      <c r="U173" s="346"/>
      <c r="V173" s="347"/>
      <c r="W173" s="348"/>
      <c r="X173" s="56"/>
      <c r="Y173" s="163">
        <f t="shared" si="33"/>
        <v>0</v>
      </c>
      <c r="Z173" s="163">
        <f>IF('1043Ei Conteggio'!D177="",0,1)</f>
        <v>0</v>
      </c>
      <c r="AA173" s="164" t="e">
        <f t="shared" si="34"/>
        <v>#VALUE!</v>
      </c>
      <c r="AB173" s="164">
        <f t="shared" si="35"/>
        <v>0</v>
      </c>
      <c r="AC173" s="165" t="str">
        <f t="shared" si="36"/>
        <v/>
      </c>
      <c r="AD173" s="164" t="str">
        <f t="shared" si="41"/>
        <v/>
      </c>
      <c r="AE173" s="164" t="str">
        <f t="shared" si="42"/>
        <v/>
      </c>
      <c r="AF173" s="164" t="str">
        <f t="shared" si="37"/>
        <v/>
      </c>
      <c r="AG173" s="164" t="str">
        <f t="shared" si="38"/>
        <v/>
      </c>
      <c r="AH173" s="166" t="str">
        <f t="shared" si="43"/>
        <v/>
      </c>
      <c r="AI173" s="167" t="str">
        <f t="shared" si="39"/>
        <v/>
      </c>
      <c r="AJ173" s="166" t="str">
        <f t="shared" si="44"/>
        <v/>
      </c>
      <c r="AK173" s="166" t="str">
        <f>IF(AH173&lt;AI173,Übersetzungstexte!A$184,"")</f>
        <v/>
      </c>
      <c r="AL173" s="167" t="str">
        <f t="shared" si="40"/>
        <v/>
      </c>
      <c r="AM173" s="168"/>
    </row>
    <row r="174" spans="1:39" s="169" customFormat="1" ht="16.95" customHeight="1">
      <c r="A174" s="272"/>
      <c r="B174" s="444"/>
      <c r="C174" s="445"/>
      <c r="D174" s="446"/>
      <c r="E174" s="434"/>
      <c r="F174" s="273"/>
      <c r="G174" s="90"/>
      <c r="H174" s="274"/>
      <c r="I174" s="271"/>
      <c r="J174" s="270"/>
      <c r="K174" s="271"/>
      <c r="L174" s="269"/>
      <c r="M174" s="170" t="str">
        <f>IF(A174="","",'1043Ai Domanda'!$B$23)</f>
        <v/>
      </c>
      <c r="N174" s="90"/>
      <c r="O174" s="89"/>
      <c r="P174" s="90"/>
      <c r="Q174" s="89"/>
      <c r="R174" s="90"/>
      <c r="S174" s="271"/>
      <c r="T174" s="269"/>
      <c r="U174" s="346"/>
      <c r="V174" s="347"/>
      <c r="W174" s="348"/>
      <c r="X174" s="56"/>
      <c r="Y174" s="163">
        <f t="shared" si="33"/>
        <v>0</v>
      </c>
      <c r="Z174" s="163">
        <f>IF('1043Ei Conteggio'!D178="",0,1)</f>
        <v>0</v>
      </c>
      <c r="AA174" s="164" t="e">
        <f t="shared" si="34"/>
        <v>#VALUE!</v>
      </c>
      <c r="AB174" s="164">
        <f t="shared" si="35"/>
        <v>0</v>
      </c>
      <c r="AC174" s="165" t="str">
        <f t="shared" si="36"/>
        <v/>
      </c>
      <c r="AD174" s="164" t="str">
        <f t="shared" si="41"/>
        <v/>
      </c>
      <c r="AE174" s="164" t="str">
        <f t="shared" si="42"/>
        <v/>
      </c>
      <c r="AF174" s="164" t="str">
        <f t="shared" si="37"/>
        <v/>
      </c>
      <c r="AG174" s="164" t="str">
        <f t="shared" si="38"/>
        <v/>
      </c>
      <c r="AH174" s="166" t="str">
        <f t="shared" si="43"/>
        <v/>
      </c>
      <c r="AI174" s="167" t="str">
        <f t="shared" si="39"/>
        <v/>
      </c>
      <c r="AJ174" s="166" t="str">
        <f t="shared" si="44"/>
        <v/>
      </c>
      <c r="AK174" s="166" t="str">
        <f>IF(AH174&lt;AI174,Übersetzungstexte!A$184,"")</f>
        <v/>
      </c>
      <c r="AL174" s="167" t="str">
        <f t="shared" si="40"/>
        <v/>
      </c>
      <c r="AM174" s="168"/>
    </row>
    <row r="175" spans="1:39" s="169" customFormat="1" ht="16.95" customHeight="1">
      <c r="A175" s="272"/>
      <c r="B175" s="444"/>
      <c r="C175" s="445"/>
      <c r="D175" s="446"/>
      <c r="E175" s="434"/>
      <c r="F175" s="273"/>
      <c r="G175" s="90"/>
      <c r="H175" s="274"/>
      <c r="I175" s="271"/>
      <c r="J175" s="270"/>
      <c r="K175" s="271"/>
      <c r="L175" s="269"/>
      <c r="M175" s="170" t="str">
        <f>IF(A175="","",'1043Ai Domanda'!$B$23)</f>
        <v/>
      </c>
      <c r="N175" s="90"/>
      <c r="O175" s="89"/>
      <c r="P175" s="90"/>
      <c r="Q175" s="89"/>
      <c r="R175" s="90"/>
      <c r="S175" s="271"/>
      <c r="T175" s="269"/>
      <c r="U175" s="346"/>
      <c r="V175" s="347"/>
      <c r="W175" s="348"/>
      <c r="X175" s="56"/>
      <c r="Y175" s="163">
        <f t="shared" si="33"/>
        <v>0</v>
      </c>
      <c r="Z175" s="163">
        <f>IF('1043Ei Conteggio'!D179="",0,1)</f>
        <v>0</v>
      </c>
      <c r="AA175" s="164" t="e">
        <f t="shared" si="34"/>
        <v>#VALUE!</v>
      </c>
      <c r="AB175" s="164">
        <f t="shared" si="35"/>
        <v>0</v>
      </c>
      <c r="AC175" s="165" t="str">
        <f t="shared" si="36"/>
        <v/>
      </c>
      <c r="AD175" s="164" t="str">
        <f t="shared" si="41"/>
        <v/>
      </c>
      <c r="AE175" s="164" t="str">
        <f t="shared" si="42"/>
        <v/>
      </c>
      <c r="AF175" s="164" t="str">
        <f t="shared" si="37"/>
        <v/>
      </c>
      <c r="AG175" s="164" t="str">
        <f t="shared" si="38"/>
        <v/>
      </c>
      <c r="AH175" s="166" t="str">
        <f t="shared" si="43"/>
        <v/>
      </c>
      <c r="AI175" s="167" t="str">
        <f t="shared" si="39"/>
        <v/>
      </c>
      <c r="AJ175" s="166" t="str">
        <f t="shared" si="44"/>
        <v/>
      </c>
      <c r="AK175" s="166" t="str">
        <f>IF(AH175&lt;AI175,Übersetzungstexte!A$184,"")</f>
        <v/>
      </c>
      <c r="AL175" s="167" t="str">
        <f t="shared" si="40"/>
        <v/>
      </c>
      <c r="AM175" s="168"/>
    </row>
    <row r="176" spans="1:39" s="169" customFormat="1" ht="16.95" customHeight="1">
      <c r="A176" s="272"/>
      <c r="B176" s="444"/>
      <c r="C176" s="445"/>
      <c r="D176" s="446"/>
      <c r="E176" s="434"/>
      <c r="F176" s="273"/>
      <c r="G176" s="90"/>
      <c r="H176" s="274"/>
      <c r="I176" s="271"/>
      <c r="J176" s="270"/>
      <c r="K176" s="271"/>
      <c r="L176" s="269"/>
      <c r="M176" s="170" t="str">
        <f>IF(A176="","",'1043Ai Domanda'!$B$23)</f>
        <v/>
      </c>
      <c r="N176" s="90"/>
      <c r="O176" s="89"/>
      <c r="P176" s="90"/>
      <c r="Q176" s="89"/>
      <c r="R176" s="90"/>
      <c r="S176" s="271"/>
      <c r="T176" s="269"/>
      <c r="U176" s="346"/>
      <c r="V176" s="347"/>
      <c r="W176" s="348"/>
      <c r="X176" s="56"/>
      <c r="Y176" s="163">
        <f t="shared" si="33"/>
        <v>0</v>
      </c>
      <c r="Z176" s="163">
        <f>IF('1043Ei Conteggio'!D180="",0,1)</f>
        <v>0</v>
      </c>
      <c r="AA176" s="164" t="e">
        <f t="shared" si="34"/>
        <v>#VALUE!</v>
      </c>
      <c r="AB176" s="164">
        <f t="shared" si="35"/>
        <v>0</v>
      </c>
      <c r="AC176" s="165" t="str">
        <f t="shared" si="36"/>
        <v/>
      </c>
      <c r="AD176" s="164" t="str">
        <f t="shared" si="41"/>
        <v/>
      </c>
      <c r="AE176" s="164" t="str">
        <f t="shared" si="42"/>
        <v/>
      </c>
      <c r="AF176" s="164" t="str">
        <f t="shared" si="37"/>
        <v/>
      </c>
      <c r="AG176" s="164" t="str">
        <f t="shared" si="38"/>
        <v/>
      </c>
      <c r="AH176" s="166" t="str">
        <f t="shared" si="43"/>
        <v/>
      </c>
      <c r="AI176" s="167" t="str">
        <f t="shared" si="39"/>
        <v/>
      </c>
      <c r="AJ176" s="166" t="str">
        <f t="shared" si="44"/>
        <v/>
      </c>
      <c r="AK176" s="166" t="str">
        <f>IF(AH176&lt;AI176,Übersetzungstexte!A$184,"")</f>
        <v/>
      </c>
      <c r="AL176" s="167" t="str">
        <f t="shared" si="40"/>
        <v/>
      </c>
      <c r="AM176" s="168"/>
    </row>
    <row r="177" spans="1:39" s="169" customFormat="1" ht="16.95" customHeight="1">
      <c r="A177" s="272"/>
      <c r="B177" s="444"/>
      <c r="C177" s="445"/>
      <c r="D177" s="446"/>
      <c r="E177" s="434"/>
      <c r="F177" s="273"/>
      <c r="G177" s="90"/>
      <c r="H177" s="274"/>
      <c r="I177" s="271"/>
      <c r="J177" s="270"/>
      <c r="K177" s="271"/>
      <c r="L177" s="269"/>
      <c r="M177" s="170" t="str">
        <f>IF(A177="","",'1043Ai Domanda'!$B$23)</f>
        <v/>
      </c>
      <c r="N177" s="90"/>
      <c r="O177" s="89"/>
      <c r="P177" s="90"/>
      <c r="Q177" s="89"/>
      <c r="R177" s="90"/>
      <c r="S177" s="271"/>
      <c r="T177" s="269"/>
      <c r="U177" s="346"/>
      <c r="V177" s="347"/>
      <c r="W177" s="348"/>
      <c r="X177" s="56"/>
      <c r="Y177" s="163">
        <f t="shared" si="33"/>
        <v>0</v>
      </c>
      <c r="Z177" s="163">
        <f>IF('1043Ei Conteggio'!D181="",0,1)</f>
        <v>0</v>
      </c>
      <c r="AA177" s="164" t="e">
        <f t="shared" si="34"/>
        <v>#VALUE!</v>
      </c>
      <c r="AB177" s="164">
        <f t="shared" si="35"/>
        <v>0</v>
      </c>
      <c r="AC177" s="165" t="str">
        <f t="shared" si="36"/>
        <v/>
      </c>
      <c r="AD177" s="164" t="str">
        <f t="shared" si="41"/>
        <v/>
      </c>
      <c r="AE177" s="164" t="str">
        <f t="shared" si="42"/>
        <v/>
      </c>
      <c r="AF177" s="164" t="str">
        <f t="shared" si="37"/>
        <v/>
      </c>
      <c r="AG177" s="164" t="str">
        <f t="shared" si="38"/>
        <v/>
      </c>
      <c r="AH177" s="166" t="str">
        <f t="shared" si="43"/>
        <v/>
      </c>
      <c r="AI177" s="167" t="str">
        <f t="shared" si="39"/>
        <v/>
      </c>
      <c r="AJ177" s="166" t="str">
        <f t="shared" si="44"/>
        <v/>
      </c>
      <c r="AK177" s="166" t="str">
        <f>IF(AH177&lt;AI177,Übersetzungstexte!A$184,"")</f>
        <v/>
      </c>
      <c r="AL177" s="167" t="str">
        <f t="shared" si="40"/>
        <v/>
      </c>
      <c r="AM177" s="168"/>
    </row>
    <row r="178" spans="1:39" s="169" customFormat="1" ht="16.95" customHeight="1">
      <c r="A178" s="272"/>
      <c r="B178" s="444"/>
      <c r="C178" s="445"/>
      <c r="D178" s="446"/>
      <c r="E178" s="434"/>
      <c r="F178" s="273"/>
      <c r="G178" s="90"/>
      <c r="H178" s="274"/>
      <c r="I178" s="271"/>
      <c r="J178" s="270"/>
      <c r="K178" s="271"/>
      <c r="L178" s="269"/>
      <c r="M178" s="170" t="str">
        <f>IF(A178="","",'1043Ai Domanda'!$B$23)</f>
        <v/>
      </c>
      <c r="N178" s="90"/>
      <c r="O178" s="89"/>
      <c r="P178" s="90"/>
      <c r="Q178" s="89"/>
      <c r="R178" s="90"/>
      <c r="S178" s="271"/>
      <c r="T178" s="269"/>
      <c r="U178" s="346"/>
      <c r="V178" s="347"/>
      <c r="W178" s="348"/>
      <c r="X178" s="56"/>
      <c r="Y178" s="163">
        <f t="shared" si="33"/>
        <v>0</v>
      </c>
      <c r="Z178" s="163">
        <f>IF('1043Ei Conteggio'!D182="",0,1)</f>
        <v>0</v>
      </c>
      <c r="AA178" s="164" t="e">
        <f t="shared" si="34"/>
        <v>#VALUE!</v>
      </c>
      <c r="AB178" s="164">
        <f t="shared" si="35"/>
        <v>0</v>
      </c>
      <c r="AC178" s="165" t="str">
        <f t="shared" si="36"/>
        <v/>
      </c>
      <c r="AD178" s="164" t="str">
        <f t="shared" si="41"/>
        <v/>
      </c>
      <c r="AE178" s="164" t="str">
        <f t="shared" si="42"/>
        <v/>
      </c>
      <c r="AF178" s="164" t="str">
        <f t="shared" si="37"/>
        <v/>
      </c>
      <c r="AG178" s="164" t="str">
        <f t="shared" si="38"/>
        <v/>
      </c>
      <c r="AH178" s="166" t="str">
        <f t="shared" si="43"/>
        <v/>
      </c>
      <c r="AI178" s="167" t="str">
        <f t="shared" si="39"/>
        <v/>
      </c>
      <c r="AJ178" s="166" t="str">
        <f t="shared" si="44"/>
        <v/>
      </c>
      <c r="AK178" s="166" t="str">
        <f>IF(AH178&lt;AI178,Übersetzungstexte!A$184,"")</f>
        <v/>
      </c>
      <c r="AL178" s="167" t="str">
        <f t="shared" si="40"/>
        <v/>
      </c>
      <c r="AM178" s="168"/>
    </row>
    <row r="179" spans="1:39" s="169" customFormat="1" ht="16.95" customHeight="1">
      <c r="A179" s="272"/>
      <c r="B179" s="444"/>
      <c r="C179" s="445"/>
      <c r="D179" s="446"/>
      <c r="E179" s="434"/>
      <c r="F179" s="273"/>
      <c r="G179" s="90"/>
      <c r="H179" s="274"/>
      <c r="I179" s="271"/>
      <c r="J179" s="270"/>
      <c r="K179" s="271"/>
      <c r="L179" s="269"/>
      <c r="M179" s="170" t="str">
        <f>IF(A179="","",'1043Ai Domanda'!$B$23)</f>
        <v/>
      </c>
      <c r="N179" s="90"/>
      <c r="O179" s="89"/>
      <c r="P179" s="90"/>
      <c r="Q179" s="89"/>
      <c r="R179" s="90"/>
      <c r="S179" s="271"/>
      <c r="T179" s="269"/>
      <c r="U179" s="346"/>
      <c r="V179" s="347"/>
      <c r="W179" s="348"/>
      <c r="X179" s="56"/>
      <c r="Y179" s="163">
        <f t="shared" si="33"/>
        <v>0</v>
      </c>
      <c r="Z179" s="163">
        <f>IF('1043Ei Conteggio'!D183="",0,1)</f>
        <v>0</v>
      </c>
      <c r="AA179" s="164" t="e">
        <f t="shared" si="34"/>
        <v>#VALUE!</v>
      </c>
      <c r="AB179" s="164">
        <f t="shared" si="35"/>
        <v>0</v>
      </c>
      <c r="AC179" s="165" t="str">
        <f t="shared" si="36"/>
        <v/>
      </c>
      <c r="AD179" s="164" t="str">
        <f t="shared" si="41"/>
        <v/>
      </c>
      <c r="AE179" s="164" t="str">
        <f t="shared" si="42"/>
        <v/>
      </c>
      <c r="AF179" s="164" t="str">
        <f t="shared" si="37"/>
        <v/>
      </c>
      <c r="AG179" s="164" t="str">
        <f t="shared" si="38"/>
        <v/>
      </c>
      <c r="AH179" s="166" t="str">
        <f t="shared" si="43"/>
        <v/>
      </c>
      <c r="AI179" s="167" t="str">
        <f t="shared" si="39"/>
        <v/>
      </c>
      <c r="AJ179" s="166" t="str">
        <f t="shared" si="44"/>
        <v/>
      </c>
      <c r="AK179" s="166" t="str">
        <f>IF(AH179&lt;AI179,Übersetzungstexte!A$184,"")</f>
        <v/>
      </c>
      <c r="AL179" s="167" t="str">
        <f t="shared" si="40"/>
        <v/>
      </c>
      <c r="AM179" s="168"/>
    </row>
    <row r="180" spans="1:39" s="169" customFormat="1" ht="16.95" customHeight="1">
      <c r="A180" s="272"/>
      <c r="B180" s="444"/>
      <c r="C180" s="445"/>
      <c r="D180" s="446"/>
      <c r="E180" s="434"/>
      <c r="F180" s="273"/>
      <c r="G180" s="90"/>
      <c r="H180" s="274"/>
      <c r="I180" s="271"/>
      <c r="J180" s="270"/>
      <c r="K180" s="271"/>
      <c r="L180" s="269"/>
      <c r="M180" s="170" t="str">
        <f>IF(A180="","",'1043Ai Domanda'!$B$23)</f>
        <v/>
      </c>
      <c r="N180" s="90"/>
      <c r="O180" s="89"/>
      <c r="P180" s="90"/>
      <c r="Q180" s="89"/>
      <c r="R180" s="90"/>
      <c r="S180" s="271"/>
      <c r="T180" s="269"/>
      <c r="U180" s="346"/>
      <c r="V180" s="347"/>
      <c r="W180" s="348"/>
      <c r="X180" s="56"/>
      <c r="Y180" s="163">
        <f t="shared" si="33"/>
        <v>0</v>
      </c>
      <c r="Z180" s="163">
        <f>IF('1043Ei Conteggio'!D184="",0,1)</f>
        <v>0</v>
      </c>
      <c r="AA180" s="164" t="e">
        <f t="shared" si="34"/>
        <v>#VALUE!</v>
      </c>
      <c r="AB180" s="164">
        <f t="shared" si="35"/>
        <v>0</v>
      </c>
      <c r="AC180" s="165" t="str">
        <f t="shared" si="36"/>
        <v/>
      </c>
      <c r="AD180" s="164" t="str">
        <f t="shared" si="41"/>
        <v/>
      </c>
      <c r="AE180" s="164" t="str">
        <f t="shared" si="42"/>
        <v/>
      </c>
      <c r="AF180" s="164" t="str">
        <f t="shared" si="37"/>
        <v/>
      </c>
      <c r="AG180" s="164" t="str">
        <f t="shared" si="38"/>
        <v/>
      </c>
      <c r="AH180" s="166" t="str">
        <f t="shared" si="43"/>
        <v/>
      </c>
      <c r="AI180" s="167" t="str">
        <f t="shared" si="39"/>
        <v/>
      </c>
      <c r="AJ180" s="166" t="str">
        <f t="shared" si="44"/>
        <v/>
      </c>
      <c r="AK180" s="166" t="str">
        <f>IF(AH180&lt;AI180,Übersetzungstexte!A$184,"")</f>
        <v/>
      </c>
      <c r="AL180" s="167" t="str">
        <f t="shared" si="40"/>
        <v/>
      </c>
      <c r="AM180" s="168"/>
    </row>
    <row r="181" spans="1:39" s="169" customFormat="1" ht="16.95" customHeight="1">
      <c r="A181" s="272"/>
      <c r="B181" s="444"/>
      <c r="C181" s="445"/>
      <c r="D181" s="446"/>
      <c r="E181" s="434"/>
      <c r="F181" s="273"/>
      <c r="G181" s="90"/>
      <c r="H181" s="274"/>
      <c r="I181" s="271"/>
      <c r="J181" s="270"/>
      <c r="K181" s="271"/>
      <c r="L181" s="269"/>
      <c r="M181" s="170" t="str">
        <f>IF(A181="","",'1043Ai Domanda'!$B$23)</f>
        <v/>
      </c>
      <c r="N181" s="90"/>
      <c r="O181" s="89"/>
      <c r="P181" s="90"/>
      <c r="Q181" s="89"/>
      <c r="R181" s="90"/>
      <c r="S181" s="271"/>
      <c r="T181" s="269"/>
      <c r="U181" s="346"/>
      <c r="V181" s="347"/>
      <c r="W181" s="348"/>
      <c r="X181" s="56"/>
      <c r="Y181" s="163">
        <f t="shared" si="33"/>
        <v>0</v>
      </c>
      <c r="Z181" s="163">
        <f>IF('1043Ei Conteggio'!D185="",0,1)</f>
        <v>0</v>
      </c>
      <c r="AA181" s="164" t="e">
        <f t="shared" si="34"/>
        <v>#VALUE!</v>
      </c>
      <c r="AB181" s="164">
        <f t="shared" si="35"/>
        <v>0</v>
      </c>
      <c r="AC181" s="165" t="str">
        <f t="shared" si="36"/>
        <v/>
      </c>
      <c r="AD181" s="164" t="str">
        <f t="shared" si="41"/>
        <v/>
      </c>
      <c r="AE181" s="164" t="str">
        <f t="shared" si="42"/>
        <v/>
      </c>
      <c r="AF181" s="164" t="str">
        <f t="shared" si="37"/>
        <v/>
      </c>
      <c r="AG181" s="164" t="str">
        <f t="shared" si="38"/>
        <v/>
      </c>
      <c r="AH181" s="166" t="str">
        <f t="shared" si="43"/>
        <v/>
      </c>
      <c r="AI181" s="167" t="str">
        <f t="shared" si="39"/>
        <v/>
      </c>
      <c r="AJ181" s="166" t="str">
        <f t="shared" si="44"/>
        <v/>
      </c>
      <c r="AK181" s="166" t="str">
        <f>IF(AH181&lt;AI181,Übersetzungstexte!A$184,"")</f>
        <v/>
      </c>
      <c r="AL181" s="167" t="str">
        <f t="shared" si="40"/>
        <v/>
      </c>
      <c r="AM181" s="168"/>
    </row>
    <row r="182" spans="1:39" s="169" customFormat="1" ht="16.95" customHeight="1">
      <c r="A182" s="272"/>
      <c r="B182" s="444"/>
      <c r="C182" s="445"/>
      <c r="D182" s="446"/>
      <c r="E182" s="434"/>
      <c r="F182" s="273"/>
      <c r="G182" s="90"/>
      <c r="H182" s="274"/>
      <c r="I182" s="271"/>
      <c r="J182" s="270"/>
      <c r="K182" s="271"/>
      <c r="L182" s="269"/>
      <c r="M182" s="170" t="str">
        <f>IF(A182="","",'1043Ai Domanda'!$B$23)</f>
        <v/>
      </c>
      <c r="N182" s="90"/>
      <c r="O182" s="89"/>
      <c r="P182" s="90"/>
      <c r="Q182" s="89"/>
      <c r="R182" s="90"/>
      <c r="S182" s="271"/>
      <c r="T182" s="269"/>
      <c r="U182" s="346"/>
      <c r="V182" s="347"/>
      <c r="W182" s="348"/>
      <c r="X182" s="56"/>
      <c r="Y182" s="163">
        <f t="shared" si="33"/>
        <v>0</v>
      </c>
      <c r="Z182" s="163">
        <f>IF('1043Ei Conteggio'!D186="",0,1)</f>
        <v>0</v>
      </c>
      <c r="AA182" s="164" t="e">
        <f t="shared" si="34"/>
        <v>#VALUE!</v>
      </c>
      <c r="AB182" s="164">
        <f t="shared" si="35"/>
        <v>0</v>
      </c>
      <c r="AC182" s="165" t="str">
        <f t="shared" si="36"/>
        <v/>
      </c>
      <c r="AD182" s="164" t="str">
        <f t="shared" si="41"/>
        <v/>
      </c>
      <c r="AE182" s="164" t="str">
        <f t="shared" si="42"/>
        <v/>
      </c>
      <c r="AF182" s="164" t="str">
        <f t="shared" si="37"/>
        <v/>
      </c>
      <c r="AG182" s="164" t="str">
        <f t="shared" si="38"/>
        <v/>
      </c>
      <c r="AH182" s="166" t="str">
        <f t="shared" si="43"/>
        <v/>
      </c>
      <c r="AI182" s="167" t="str">
        <f t="shared" si="39"/>
        <v/>
      </c>
      <c r="AJ182" s="166" t="str">
        <f t="shared" si="44"/>
        <v/>
      </c>
      <c r="AK182" s="166" t="str">
        <f>IF(AH182&lt;AI182,Übersetzungstexte!A$184,"")</f>
        <v/>
      </c>
      <c r="AL182" s="167" t="str">
        <f t="shared" si="40"/>
        <v/>
      </c>
      <c r="AM182" s="168"/>
    </row>
    <row r="183" spans="1:39" s="169" customFormat="1" ht="16.95" customHeight="1">
      <c r="A183" s="272"/>
      <c r="B183" s="444"/>
      <c r="C183" s="445"/>
      <c r="D183" s="446"/>
      <c r="E183" s="434"/>
      <c r="F183" s="273"/>
      <c r="G183" s="90"/>
      <c r="H183" s="274"/>
      <c r="I183" s="271"/>
      <c r="J183" s="270"/>
      <c r="K183" s="271"/>
      <c r="L183" s="269"/>
      <c r="M183" s="170" t="str">
        <f>IF(A183="","",'1043Ai Domanda'!$B$23)</f>
        <v/>
      </c>
      <c r="N183" s="90"/>
      <c r="O183" s="89"/>
      <c r="P183" s="90"/>
      <c r="Q183" s="89"/>
      <c r="R183" s="90"/>
      <c r="S183" s="271"/>
      <c r="T183" s="269"/>
      <c r="U183" s="346"/>
      <c r="V183" s="347"/>
      <c r="W183" s="348"/>
      <c r="X183" s="56"/>
      <c r="Y183" s="163">
        <f t="shared" si="33"/>
        <v>0</v>
      </c>
      <c r="Z183" s="163">
        <f>IF('1043Ei Conteggio'!D187="",0,1)</f>
        <v>0</v>
      </c>
      <c r="AA183" s="164" t="e">
        <f t="shared" si="34"/>
        <v>#VALUE!</v>
      </c>
      <c r="AB183" s="164">
        <f t="shared" si="35"/>
        <v>0</v>
      </c>
      <c r="AC183" s="165" t="str">
        <f t="shared" si="36"/>
        <v/>
      </c>
      <c r="AD183" s="164" t="str">
        <f t="shared" si="41"/>
        <v/>
      </c>
      <c r="AE183" s="164" t="str">
        <f t="shared" si="42"/>
        <v/>
      </c>
      <c r="AF183" s="164" t="str">
        <f t="shared" si="37"/>
        <v/>
      </c>
      <c r="AG183" s="164" t="str">
        <f t="shared" si="38"/>
        <v/>
      </c>
      <c r="AH183" s="166" t="str">
        <f t="shared" si="43"/>
        <v/>
      </c>
      <c r="AI183" s="167" t="str">
        <f t="shared" si="39"/>
        <v/>
      </c>
      <c r="AJ183" s="166" t="str">
        <f t="shared" si="44"/>
        <v/>
      </c>
      <c r="AK183" s="166" t="str">
        <f>IF(AH183&lt;AI183,Übersetzungstexte!A$184,"")</f>
        <v/>
      </c>
      <c r="AL183" s="167" t="str">
        <f t="shared" si="40"/>
        <v/>
      </c>
      <c r="AM183" s="168"/>
    </row>
    <row r="184" spans="1:39" s="169" customFormat="1" ht="16.95" customHeight="1">
      <c r="A184" s="272"/>
      <c r="B184" s="444"/>
      <c r="C184" s="445"/>
      <c r="D184" s="446"/>
      <c r="E184" s="434"/>
      <c r="F184" s="273"/>
      <c r="G184" s="90"/>
      <c r="H184" s="274"/>
      <c r="I184" s="271"/>
      <c r="J184" s="270"/>
      <c r="K184" s="271"/>
      <c r="L184" s="269"/>
      <c r="M184" s="170" t="str">
        <f>IF(A184="","",'1043Ai Domanda'!$B$23)</f>
        <v/>
      </c>
      <c r="N184" s="90"/>
      <c r="O184" s="89"/>
      <c r="P184" s="90"/>
      <c r="Q184" s="89"/>
      <c r="R184" s="90"/>
      <c r="S184" s="271"/>
      <c r="T184" s="269"/>
      <c r="U184" s="346"/>
      <c r="V184" s="347"/>
      <c r="W184" s="348"/>
      <c r="X184" s="56"/>
      <c r="Y184" s="163">
        <f t="shared" si="33"/>
        <v>0</v>
      </c>
      <c r="Z184" s="163">
        <f>IF('1043Ei Conteggio'!D188="",0,1)</f>
        <v>0</v>
      </c>
      <c r="AA184" s="164" t="e">
        <f t="shared" si="34"/>
        <v>#VALUE!</v>
      </c>
      <c r="AB184" s="164">
        <f t="shared" si="35"/>
        <v>0</v>
      </c>
      <c r="AC184" s="165" t="str">
        <f t="shared" si="36"/>
        <v/>
      </c>
      <c r="AD184" s="164" t="str">
        <f t="shared" si="41"/>
        <v/>
      </c>
      <c r="AE184" s="164" t="str">
        <f t="shared" si="42"/>
        <v/>
      </c>
      <c r="AF184" s="164" t="str">
        <f t="shared" si="37"/>
        <v/>
      </c>
      <c r="AG184" s="164" t="str">
        <f t="shared" si="38"/>
        <v/>
      </c>
      <c r="AH184" s="166" t="str">
        <f t="shared" si="43"/>
        <v/>
      </c>
      <c r="AI184" s="167" t="str">
        <f t="shared" si="39"/>
        <v/>
      </c>
      <c r="AJ184" s="166" t="str">
        <f t="shared" si="44"/>
        <v/>
      </c>
      <c r="AK184" s="166" t="str">
        <f>IF(AH184&lt;AI184,Übersetzungstexte!A$184,"")</f>
        <v/>
      </c>
      <c r="AL184" s="167" t="str">
        <f t="shared" si="40"/>
        <v/>
      </c>
      <c r="AM184" s="168"/>
    </row>
    <row r="185" spans="1:39" s="169" customFormat="1" ht="16.95" customHeight="1">
      <c r="A185" s="272"/>
      <c r="B185" s="444"/>
      <c r="C185" s="445"/>
      <c r="D185" s="446"/>
      <c r="E185" s="434"/>
      <c r="F185" s="273"/>
      <c r="G185" s="90"/>
      <c r="H185" s="274"/>
      <c r="I185" s="271"/>
      <c r="J185" s="270"/>
      <c r="K185" s="271"/>
      <c r="L185" s="269"/>
      <c r="M185" s="170" t="str">
        <f>IF(A185="","",'1043Ai Domanda'!$B$23)</f>
        <v/>
      </c>
      <c r="N185" s="90"/>
      <c r="O185" s="89"/>
      <c r="P185" s="90"/>
      <c r="Q185" s="89"/>
      <c r="R185" s="90"/>
      <c r="S185" s="271"/>
      <c r="T185" s="269"/>
      <c r="U185" s="346"/>
      <c r="V185" s="347"/>
      <c r="W185" s="348"/>
      <c r="X185" s="56"/>
      <c r="Y185" s="163">
        <f t="shared" si="33"/>
        <v>0</v>
      </c>
      <c r="Z185" s="163">
        <f>IF('1043Ei Conteggio'!D189="",0,1)</f>
        <v>0</v>
      </c>
      <c r="AA185" s="164" t="e">
        <f t="shared" si="34"/>
        <v>#VALUE!</v>
      </c>
      <c r="AB185" s="164">
        <f t="shared" si="35"/>
        <v>0</v>
      </c>
      <c r="AC185" s="165" t="str">
        <f t="shared" si="36"/>
        <v/>
      </c>
      <c r="AD185" s="164" t="str">
        <f t="shared" si="41"/>
        <v/>
      </c>
      <c r="AE185" s="164" t="str">
        <f t="shared" si="42"/>
        <v/>
      </c>
      <c r="AF185" s="164" t="str">
        <f t="shared" si="37"/>
        <v/>
      </c>
      <c r="AG185" s="164" t="str">
        <f t="shared" si="38"/>
        <v/>
      </c>
      <c r="AH185" s="166" t="str">
        <f t="shared" si="43"/>
        <v/>
      </c>
      <c r="AI185" s="167" t="str">
        <f t="shared" si="39"/>
        <v/>
      </c>
      <c r="AJ185" s="166" t="str">
        <f t="shared" si="44"/>
        <v/>
      </c>
      <c r="AK185" s="166" t="str">
        <f>IF(AH185&lt;AI185,Übersetzungstexte!A$184,"")</f>
        <v/>
      </c>
      <c r="AL185" s="167" t="str">
        <f t="shared" si="40"/>
        <v/>
      </c>
      <c r="AM185" s="168"/>
    </row>
    <row r="186" spans="1:39" s="169" customFormat="1" ht="16.95" customHeight="1">
      <c r="A186" s="272"/>
      <c r="B186" s="444"/>
      <c r="C186" s="445"/>
      <c r="D186" s="446"/>
      <c r="E186" s="434"/>
      <c r="F186" s="273"/>
      <c r="G186" s="90"/>
      <c r="H186" s="274"/>
      <c r="I186" s="271"/>
      <c r="J186" s="270"/>
      <c r="K186" s="271"/>
      <c r="L186" s="269"/>
      <c r="M186" s="170" t="str">
        <f>IF(A186="","",'1043Ai Domanda'!$B$23)</f>
        <v/>
      </c>
      <c r="N186" s="90"/>
      <c r="O186" s="89"/>
      <c r="P186" s="90"/>
      <c r="Q186" s="89"/>
      <c r="R186" s="90"/>
      <c r="S186" s="271"/>
      <c r="T186" s="269"/>
      <c r="U186" s="346"/>
      <c r="V186" s="347"/>
      <c r="W186" s="348"/>
      <c r="X186" s="56"/>
      <c r="Y186" s="163">
        <f t="shared" si="33"/>
        <v>0</v>
      </c>
      <c r="Z186" s="163">
        <f>IF('1043Ei Conteggio'!D190="",0,1)</f>
        <v>0</v>
      </c>
      <c r="AA186" s="164" t="e">
        <f t="shared" si="34"/>
        <v>#VALUE!</v>
      </c>
      <c r="AB186" s="164">
        <f t="shared" si="35"/>
        <v>0</v>
      </c>
      <c r="AC186" s="165" t="str">
        <f t="shared" si="36"/>
        <v/>
      </c>
      <c r="AD186" s="164" t="str">
        <f t="shared" si="41"/>
        <v/>
      </c>
      <c r="AE186" s="164" t="str">
        <f t="shared" si="42"/>
        <v/>
      </c>
      <c r="AF186" s="164" t="str">
        <f t="shared" si="37"/>
        <v/>
      </c>
      <c r="AG186" s="164" t="str">
        <f t="shared" si="38"/>
        <v/>
      </c>
      <c r="AH186" s="166" t="str">
        <f t="shared" si="43"/>
        <v/>
      </c>
      <c r="AI186" s="167" t="str">
        <f t="shared" si="39"/>
        <v/>
      </c>
      <c r="AJ186" s="166" t="str">
        <f t="shared" si="44"/>
        <v/>
      </c>
      <c r="AK186" s="166" t="str">
        <f>IF(AH186&lt;AI186,Übersetzungstexte!A$184,"")</f>
        <v/>
      </c>
      <c r="AL186" s="167" t="str">
        <f t="shared" si="40"/>
        <v/>
      </c>
      <c r="AM186" s="168"/>
    </row>
    <row r="187" spans="1:39" s="169" customFormat="1" ht="16.95" customHeight="1">
      <c r="A187" s="272"/>
      <c r="B187" s="444"/>
      <c r="C187" s="445"/>
      <c r="D187" s="446"/>
      <c r="E187" s="434"/>
      <c r="F187" s="273"/>
      <c r="G187" s="90"/>
      <c r="H187" s="274"/>
      <c r="I187" s="271"/>
      <c r="J187" s="270"/>
      <c r="K187" s="271"/>
      <c r="L187" s="269"/>
      <c r="M187" s="170" t="str">
        <f>IF(A187="","",'1043Ai Domanda'!$B$23)</f>
        <v/>
      </c>
      <c r="N187" s="90"/>
      <c r="O187" s="89"/>
      <c r="P187" s="90"/>
      <c r="Q187" s="89"/>
      <c r="R187" s="90"/>
      <c r="S187" s="271"/>
      <c r="T187" s="269"/>
      <c r="U187" s="346"/>
      <c r="V187" s="347"/>
      <c r="W187" s="348"/>
      <c r="X187" s="56"/>
      <c r="Y187" s="163">
        <f t="shared" si="33"/>
        <v>0</v>
      </c>
      <c r="Z187" s="163">
        <f>IF('1043Ei Conteggio'!D191="",0,1)</f>
        <v>0</v>
      </c>
      <c r="AA187" s="164" t="e">
        <f t="shared" si="34"/>
        <v>#VALUE!</v>
      </c>
      <c r="AB187" s="164">
        <f t="shared" si="35"/>
        <v>0</v>
      </c>
      <c r="AC187" s="165" t="str">
        <f t="shared" si="36"/>
        <v/>
      </c>
      <c r="AD187" s="164" t="str">
        <f t="shared" si="41"/>
        <v/>
      </c>
      <c r="AE187" s="164" t="str">
        <f t="shared" si="42"/>
        <v/>
      </c>
      <c r="AF187" s="164" t="str">
        <f t="shared" si="37"/>
        <v/>
      </c>
      <c r="AG187" s="164" t="str">
        <f t="shared" si="38"/>
        <v/>
      </c>
      <c r="AH187" s="166" t="str">
        <f t="shared" si="43"/>
        <v/>
      </c>
      <c r="AI187" s="167" t="str">
        <f t="shared" si="39"/>
        <v/>
      </c>
      <c r="AJ187" s="166" t="str">
        <f t="shared" si="44"/>
        <v/>
      </c>
      <c r="AK187" s="166" t="str">
        <f>IF(AH187&lt;AI187,Übersetzungstexte!A$184,"")</f>
        <v/>
      </c>
      <c r="AL187" s="167" t="str">
        <f t="shared" si="40"/>
        <v/>
      </c>
      <c r="AM187" s="168"/>
    </row>
    <row r="188" spans="1:39" s="169" customFormat="1" ht="16.95" customHeight="1">
      <c r="A188" s="272"/>
      <c r="B188" s="444"/>
      <c r="C188" s="445"/>
      <c r="D188" s="446"/>
      <c r="E188" s="434"/>
      <c r="F188" s="273"/>
      <c r="G188" s="90"/>
      <c r="H188" s="274"/>
      <c r="I188" s="271"/>
      <c r="J188" s="270"/>
      <c r="K188" s="271"/>
      <c r="L188" s="269"/>
      <c r="M188" s="170" t="str">
        <f>IF(A188="","",'1043Ai Domanda'!$B$23)</f>
        <v/>
      </c>
      <c r="N188" s="90"/>
      <c r="O188" s="89"/>
      <c r="P188" s="90"/>
      <c r="Q188" s="89"/>
      <c r="R188" s="90"/>
      <c r="S188" s="271"/>
      <c r="T188" s="269"/>
      <c r="U188" s="346"/>
      <c r="V188" s="347"/>
      <c r="W188" s="348"/>
      <c r="X188" s="56"/>
      <c r="Y188" s="163">
        <f t="shared" si="33"/>
        <v>0</v>
      </c>
      <c r="Z188" s="163">
        <f>IF('1043Ei Conteggio'!D192="",0,1)</f>
        <v>0</v>
      </c>
      <c r="AA188" s="164" t="e">
        <f t="shared" si="34"/>
        <v>#VALUE!</v>
      </c>
      <c r="AB188" s="164">
        <f t="shared" si="35"/>
        <v>0</v>
      </c>
      <c r="AC188" s="165" t="str">
        <f t="shared" si="36"/>
        <v/>
      </c>
      <c r="AD188" s="164" t="str">
        <f t="shared" si="41"/>
        <v/>
      </c>
      <c r="AE188" s="164" t="str">
        <f t="shared" si="42"/>
        <v/>
      </c>
      <c r="AF188" s="164" t="str">
        <f t="shared" si="37"/>
        <v/>
      </c>
      <c r="AG188" s="164" t="str">
        <f t="shared" si="38"/>
        <v/>
      </c>
      <c r="AH188" s="166" t="str">
        <f t="shared" si="43"/>
        <v/>
      </c>
      <c r="AI188" s="167" t="str">
        <f t="shared" si="39"/>
        <v/>
      </c>
      <c r="AJ188" s="166" t="str">
        <f t="shared" si="44"/>
        <v/>
      </c>
      <c r="AK188" s="166" t="str">
        <f>IF(AH188&lt;AI188,Übersetzungstexte!A$184,"")</f>
        <v/>
      </c>
      <c r="AL188" s="167" t="str">
        <f t="shared" si="40"/>
        <v/>
      </c>
      <c r="AM188" s="168"/>
    </row>
    <row r="189" spans="1:39" s="169" customFormat="1" ht="16.95" customHeight="1">
      <c r="A189" s="272"/>
      <c r="B189" s="444"/>
      <c r="C189" s="445"/>
      <c r="D189" s="446"/>
      <c r="E189" s="434"/>
      <c r="F189" s="273"/>
      <c r="G189" s="90"/>
      <c r="H189" s="274"/>
      <c r="I189" s="271"/>
      <c r="J189" s="270"/>
      <c r="K189" s="271"/>
      <c r="L189" s="269"/>
      <c r="M189" s="170" t="str">
        <f>IF(A189="","",'1043Ai Domanda'!$B$23)</f>
        <v/>
      </c>
      <c r="N189" s="90"/>
      <c r="O189" s="89"/>
      <c r="P189" s="90"/>
      <c r="Q189" s="89"/>
      <c r="R189" s="90"/>
      <c r="S189" s="271"/>
      <c r="T189" s="269"/>
      <c r="U189" s="346"/>
      <c r="V189" s="347"/>
      <c r="W189" s="348"/>
      <c r="X189" s="56"/>
      <c r="Y189" s="163">
        <f t="shared" si="33"/>
        <v>0</v>
      </c>
      <c r="Z189" s="163">
        <f>IF('1043Ei Conteggio'!D193="",0,1)</f>
        <v>0</v>
      </c>
      <c r="AA189" s="164" t="e">
        <f t="shared" si="34"/>
        <v>#VALUE!</v>
      </c>
      <c r="AB189" s="164">
        <f t="shared" si="35"/>
        <v>0</v>
      </c>
      <c r="AC189" s="165" t="str">
        <f t="shared" si="36"/>
        <v/>
      </c>
      <c r="AD189" s="164" t="str">
        <f t="shared" si="41"/>
        <v/>
      </c>
      <c r="AE189" s="164" t="str">
        <f t="shared" si="42"/>
        <v/>
      </c>
      <c r="AF189" s="164" t="str">
        <f t="shared" si="37"/>
        <v/>
      </c>
      <c r="AG189" s="164" t="str">
        <f t="shared" si="38"/>
        <v/>
      </c>
      <c r="AH189" s="166" t="str">
        <f t="shared" si="43"/>
        <v/>
      </c>
      <c r="AI189" s="167" t="str">
        <f t="shared" si="39"/>
        <v/>
      </c>
      <c r="AJ189" s="166" t="str">
        <f t="shared" si="44"/>
        <v/>
      </c>
      <c r="AK189" s="166" t="str">
        <f>IF(AH189&lt;AI189,Übersetzungstexte!A$184,"")</f>
        <v/>
      </c>
      <c r="AL189" s="167" t="str">
        <f t="shared" si="40"/>
        <v/>
      </c>
      <c r="AM189" s="168"/>
    </row>
    <row r="190" spans="1:39" s="169" customFormat="1" ht="16.95" customHeight="1">
      <c r="A190" s="272"/>
      <c r="B190" s="444"/>
      <c r="C190" s="445"/>
      <c r="D190" s="446"/>
      <c r="E190" s="434"/>
      <c r="F190" s="273"/>
      <c r="G190" s="90"/>
      <c r="H190" s="274"/>
      <c r="I190" s="271"/>
      <c r="J190" s="270"/>
      <c r="K190" s="271"/>
      <c r="L190" s="269"/>
      <c r="M190" s="170" t="str">
        <f>IF(A190="","",'1043Ai Domanda'!$B$23)</f>
        <v/>
      </c>
      <c r="N190" s="90"/>
      <c r="O190" s="89"/>
      <c r="P190" s="90"/>
      <c r="Q190" s="89"/>
      <c r="R190" s="90"/>
      <c r="S190" s="271"/>
      <c r="T190" s="269"/>
      <c r="U190" s="346"/>
      <c r="V190" s="347"/>
      <c r="W190" s="348"/>
      <c r="X190" s="56"/>
      <c r="Y190" s="163">
        <f t="shared" si="33"/>
        <v>0</v>
      </c>
      <c r="Z190" s="163">
        <f>IF('1043Ei Conteggio'!D194="",0,1)</f>
        <v>0</v>
      </c>
      <c r="AA190" s="164" t="e">
        <f t="shared" si="34"/>
        <v>#VALUE!</v>
      </c>
      <c r="AB190" s="164">
        <f t="shared" si="35"/>
        <v>0</v>
      </c>
      <c r="AC190" s="165" t="str">
        <f t="shared" si="36"/>
        <v/>
      </c>
      <c r="AD190" s="164" t="str">
        <f t="shared" si="41"/>
        <v/>
      </c>
      <c r="AE190" s="164" t="str">
        <f t="shared" si="42"/>
        <v/>
      </c>
      <c r="AF190" s="164" t="str">
        <f t="shared" si="37"/>
        <v/>
      </c>
      <c r="AG190" s="164" t="str">
        <f t="shared" si="38"/>
        <v/>
      </c>
      <c r="AH190" s="166" t="str">
        <f t="shared" si="43"/>
        <v/>
      </c>
      <c r="AI190" s="167" t="str">
        <f t="shared" si="39"/>
        <v/>
      </c>
      <c r="AJ190" s="166" t="str">
        <f t="shared" si="44"/>
        <v/>
      </c>
      <c r="AK190" s="166" t="str">
        <f>IF(AH190&lt;AI190,Übersetzungstexte!A$184,"")</f>
        <v/>
      </c>
      <c r="AL190" s="167" t="str">
        <f t="shared" si="40"/>
        <v/>
      </c>
      <c r="AM190" s="168"/>
    </row>
    <row r="191" spans="1:39" s="169" customFormat="1" ht="16.95" customHeight="1">
      <c r="A191" s="272"/>
      <c r="B191" s="444"/>
      <c r="C191" s="445"/>
      <c r="D191" s="446"/>
      <c r="E191" s="434"/>
      <c r="F191" s="273"/>
      <c r="G191" s="90"/>
      <c r="H191" s="274"/>
      <c r="I191" s="271"/>
      <c r="J191" s="270"/>
      <c r="K191" s="271"/>
      <c r="L191" s="269"/>
      <c r="M191" s="170" t="str">
        <f>IF(A191="","",'1043Ai Domanda'!$B$23)</f>
        <v/>
      </c>
      <c r="N191" s="90"/>
      <c r="O191" s="89"/>
      <c r="P191" s="90"/>
      <c r="Q191" s="89"/>
      <c r="R191" s="90"/>
      <c r="S191" s="271"/>
      <c r="T191" s="269"/>
      <c r="U191" s="346"/>
      <c r="V191" s="347"/>
      <c r="W191" s="348"/>
      <c r="X191" s="56"/>
      <c r="Y191" s="163">
        <f t="shared" si="33"/>
        <v>0</v>
      </c>
      <c r="Z191" s="163">
        <f>IF('1043Ei Conteggio'!D195="",0,1)</f>
        <v>0</v>
      </c>
      <c r="AA191" s="164" t="e">
        <f t="shared" si="34"/>
        <v>#VALUE!</v>
      </c>
      <c r="AB191" s="164">
        <f t="shared" si="35"/>
        <v>0</v>
      </c>
      <c r="AC191" s="165" t="str">
        <f t="shared" si="36"/>
        <v/>
      </c>
      <c r="AD191" s="164" t="str">
        <f t="shared" si="41"/>
        <v/>
      </c>
      <c r="AE191" s="164" t="str">
        <f t="shared" si="42"/>
        <v/>
      </c>
      <c r="AF191" s="164" t="str">
        <f t="shared" si="37"/>
        <v/>
      </c>
      <c r="AG191" s="164" t="str">
        <f t="shared" si="38"/>
        <v/>
      </c>
      <c r="AH191" s="166" t="str">
        <f t="shared" si="43"/>
        <v/>
      </c>
      <c r="AI191" s="167" t="str">
        <f t="shared" si="39"/>
        <v/>
      </c>
      <c r="AJ191" s="166" t="str">
        <f t="shared" si="44"/>
        <v/>
      </c>
      <c r="AK191" s="166" t="str">
        <f>IF(AH191&lt;AI191,Übersetzungstexte!A$184,"")</f>
        <v/>
      </c>
      <c r="AL191" s="167" t="str">
        <f t="shared" si="40"/>
        <v/>
      </c>
      <c r="AM191" s="168"/>
    </row>
    <row r="192" spans="1:39" s="169" customFormat="1" ht="16.95" customHeight="1">
      <c r="A192" s="272"/>
      <c r="B192" s="444"/>
      <c r="C192" s="445"/>
      <c r="D192" s="446"/>
      <c r="E192" s="434"/>
      <c r="F192" s="273"/>
      <c r="G192" s="90"/>
      <c r="H192" s="274"/>
      <c r="I192" s="271"/>
      <c r="J192" s="270"/>
      <c r="K192" s="271"/>
      <c r="L192" s="269"/>
      <c r="M192" s="170" t="str">
        <f>IF(A192="","",'1043Ai Domanda'!$B$23)</f>
        <v/>
      </c>
      <c r="N192" s="90"/>
      <c r="O192" s="89"/>
      <c r="P192" s="90"/>
      <c r="Q192" s="89"/>
      <c r="R192" s="90"/>
      <c r="S192" s="271"/>
      <c r="T192" s="269"/>
      <c r="U192" s="346"/>
      <c r="V192" s="347"/>
      <c r="W192" s="348"/>
      <c r="X192" s="56"/>
      <c r="Y192" s="163">
        <f t="shared" si="33"/>
        <v>0</v>
      </c>
      <c r="Z192" s="163">
        <f>IF('1043Ei Conteggio'!D196="",0,1)</f>
        <v>0</v>
      </c>
      <c r="AA192" s="164" t="e">
        <f t="shared" si="34"/>
        <v>#VALUE!</v>
      </c>
      <c r="AB192" s="164">
        <f t="shared" si="35"/>
        <v>0</v>
      </c>
      <c r="AC192" s="165" t="str">
        <f t="shared" si="36"/>
        <v/>
      </c>
      <c r="AD192" s="164" t="str">
        <f t="shared" si="41"/>
        <v/>
      </c>
      <c r="AE192" s="164" t="str">
        <f t="shared" si="42"/>
        <v/>
      </c>
      <c r="AF192" s="164" t="str">
        <f t="shared" si="37"/>
        <v/>
      </c>
      <c r="AG192" s="164" t="str">
        <f t="shared" si="38"/>
        <v/>
      </c>
      <c r="AH192" s="166" t="str">
        <f t="shared" si="43"/>
        <v/>
      </c>
      <c r="AI192" s="167" t="str">
        <f t="shared" si="39"/>
        <v/>
      </c>
      <c r="AJ192" s="166" t="str">
        <f t="shared" si="44"/>
        <v/>
      </c>
      <c r="AK192" s="166" t="str">
        <f>IF(AH192&lt;AI192,Übersetzungstexte!A$184,"")</f>
        <v/>
      </c>
      <c r="AL192" s="167" t="str">
        <f t="shared" si="40"/>
        <v/>
      </c>
      <c r="AM192" s="168"/>
    </row>
    <row r="193" spans="1:39" s="169" customFormat="1" ht="16.95" customHeight="1">
      <c r="A193" s="272"/>
      <c r="B193" s="444"/>
      <c r="C193" s="445"/>
      <c r="D193" s="446"/>
      <c r="E193" s="434"/>
      <c r="F193" s="273"/>
      <c r="G193" s="90"/>
      <c r="H193" s="274"/>
      <c r="I193" s="271"/>
      <c r="J193" s="270"/>
      <c r="K193" s="271"/>
      <c r="L193" s="269"/>
      <c r="M193" s="170" t="str">
        <f>IF(A193="","",'1043Ai Domanda'!$B$23)</f>
        <v/>
      </c>
      <c r="N193" s="90"/>
      <c r="O193" s="89"/>
      <c r="P193" s="90"/>
      <c r="Q193" s="89"/>
      <c r="R193" s="90"/>
      <c r="S193" s="271"/>
      <c r="T193" s="269"/>
      <c r="U193" s="346"/>
      <c r="V193" s="347"/>
      <c r="W193" s="348"/>
      <c r="X193" s="56"/>
      <c r="Y193" s="163">
        <f t="shared" si="33"/>
        <v>0</v>
      </c>
      <c r="Z193" s="163">
        <f>IF('1043Ei Conteggio'!D197="",0,1)</f>
        <v>0</v>
      </c>
      <c r="AA193" s="164" t="e">
        <f t="shared" si="34"/>
        <v>#VALUE!</v>
      </c>
      <c r="AB193" s="164">
        <f t="shared" si="35"/>
        <v>0</v>
      </c>
      <c r="AC193" s="165" t="str">
        <f t="shared" si="36"/>
        <v/>
      </c>
      <c r="AD193" s="164" t="str">
        <f t="shared" si="41"/>
        <v/>
      </c>
      <c r="AE193" s="164" t="str">
        <f t="shared" si="42"/>
        <v/>
      </c>
      <c r="AF193" s="164" t="str">
        <f t="shared" si="37"/>
        <v/>
      </c>
      <c r="AG193" s="164" t="str">
        <f t="shared" si="38"/>
        <v/>
      </c>
      <c r="AH193" s="166" t="str">
        <f t="shared" si="43"/>
        <v/>
      </c>
      <c r="AI193" s="167" t="str">
        <f t="shared" si="39"/>
        <v/>
      </c>
      <c r="AJ193" s="166" t="str">
        <f t="shared" si="44"/>
        <v/>
      </c>
      <c r="AK193" s="166" t="str">
        <f>IF(AH193&lt;AI193,Übersetzungstexte!A$184,"")</f>
        <v/>
      </c>
      <c r="AL193" s="167" t="str">
        <f t="shared" si="40"/>
        <v/>
      </c>
      <c r="AM193" s="168"/>
    </row>
    <row r="194" spans="1:39" s="169" customFormat="1" ht="16.95" customHeight="1">
      <c r="A194" s="272"/>
      <c r="B194" s="444"/>
      <c r="C194" s="445"/>
      <c r="D194" s="446"/>
      <c r="E194" s="434"/>
      <c r="F194" s="273"/>
      <c r="G194" s="90"/>
      <c r="H194" s="274"/>
      <c r="I194" s="271"/>
      <c r="J194" s="270"/>
      <c r="K194" s="271"/>
      <c r="L194" s="269"/>
      <c r="M194" s="170" t="str">
        <f>IF(A194="","",'1043Ai Domanda'!$B$23)</f>
        <v/>
      </c>
      <c r="N194" s="90"/>
      <c r="O194" s="89"/>
      <c r="P194" s="90"/>
      <c r="Q194" s="89"/>
      <c r="R194" s="90"/>
      <c r="S194" s="271"/>
      <c r="T194" s="269"/>
      <c r="U194" s="346"/>
      <c r="V194" s="347"/>
      <c r="W194" s="348"/>
      <c r="X194" s="56"/>
      <c r="Y194" s="163">
        <f t="shared" si="33"/>
        <v>0</v>
      </c>
      <c r="Z194" s="163">
        <f>IF('1043Ei Conteggio'!D198="",0,1)</f>
        <v>0</v>
      </c>
      <c r="AA194" s="164" t="e">
        <f t="shared" si="34"/>
        <v>#VALUE!</v>
      </c>
      <c r="AB194" s="164">
        <f t="shared" si="35"/>
        <v>0</v>
      </c>
      <c r="AC194" s="165" t="str">
        <f t="shared" si="36"/>
        <v/>
      </c>
      <c r="AD194" s="164" t="str">
        <f t="shared" si="41"/>
        <v/>
      </c>
      <c r="AE194" s="164" t="str">
        <f t="shared" si="42"/>
        <v/>
      </c>
      <c r="AF194" s="164" t="str">
        <f t="shared" si="37"/>
        <v/>
      </c>
      <c r="AG194" s="164" t="str">
        <f t="shared" si="38"/>
        <v/>
      </c>
      <c r="AH194" s="166" t="str">
        <f t="shared" si="43"/>
        <v/>
      </c>
      <c r="AI194" s="167" t="str">
        <f t="shared" si="39"/>
        <v/>
      </c>
      <c r="AJ194" s="166" t="str">
        <f t="shared" si="44"/>
        <v/>
      </c>
      <c r="AK194" s="166" t="str">
        <f>IF(AH194&lt;AI194,Übersetzungstexte!A$184,"")</f>
        <v/>
      </c>
      <c r="AL194" s="167" t="str">
        <f t="shared" si="40"/>
        <v/>
      </c>
      <c r="AM194" s="168"/>
    </row>
    <row r="195" spans="1:39" s="169" customFormat="1" ht="16.95" customHeight="1">
      <c r="A195" s="272"/>
      <c r="B195" s="444"/>
      <c r="C195" s="445"/>
      <c r="D195" s="446"/>
      <c r="E195" s="434"/>
      <c r="F195" s="273"/>
      <c r="G195" s="90"/>
      <c r="H195" s="274"/>
      <c r="I195" s="271"/>
      <c r="J195" s="270"/>
      <c r="K195" s="271"/>
      <c r="L195" s="269"/>
      <c r="M195" s="170" t="str">
        <f>IF(A195="","",'1043Ai Domanda'!$B$23)</f>
        <v/>
      </c>
      <c r="N195" s="90"/>
      <c r="O195" s="89"/>
      <c r="P195" s="90"/>
      <c r="Q195" s="89"/>
      <c r="R195" s="90"/>
      <c r="S195" s="271"/>
      <c r="T195" s="269"/>
      <c r="U195" s="346"/>
      <c r="V195" s="347"/>
      <c r="W195" s="348"/>
      <c r="X195" s="56"/>
      <c r="Y195" s="163">
        <f t="shared" si="33"/>
        <v>0</v>
      </c>
      <c r="Z195" s="163">
        <f>IF('1043Ei Conteggio'!D199="",0,1)</f>
        <v>0</v>
      </c>
      <c r="AA195" s="164" t="e">
        <f t="shared" si="34"/>
        <v>#VALUE!</v>
      </c>
      <c r="AB195" s="164">
        <f t="shared" si="35"/>
        <v>0</v>
      </c>
      <c r="AC195" s="165" t="str">
        <f t="shared" si="36"/>
        <v/>
      </c>
      <c r="AD195" s="164" t="str">
        <f t="shared" si="41"/>
        <v/>
      </c>
      <c r="AE195" s="164" t="str">
        <f t="shared" si="42"/>
        <v/>
      </c>
      <c r="AF195" s="164" t="str">
        <f t="shared" si="37"/>
        <v/>
      </c>
      <c r="AG195" s="164" t="str">
        <f t="shared" si="38"/>
        <v/>
      </c>
      <c r="AH195" s="166" t="str">
        <f t="shared" si="43"/>
        <v/>
      </c>
      <c r="AI195" s="167" t="str">
        <f t="shared" si="39"/>
        <v/>
      </c>
      <c r="AJ195" s="166" t="str">
        <f t="shared" si="44"/>
        <v/>
      </c>
      <c r="AK195" s="166" t="str">
        <f>IF(AH195&lt;AI195,Übersetzungstexte!A$184,"")</f>
        <v/>
      </c>
      <c r="AL195" s="167" t="str">
        <f t="shared" si="40"/>
        <v/>
      </c>
      <c r="AM195" s="168"/>
    </row>
    <row r="196" spans="1:39" s="169" customFormat="1" ht="16.95" customHeight="1">
      <c r="A196" s="272"/>
      <c r="B196" s="444"/>
      <c r="C196" s="445"/>
      <c r="D196" s="446"/>
      <c r="E196" s="434"/>
      <c r="F196" s="273"/>
      <c r="G196" s="90"/>
      <c r="H196" s="274"/>
      <c r="I196" s="271"/>
      <c r="J196" s="270"/>
      <c r="K196" s="271"/>
      <c r="L196" s="269"/>
      <c r="M196" s="170" t="str">
        <f>IF(A196="","",'1043Ai Domanda'!$B$23)</f>
        <v/>
      </c>
      <c r="N196" s="90"/>
      <c r="O196" s="89"/>
      <c r="P196" s="90"/>
      <c r="Q196" s="89"/>
      <c r="R196" s="90"/>
      <c r="S196" s="271"/>
      <c r="T196" s="269"/>
      <c r="U196" s="346"/>
      <c r="V196" s="347"/>
      <c r="W196" s="348"/>
      <c r="X196" s="56"/>
      <c r="Y196" s="163">
        <f t="shared" si="33"/>
        <v>0</v>
      </c>
      <c r="Z196" s="163">
        <f>IF('1043Ei Conteggio'!D200="",0,1)</f>
        <v>0</v>
      </c>
      <c r="AA196" s="164" t="e">
        <f t="shared" si="34"/>
        <v>#VALUE!</v>
      </c>
      <c r="AB196" s="164">
        <f t="shared" si="35"/>
        <v>0</v>
      </c>
      <c r="AC196" s="165" t="str">
        <f t="shared" si="36"/>
        <v/>
      </c>
      <c r="AD196" s="164" t="str">
        <f t="shared" si="41"/>
        <v/>
      </c>
      <c r="AE196" s="164" t="str">
        <f t="shared" si="42"/>
        <v/>
      </c>
      <c r="AF196" s="164" t="str">
        <f t="shared" si="37"/>
        <v/>
      </c>
      <c r="AG196" s="164" t="str">
        <f t="shared" si="38"/>
        <v/>
      </c>
      <c r="AH196" s="166" t="str">
        <f t="shared" si="43"/>
        <v/>
      </c>
      <c r="AI196" s="167" t="str">
        <f t="shared" si="39"/>
        <v/>
      </c>
      <c r="AJ196" s="166" t="str">
        <f t="shared" si="44"/>
        <v/>
      </c>
      <c r="AK196" s="166" t="str">
        <f>IF(AH196&lt;AI196,Übersetzungstexte!A$184,"")</f>
        <v/>
      </c>
      <c r="AL196" s="167" t="str">
        <f t="shared" si="40"/>
        <v/>
      </c>
      <c r="AM196" s="168"/>
    </row>
    <row r="197" spans="1:39" s="169" customFormat="1" ht="16.95" customHeight="1">
      <c r="A197" s="272"/>
      <c r="B197" s="444"/>
      <c r="C197" s="445"/>
      <c r="D197" s="446"/>
      <c r="E197" s="434"/>
      <c r="F197" s="273"/>
      <c r="G197" s="90"/>
      <c r="H197" s="274"/>
      <c r="I197" s="271"/>
      <c r="J197" s="270"/>
      <c r="K197" s="271"/>
      <c r="L197" s="269"/>
      <c r="M197" s="170" t="str">
        <f>IF(A197="","",'1043Ai Domanda'!$B$23)</f>
        <v/>
      </c>
      <c r="N197" s="90"/>
      <c r="O197" s="89"/>
      <c r="P197" s="90"/>
      <c r="Q197" s="89"/>
      <c r="R197" s="90"/>
      <c r="S197" s="271"/>
      <c r="T197" s="269"/>
      <c r="U197" s="346"/>
      <c r="V197" s="347"/>
      <c r="W197" s="348"/>
      <c r="X197" s="56"/>
      <c r="Y197" s="163">
        <f t="shared" si="33"/>
        <v>0</v>
      </c>
      <c r="Z197" s="163">
        <f>IF('1043Ei Conteggio'!D201="",0,1)</f>
        <v>0</v>
      </c>
      <c r="AA197" s="164" t="e">
        <f t="shared" si="34"/>
        <v>#VALUE!</v>
      </c>
      <c r="AB197" s="164">
        <f t="shared" si="35"/>
        <v>0</v>
      </c>
      <c r="AC197" s="165" t="str">
        <f t="shared" si="36"/>
        <v/>
      </c>
      <c r="AD197" s="164" t="str">
        <f t="shared" si="41"/>
        <v/>
      </c>
      <c r="AE197" s="164" t="str">
        <f t="shared" si="42"/>
        <v/>
      </c>
      <c r="AF197" s="164" t="str">
        <f t="shared" si="37"/>
        <v/>
      </c>
      <c r="AG197" s="164" t="str">
        <f t="shared" si="38"/>
        <v/>
      </c>
      <c r="AH197" s="166" t="str">
        <f t="shared" si="43"/>
        <v/>
      </c>
      <c r="AI197" s="167" t="str">
        <f t="shared" si="39"/>
        <v/>
      </c>
      <c r="AJ197" s="166" t="str">
        <f t="shared" si="44"/>
        <v/>
      </c>
      <c r="AK197" s="166" t="str">
        <f>IF(AH197&lt;AI197,Übersetzungstexte!A$184,"")</f>
        <v/>
      </c>
      <c r="AL197" s="167" t="str">
        <f t="shared" si="40"/>
        <v/>
      </c>
      <c r="AM197" s="168"/>
    </row>
    <row r="198" spans="1:39" s="169" customFormat="1" ht="16.95" customHeight="1">
      <c r="A198" s="272"/>
      <c r="B198" s="444"/>
      <c r="C198" s="445"/>
      <c r="D198" s="446"/>
      <c r="E198" s="434"/>
      <c r="F198" s="273"/>
      <c r="G198" s="90"/>
      <c r="H198" s="274"/>
      <c r="I198" s="271"/>
      <c r="J198" s="270"/>
      <c r="K198" s="271"/>
      <c r="L198" s="269"/>
      <c r="M198" s="170" t="str">
        <f>IF(A198="","",'1043Ai Domanda'!$B$23)</f>
        <v/>
      </c>
      <c r="N198" s="90"/>
      <c r="O198" s="89"/>
      <c r="P198" s="90"/>
      <c r="Q198" s="89"/>
      <c r="R198" s="90"/>
      <c r="S198" s="271"/>
      <c r="T198" s="269"/>
      <c r="U198" s="346"/>
      <c r="V198" s="347"/>
      <c r="W198" s="348"/>
      <c r="X198" s="56"/>
      <c r="Y198" s="163">
        <f t="shared" ref="Y198:Y205" si="45">IF(Y$2-YEAR(D198)&lt;Y$3,0,1)</f>
        <v>0</v>
      </c>
      <c r="Z198" s="163">
        <f>IF('1043Ei Conteggio'!D202="",0,1)</f>
        <v>0</v>
      </c>
      <c r="AA198" s="164" t="e">
        <f t="shared" ref="AA198:AA205" si="46">ROUND((K198+J198)/(Y$4-(K198+J198))*100,2)</f>
        <v>#VALUE!</v>
      </c>
      <c r="AB198" s="164">
        <f t="shared" ref="AB198:AB205" si="47">ROUND(H198,0)/12</f>
        <v>0</v>
      </c>
      <c r="AC198" s="165" t="str">
        <f t="shared" ref="AC198:AC205" si="48">IF(AND(A198="",B198="",C198=""),"",ROUND((Y$4-(K198+J198))*L198/60,1))</f>
        <v/>
      </c>
      <c r="AD198" s="164" t="str">
        <f t="shared" si="41"/>
        <v/>
      </c>
      <c r="AE198" s="164" t="str">
        <f t="shared" si="42"/>
        <v/>
      </c>
      <c r="AF198" s="164" t="str">
        <f t="shared" ref="AF198:AF205" si="49">IF(OR(AND(A198="",B198="",C198=""),F198=0,F198="",AC198=0,AC198=""),"",ROUND((AB198*F198/AC198),2))</f>
        <v/>
      </c>
      <c r="AG198" s="164" t="str">
        <f t="shared" ref="AG198:AG205" si="50">IF(OR(AND(A198="",B198="",C198=""),F198=0,F198="",AC198=0,AC198=""),"",ROUND((I198/(12*AB198*F198)+1)*AB198*F198/AC198,2))</f>
        <v/>
      </c>
      <c r="AH198" s="166" t="str">
        <f t="shared" ref="AH198:AH205" si="51">IF(OR(AND(A198="",B198="",C198=""),AC198=0,AC198=""),"",ROUND(AH$4 / AC198,1))</f>
        <v/>
      </c>
      <c r="AI198" s="167" t="str">
        <f t="shared" ref="AI198:AI205" si="52">IF(OR(AND(A198="",B198="",C198=""),Y$4=""),"",IF(AND(G198&gt;0,I198&gt;0),AE198, IF(G198&gt;0,AD198, IF(AND(F198&gt;0,I198&gt;0),AG198,AF198))))</f>
        <v/>
      </c>
      <c r="AJ198" s="166" t="str">
        <f t="shared" ref="AJ198:AJ205" si="53">IF(AH198&lt;AI198,AH198,AI198)</f>
        <v/>
      </c>
      <c r="AK198" s="166" t="str">
        <f>IF(AH198&lt;AI198,Übersetzungstexte!A$184,"")</f>
        <v/>
      </c>
      <c r="AL198" s="167" t="str">
        <f t="shared" ref="AL198:AL205" si="54">IF(AND(B198="",C198=""),"",CONCATENATE(B198,", ",C198))</f>
        <v/>
      </c>
      <c r="AM198" s="168"/>
    </row>
    <row r="199" spans="1:39" s="169" customFormat="1" ht="16.95" customHeight="1">
      <c r="A199" s="272"/>
      <c r="B199" s="444"/>
      <c r="C199" s="445"/>
      <c r="D199" s="446"/>
      <c r="E199" s="434"/>
      <c r="F199" s="273"/>
      <c r="G199" s="90"/>
      <c r="H199" s="274"/>
      <c r="I199" s="271"/>
      <c r="J199" s="270"/>
      <c r="K199" s="271"/>
      <c r="L199" s="269"/>
      <c r="M199" s="170" t="str">
        <f>IF(A199="","",'1043Ai Domanda'!$B$23)</f>
        <v/>
      </c>
      <c r="N199" s="90"/>
      <c r="O199" s="89"/>
      <c r="P199" s="90"/>
      <c r="Q199" s="89"/>
      <c r="R199" s="90"/>
      <c r="S199" s="271"/>
      <c r="T199" s="269"/>
      <c r="U199" s="346"/>
      <c r="V199" s="347"/>
      <c r="W199" s="348"/>
      <c r="X199" s="56"/>
      <c r="Y199" s="163">
        <f t="shared" si="45"/>
        <v>0</v>
      </c>
      <c r="Z199" s="163">
        <f>IF('1043Ei Conteggio'!D203="",0,1)</f>
        <v>0</v>
      </c>
      <c r="AA199" s="164" t="e">
        <f t="shared" si="46"/>
        <v>#VALUE!</v>
      </c>
      <c r="AB199" s="164">
        <f t="shared" si="47"/>
        <v>0</v>
      </c>
      <c r="AC199" s="165" t="str">
        <f t="shared" si="48"/>
        <v/>
      </c>
      <c r="AD199" s="164" t="str">
        <f t="shared" si="41"/>
        <v/>
      </c>
      <c r="AE199" s="164" t="str">
        <f t="shared" si="42"/>
        <v/>
      </c>
      <c r="AF199" s="164" t="str">
        <f t="shared" si="49"/>
        <v/>
      </c>
      <c r="AG199" s="164" t="str">
        <f t="shared" si="50"/>
        <v/>
      </c>
      <c r="AH199" s="166" t="str">
        <f t="shared" si="51"/>
        <v/>
      </c>
      <c r="AI199" s="167" t="str">
        <f t="shared" si="52"/>
        <v/>
      </c>
      <c r="AJ199" s="166" t="str">
        <f t="shared" si="53"/>
        <v/>
      </c>
      <c r="AK199" s="166" t="str">
        <f>IF(AH199&lt;AI199,Übersetzungstexte!A$184,"")</f>
        <v/>
      </c>
      <c r="AL199" s="167" t="str">
        <f t="shared" si="54"/>
        <v/>
      </c>
      <c r="AM199" s="168"/>
    </row>
    <row r="200" spans="1:39" s="169" customFormat="1" ht="16.95" customHeight="1">
      <c r="A200" s="272"/>
      <c r="B200" s="444"/>
      <c r="C200" s="445"/>
      <c r="D200" s="446"/>
      <c r="E200" s="434"/>
      <c r="F200" s="273"/>
      <c r="G200" s="90"/>
      <c r="H200" s="274"/>
      <c r="I200" s="271"/>
      <c r="J200" s="270"/>
      <c r="K200" s="271"/>
      <c r="L200" s="269"/>
      <c r="M200" s="170" t="str">
        <f>IF(A200="","",'1043Ai Domanda'!$B$23)</f>
        <v/>
      </c>
      <c r="N200" s="90"/>
      <c r="O200" s="89"/>
      <c r="P200" s="90"/>
      <c r="Q200" s="89"/>
      <c r="R200" s="90"/>
      <c r="S200" s="271"/>
      <c r="T200" s="269"/>
      <c r="U200" s="346"/>
      <c r="V200" s="347"/>
      <c r="W200" s="348"/>
      <c r="X200" s="56"/>
      <c r="Y200" s="163">
        <f t="shared" si="45"/>
        <v>0</v>
      </c>
      <c r="Z200" s="163">
        <f>IF('1043Ei Conteggio'!D204="",0,1)</f>
        <v>0</v>
      </c>
      <c r="AA200" s="164" t="e">
        <f t="shared" si="46"/>
        <v>#VALUE!</v>
      </c>
      <c r="AB200" s="164">
        <f t="shared" si="47"/>
        <v>0</v>
      </c>
      <c r="AC200" s="165" t="str">
        <f t="shared" si="48"/>
        <v/>
      </c>
      <c r="AD200" s="164" t="str">
        <f t="shared" si="41"/>
        <v/>
      </c>
      <c r="AE200" s="164" t="str">
        <f t="shared" si="42"/>
        <v/>
      </c>
      <c r="AF200" s="164" t="str">
        <f t="shared" si="49"/>
        <v/>
      </c>
      <c r="AG200" s="164" t="str">
        <f t="shared" si="50"/>
        <v/>
      </c>
      <c r="AH200" s="166" t="str">
        <f t="shared" si="51"/>
        <v/>
      </c>
      <c r="AI200" s="167" t="str">
        <f t="shared" si="52"/>
        <v/>
      </c>
      <c r="AJ200" s="166" t="str">
        <f t="shared" si="53"/>
        <v/>
      </c>
      <c r="AK200" s="166" t="str">
        <f>IF(AH200&lt;AI200,Übersetzungstexte!A$184,"")</f>
        <v/>
      </c>
      <c r="AL200" s="167" t="str">
        <f t="shared" si="54"/>
        <v/>
      </c>
      <c r="AM200" s="168"/>
    </row>
    <row r="201" spans="1:39" s="169" customFormat="1" ht="16.95" customHeight="1">
      <c r="A201" s="272"/>
      <c r="B201" s="444"/>
      <c r="C201" s="445"/>
      <c r="D201" s="446"/>
      <c r="E201" s="434"/>
      <c r="F201" s="273"/>
      <c r="G201" s="90"/>
      <c r="H201" s="274"/>
      <c r="I201" s="271"/>
      <c r="J201" s="270"/>
      <c r="K201" s="271"/>
      <c r="L201" s="269"/>
      <c r="M201" s="170" t="str">
        <f>IF(A201="","",'1043Ai Domanda'!$B$23)</f>
        <v/>
      </c>
      <c r="N201" s="90"/>
      <c r="O201" s="89"/>
      <c r="P201" s="90"/>
      <c r="Q201" s="89"/>
      <c r="R201" s="90"/>
      <c r="S201" s="271"/>
      <c r="T201" s="269"/>
      <c r="U201" s="346"/>
      <c r="V201" s="347"/>
      <c r="W201" s="348"/>
      <c r="X201" s="56"/>
      <c r="Y201" s="163">
        <f t="shared" si="45"/>
        <v>0</v>
      </c>
      <c r="Z201" s="163">
        <f>IF('1043Ei Conteggio'!D205="",0,1)</f>
        <v>0</v>
      </c>
      <c r="AA201" s="164" t="e">
        <f t="shared" si="46"/>
        <v>#VALUE!</v>
      </c>
      <c r="AB201" s="164">
        <f t="shared" si="47"/>
        <v>0</v>
      </c>
      <c r="AC201" s="165" t="str">
        <f t="shared" si="48"/>
        <v/>
      </c>
      <c r="AD201" s="164" t="str">
        <f t="shared" ref="AD201:AD207" si="55">IF(OR(AND(A201="",B201="",C201=""),G201=0,G201=""),"",ROUND((1+AA201/100)*AB201*G201,2))</f>
        <v/>
      </c>
      <c r="AE201" s="164" t="str">
        <f t="shared" ref="AE201:AE207" si="56">IF(OR(AND(A201="",B201="",C201=""),G201=0,G201=""),"",ROUND((1+AA201/100)*(I201/(Y$4*L201/5)+AB201*G201),2))</f>
        <v/>
      </c>
      <c r="AF201" s="164" t="str">
        <f t="shared" si="49"/>
        <v/>
      </c>
      <c r="AG201" s="164" t="str">
        <f t="shared" si="50"/>
        <v/>
      </c>
      <c r="AH201" s="166" t="str">
        <f t="shared" si="51"/>
        <v/>
      </c>
      <c r="AI201" s="167" t="str">
        <f t="shared" si="52"/>
        <v/>
      </c>
      <c r="AJ201" s="166" t="str">
        <f t="shared" si="53"/>
        <v/>
      </c>
      <c r="AK201" s="166" t="str">
        <f>IF(AH201&lt;AI201,Übersetzungstexte!A$184,"")</f>
        <v/>
      </c>
      <c r="AL201" s="167" t="str">
        <f t="shared" si="54"/>
        <v/>
      </c>
      <c r="AM201" s="168"/>
    </row>
    <row r="202" spans="1:39" s="169" customFormat="1" ht="16.95" customHeight="1">
      <c r="A202" s="272"/>
      <c r="B202" s="444"/>
      <c r="C202" s="445"/>
      <c r="D202" s="446"/>
      <c r="E202" s="434"/>
      <c r="F202" s="273"/>
      <c r="G202" s="90"/>
      <c r="H202" s="274"/>
      <c r="I202" s="271"/>
      <c r="J202" s="270"/>
      <c r="K202" s="271"/>
      <c r="L202" s="269"/>
      <c r="M202" s="170" t="str">
        <f>IF(A202="","",'1043Ai Domanda'!$B$23)</f>
        <v/>
      </c>
      <c r="N202" s="90"/>
      <c r="O202" s="89"/>
      <c r="P202" s="90"/>
      <c r="Q202" s="89"/>
      <c r="R202" s="90"/>
      <c r="S202" s="271"/>
      <c r="T202" s="269"/>
      <c r="U202" s="346"/>
      <c r="V202" s="347"/>
      <c r="W202" s="348"/>
      <c r="X202" s="56"/>
      <c r="Y202" s="163">
        <f t="shared" si="45"/>
        <v>0</v>
      </c>
      <c r="Z202" s="163">
        <f>IF('1043Ei Conteggio'!D206="",0,1)</f>
        <v>0</v>
      </c>
      <c r="AA202" s="164" t="e">
        <f t="shared" si="46"/>
        <v>#VALUE!</v>
      </c>
      <c r="AB202" s="164">
        <f t="shared" si="47"/>
        <v>0</v>
      </c>
      <c r="AC202" s="165" t="str">
        <f t="shared" si="48"/>
        <v/>
      </c>
      <c r="AD202" s="164" t="str">
        <f t="shared" si="55"/>
        <v/>
      </c>
      <c r="AE202" s="164" t="str">
        <f t="shared" si="56"/>
        <v/>
      </c>
      <c r="AF202" s="164" t="str">
        <f t="shared" si="49"/>
        <v/>
      </c>
      <c r="AG202" s="164" t="str">
        <f t="shared" si="50"/>
        <v/>
      </c>
      <c r="AH202" s="166" t="str">
        <f t="shared" si="51"/>
        <v/>
      </c>
      <c r="AI202" s="167" t="str">
        <f t="shared" si="52"/>
        <v/>
      </c>
      <c r="AJ202" s="166" t="str">
        <f t="shared" si="53"/>
        <v/>
      </c>
      <c r="AK202" s="166" t="str">
        <f>IF(AH202&lt;AI202,Übersetzungstexte!A$184,"")</f>
        <v/>
      </c>
      <c r="AL202" s="167" t="str">
        <f t="shared" si="54"/>
        <v/>
      </c>
      <c r="AM202" s="168"/>
    </row>
    <row r="203" spans="1:39" s="169" customFormat="1" ht="16.95" customHeight="1">
      <c r="A203" s="272"/>
      <c r="B203" s="444"/>
      <c r="C203" s="445"/>
      <c r="D203" s="446"/>
      <c r="E203" s="434"/>
      <c r="F203" s="273"/>
      <c r="G203" s="90"/>
      <c r="H203" s="274"/>
      <c r="I203" s="271"/>
      <c r="J203" s="270"/>
      <c r="K203" s="271"/>
      <c r="L203" s="269"/>
      <c r="M203" s="170" t="str">
        <f>IF(A203="","",'1043Ai Domanda'!$B$23)</f>
        <v/>
      </c>
      <c r="N203" s="90"/>
      <c r="O203" s="89"/>
      <c r="P203" s="90"/>
      <c r="Q203" s="89"/>
      <c r="R203" s="90"/>
      <c r="S203" s="271"/>
      <c r="T203" s="269"/>
      <c r="U203" s="346"/>
      <c r="V203" s="347"/>
      <c r="W203" s="348"/>
      <c r="X203" s="56"/>
      <c r="Y203" s="163">
        <f t="shared" si="45"/>
        <v>0</v>
      </c>
      <c r="Z203" s="163">
        <f>IF('1043Ei Conteggio'!D207="",0,1)</f>
        <v>0</v>
      </c>
      <c r="AA203" s="164" t="e">
        <f t="shared" si="46"/>
        <v>#VALUE!</v>
      </c>
      <c r="AB203" s="164">
        <f t="shared" si="47"/>
        <v>0</v>
      </c>
      <c r="AC203" s="165" t="str">
        <f t="shared" si="48"/>
        <v/>
      </c>
      <c r="AD203" s="164" t="str">
        <f t="shared" si="55"/>
        <v/>
      </c>
      <c r="AE203" s="164" t="str">
        <f t="shared" si="56"/>
        <v/>
      </c>
      <c r="AF203" s="164" t="str">
        <f t="shared" si="49"/>
        <v/>
      </c>
      <c r="AG203" s="164" t="str">
        <f t="shared" si="50"/>
        <v/>
      </c>
      <c r="AH203" s="166" t="str">
        <f t="shared" si="51"/>
        <v/>
      </c>
      <c r="AI203" s="167" t="str">
        <f t="shared" si="52"/>
        <v/>
      </c>
      <c r="AJ203" s="166" t="str">
        <f t="shared" si="53"/>
        <v/>
      </c>
      <c r="AK203" s="166" t="str">
        <f>IF(AH203&lt;AI203,Übersetzungstexte!A$184,"")</f>
        <v/>
      </c>
      <c r="AL203" s="167" t="str">
        <f t="shared" si="54"/>
        <v/>
      </c>
      <c r="AM203" s="168"/>
    </row>
    <row r="204" spans="1:39" s="169" customFormat="1" ht="16.95" customHeight="1">
      <c r="A204" s="272"/>
      <c r="B204" s="444"/>
      <c r="C204" s="445"/>
      <c r="D204" s="446"/>
      <c r="E204" s="434"/>
      <c r="F204" s="273"/>
      <c r="G204" s="90"/>
      <c r="H204" s="274"/>
      <c r="I204" s="271"/>
      <c r="J204" s="270"/>
      <c r="K204" s="271"/>
      <c r="L204" s="269"/>
      <c r="M204" s="170" t="str">
        <f>IF(A204="","",'1043Ai Domanda'!$B$23)</f>
        <v/>
      </c>
      <c r="N204" s="90"/>
      <c r="O204" s="89"/>
      <c r="P204" s="90"/>
      <c r="Q204" s="89"/>
      <c r="R204" s="90"/>
      <c r="S204" s="271"/>
      <c r="T204" s="269"/>
      <c r="U204" s="346"/>
      <c r="V204" s="347"/>
      <c r="W204" s="348"/>
      <c r="X204" s="56"/>
      <c r="Y204" s="163">
        <f t="shared" si="45"/>
        <v>0</v>
      </c>
      <c r="Z204" s="163">
        <f>IF('1043Ei Conteggio'!D208="",0,1)</f>
        <v>0</v>
      </c>
      <c r="AA204" s="164" t="e">
        <f t="shared" si="46"/>
        <v>#VALUE!</v>
      </c>
      <c r="AB204" s="164">
        <f t="shared" si="47"/>
        <v>0</v>
      </c>
      <c r="AC204" s="165" t="str">
        <f t="shared" si="48"/>
        <v/>
      </c>
      <c r="AD204" s="164" t="str">
        <f t="shared" si="55"/>
        <v/>
      </c>
      <c r="AE204" s="164" t="str">
        <f t="shared" si="56"/>
        <v/>
      </c>
      <c r="AF204" s="164" t="str">
        <f t="shared" si="49"/>
        <v/>
      </c>
      <c r="AG204" s="164" t="str">
        <f t="shared" si="50"/>
        <v/>
      </c>
      <c r="AH204" s="166" t="str">
        <f t="shared" si="51"/>
        <v/>
      </c>
      <c r="AI204" s="167" t="str">
        <f t="shared" si="52"/>
        <v/>
      </c>
      <c r="AJ204" s="166" t="str">
        <f t="shared" si="53"/>
        <v/>
      </c>
      <c r="AK204" s="166" t="str">
        <f>IF(AH204&lt;AI204,Übersetzungstexte!A$184,"")</f>
        <v/>
      </c>
      <c r="AL204" s="167" t="str">
        <f t="shared" si="54"/>
        <v/>
      </c>
      <c r="AM204" s="168"/>
    </row>
    <row r="205" spans="1:39" s="169" customFormat="1" ht="16.95" customHeight="1">
      <c r="A205" s="272"/>
      <c r="B205" s="444"/>
      <c r="C205" s="445"/>
      <c r="D205" s="446"/>
      <c r="E205" s="434"/>
      <c r="F205" s="273"/>
      <c r="G205" s="90"/>
      <c r="H205" s="274"/>
      <c r="I205" s="271"/>
      <c r="J205" s="270"/>
      <c r="K205" s="271"/>
      <c r="L205" s="269"/>
      <c r="M205" s="170" t="str">
        <f>IF(A205="","",'1043Ai Domanda'!$B$23)</f>
        <v/>
      </c>
      <c r="N205" s="90"/>
      <c r="O205" s="89"/>
      <c r="P205" s="90"/>
      <c r="Q205" s="89"/>
      <c r="R205" s="90"/>
      <c r="S205" s="271"/>
      <c r="T205" s="269"/>
      <c r="U205" s="346"/>
      <c r="V205" s="347"/>
      <c r="W205" s="348"/>
      <c r="X205" s="56"/>
      <c r="Y205" s="163">
        <f t="shared" si="45"/>
        <v>0</v>
      </c>
      <c r="Z205" s="163">
        <f>IF('1043Ei Conteggio'!D209="",0,1)</f>
        <v>0</v>
      </c>
      <c r="AA205" s="164" t="e">
        <f t="shared" si="46"/>
        <v>#VALUE!</v>
      </c>
      <c r="AB205" s="164">
        <f t="shared" si="47"/>
        <v>0</v>
      </c>
      <c r="AC205" s="165" t="str">
        <f t="shared" si="48"/>
        <v/>
      </c>
      <c r="AD205" s="164" t="str">
        <f t="shared" si="55"/>
        <v/>
      </c>
      <c r="AE205" s="164" t="str">
        <f t="shared" si="56"/>
        <v/>
      </c>
      <c r="AF205" s="164" t="str">
        <f t="shared" si="49"/>
        <v/>
      </c>
      <c r="AG205" s="164" t="str">
        <f t="shared" si="50"/>
        <v/>
      </c>
      <c r="AH205" s="166" t="str">
        <f t="shared" si="51"/>
        <v/>
      </c>
      <c r="AI205" s="167" t="str">
        <f t="shared" si="52"/>
        <v/>
      </c>
      <c r="AJ205" s="166" t="str">
        <f t="shared" si="53"/>
        <v/>
      </c>
      <c r="AK205" s="166" t="str">
        <f>IF(AH205&lt;AI205,Übersetzungstexte!A$184,"")</f>
        <v/>
      </c>
      <c r="AL205" s="167" t="str">
        <f t="shared" si="54"/>
        <v/>
      </c>
      <c r="AM205" s="168"/>
    </row>
    <row r="206" spans="1:39" s="169" customFormat="1" ht="16.95" customHeight="1">
      <c r="A206" s="272"/>
      <c r="B206" s="444"/>
      <c r="C206" s="445"/>
      <c r="D206" s="446"/>
      <c r="E206" s="434"/>
      <c r="F206" s="273"/>
      <c r="G206" s="90"/>
      <c r="H206" s="274"/>
      <c r="I206" s="271"/>
      <c r="J206" s="270"/>
      <c r="K206" s="271"/>
      <c r="L206" s="269"/>
      <c r="M206" s="170" t="str">
        <f>IF(A206="","",'1043Ai Domanda'!$B$23)</f>
        <v/>
      </c>
      <c r="N206" s="90"/>
      <c r="O206" s="89"/>
      <c r="P206" s="90"/>
      <c r="Q206" s="89"/>
      <c r="R206" s="90"/>
      <c r="S206" s="271"/>
      <c r="T206" s="269"/>
      <c r="U206" s="346"/>
      <c r="V206" s="347"/>
      <c r="W206" s="348"/>
      <c r="X206" s="56"/>
      <c r="Y206" s="163">
        <f>IF(Y$2-YEAR(D206)&lt;Y$3,0,1)</f>
        <v>0</v>
      </c>
      <c r="Z206" s="163">
        <f>IF('1043Ei Conteggio'!D210="",0,1)</f>
        <v>0</v>
      </c>
      <c r="AA206" s="164" t="e">
        <f>ROUND((K206+J206)/(Y$4-(K206+J206))*100,2)</f>
        <v>#VALUE!</v>
      </c>
      <c r="AB206" s="164">
        <f>ROUND(H206,0)/12</f>
        <v>0</v>
      </c>
      <c r="AC206" s="165" t="str">
        <f>IF(AND(A206="",B206="",C206=""),"",ROUND((Y$4-(K206+J206))*L206/60,1))</f>
        <v/>
      </c>
      <c r="AD206" s="164" t="str">
        <f t="shared" si="55"/>
        <v/>
      </c>
      <c r="AE206" s="164" t="str">
        <f t="shared" si="56"/>
        <v/>
      </c>
      <c r="AF206" s="164" t="str">
        <f>IF(OR(AND(A206="",B206="",C206=""),F206=0,F206="",AC206=0,AC206=""),"",ROUND((AB206*F206/AC206),2))</f>
        <v/>
      </c>
      <c r="AG206" s="164" t="str">
        <f>IF(OR(AND(A206="",B206="",C206=""),F206=0,F206="",AC206=0,AC206=""),"",ROUND((I206/(12*AB206*F206)+1)*AB206*F206/AC206,2))</f>
        <v/>
      </c>
      <c r="AH206" s="166" t="str">
        <f>IF(OR(AND(A206="",B206="",C206=""),AC206=0,AC206=""),"",ROUND(AH$4 / AC206,1))</f>
        <v/>
      </c>
      <c r="AI206" s="167" t="str">
        <f>IF(OR(AND(A206="",B206="",C206=""),Y$4=""),"",IF(AND(G206&gt;0,I206&gt;0),AE206, IF(G206&gt;0,AD206, IF(AND(F206&gt;0,I206&gt;0),AG206,AF206))))</f>
        <v/>
      </c>
      <c r="AJ206" s="166" t="str">
        <f>IF(AH206&lt;AI206,AH206,AI206)</f>
        <v/>
      </c>
      <c r="AK206" s="166" t="str">
        <f>IF(AH206&lt;AI206,Übersetzungstexte!A$184,"")</f>
        <v/>
      </c>
      <c r="AL206" s="167" t="str">
        <f>IF(AND(B206="",C206=""),"",CONCATENATE(B206,", ",C206))</f>
        <v/>
      </c>
      <c r="AM206" s="168"/>
    </row>
    <row r="207" spans="1:39" s="169" customFormat="1" ht="16.95" customHeight="1">
      <c r="A207" s="380"/>
      <c r="B207" s="447"/>
      <c r="C207" s="448"/>
      <c r="D207" s="449"/>
      <c r="E207" s="450"/>
      <c r="F207" s="381"/>
      <c r="G207" s="382"/>
      <c r="H207" s="383"/>
      <c r="I207" s="384"/>
      <c r="J207" s="385"/>
      <c r="K207" s="384"/>
      <c r="L207" s="386"/>
      <c r="M207" s="381" t="str">
        <f>IF(A207="","",'1043Ai Domanda'!$B$23)</f>
        <v/>
      </c>
      <c r="N207" s="382"/>
      <c r="O207" s="387"/>
      <c r="P207" s="382"/>
      <c r="Q207" s="387"/>
      <c r="R207" s="382"/>
      <c r="S207" s="384"/>
      <c r="T207" s="386"/>
      <c r="U207" s="388"/>
      <c r="V207" s="389"/>
      <c r="W207" s="390"/>
      <c r="X207" s="56"/>
      <c r="Y207" s="163">
        <f>IF(Y$2-YEAR(D207)&lt;Y$3,0,1)</f>
        <v>0</v>
      </c>
      <c r="Z207" s="163">
        <f>IF('1043Ei Conteggio'!D211="",0,1)</f>
        <v>0</v>
      </c>
      <c r="AA207" s="164" t="e">
        <f>ROUND((K207+J207)/(Y$4-(K207+J207))*100,2)</f>
        <v>#VALUE!</v>
      </c>
      <c r="AB207" s="164">
        <f>ROUND(H207,0)/12</f>
        <v>0</v>
      </c>
      <c r="AC207" s="165" t="str">
        <f>IF(AND(A207="",B207="",C207=""),"",ROUND((Y$4-(K207+J207))*L207/60,1))</f>
        <v/>
      </c>
      <c r="AD207" s="164" t="str">
        <f t="shared" si="55"/>
        <v/>
      </c>
      <c r="AE207" s="164" t="str">
        <f t="shared" si="56"/>
        <v/>
      </c>
      <c r="AF207" s="164" t="str">
        <f>IF(OR(AND(A207="",B207="",C207=""),F207=0,F207="",AC207=0,AC207=""),"",ROUND((AB207*F207/AC207),2))</f>
        <v/>
      </c>
      <c r="AG207" s="164" t="str">
        <f>IF(OR(AND(A207="",B207="",C207=""),F207=0,F207="",AC207=0,AC207=""),"",ROUND((I207/(12*AB207*F207)+1)*AB207*F207/AC207,2))</f>
        <v/>
      </c>
      <c r="AH207" s="166" t="str">
        <f>IF(OR(AND(A207="",B207="",C207=""),AC207=0,AC207=""),"",ROUND(AH$4 / AC207,1))</f>
        <v/>
      </c>
      <c r="AI207" s="167" t="str">
        <f>IF(OR(AND(A207="",B207="",C207=""),Y$4=""),"",IF(AND(G207&gt;0,I207&gt;0),AE207, IF(G207&gt;0,AD207, IF(AND(F207&gt;0,I207&gt;0),AG207,AF207))))</f>
        <v/>
      </c>
      <c r="AJ207" s="166" t="str">
        <f>IF(AH207&lt;AI207,AH207,AI207)</f>
        <v/>
      </c>
      <c r="AK207" s="166" t="str">
        <f>IF(AH207&lt;AI207,Übersetzungstexte!A$184,"")</f>
        <v/>
      </c>
      <c r="AL207" s="167" t="str">
        <f>IF(AND(B207="",C207=""),"",CONCATENATE(B207,", ",C207))</f>
        <v/>
      </c>
      <c r="AM207" s="168"/>
    </row>
    <row r="208" spans="1:39"/>
  </sheetData>
  <sheetProtection algorithmName="SHA-512" hashValue="vLr4VhAVDJ8b4fMJqaMUlS3V03us2wefDbCcvL4BLKZL+VYnUkZsXUrMVM+wNO+e5mKObj3DkugP3txW/MkN8A==" saltValue="4bsDu+arM8faQBqmF5xe8A==" spinCount="100000" sheet="1" selectLockedCells="1"/>
  <mergeCells count="19">
    <mergeCell ref="W5:W6"/>
    <mergeCell ref="Q5:R5"/>
    <mergeCell ref="F5:F6"/>
    <mergeCell ref="G5:G6"/>
    <mergeCell ref="H5:H6"/>
    <mergeCell ref="I5:I6"/>
    <mergeCell ref="J5:J6"/>
    <mergeCell ref="K5:K6"/>
    <mergeCell ref="L5:L6"/>
    <mergeCell ref="M5:N5"/>
    <mergeCell ref="O5:O6"/>
    <mergeCell ref="P5:P6"/>
    <mergeCell ref="S5:S6"/>
    <mergeCell ref="T5:T6"/>
    <mergeCell ref="E5:E6"/>
    <mergeCell ref="C1:D1"/>
    <mergeCell ref="C2:D2"/>
    <mergeCell ref="U5:U6"/>
    <mergeCell ref="V5:V6"/>
  </mergeCells>
  <phoneticPr fontId="10" type="noConversion"/>
  <conditionalFormatting sqref="A8:A106">
    <cfRule type="cellIs" dxfId="67" priority="58" operator="between">
      <formula>7560000000000</formula>
      <formula>7569999999999</formula>
    </cfRule>
    <cfRule type="cellIs" dxfId="66" priority="59" operator="between">
      <formula>0</formula>
      <formula>9999999999</formula>
    </cfRule>
  </conditionalFormatting>
  <conditionalFormatting sqref="A8:D106 H8:T106">
    <cfRule type="expression" dxfId="65" priority="57">
      <formula>A8=""</formula>
    </cfRule>
  </conditionalFormatting>
  <conditionalFormatting sqref="U8:W106">
    <cfRule type="expression" dxfId="64" priority="56">
      <formula>U8=""</formula>
    </cfRule>
  </conditionalFormatting>
  <conditionalFormatting sqref="A7">
    <cfRule type="cellIs" dxfId="63" priority="54" operator="between">
      <formula>7560000000000</formula>
      <formula>7569999999999</formula>
    </cfRule>
    <cfRule type="cellIs" dxfId="62" priority="55" operator="between">
      <formula>0</formula>
      <formula>9999999999</formula>
    </cfRule>
  </conditionalFormatting>
  <conditionalFormatting sqref="A7:D7 H7:T7">
    <cfRule type="expression" dxfId="61" priority="53">
      <formula>A7=""</formula>
    </cfRule>
  </conditionalFormatting>
  <conditionalFormatting sqref="V7">
    <cfRule type="expression" dxfId="60" priority="52">
      <formula>V7=""</formula>
    </cfRule>
  </conditionalFormatting>
  <conditionalFormatting sqref="F7:G106">
    <cfRule type="expression" dxfId="59" priority="51">
      <formula>F7=""</formula>
    </cfRule>
  </conditionalFormatting>
  <conditionalFormatting sqref="F7:F106">
    <cfRule type="expression" dxfId="58" priority="50">
      <formula>G7&lt;&gt;""</formula>
    </cfRule>
  </conditionalFormatting>
  <conditionalFormatting sqref="G7:G106">
    <cfRule type="expression" dxfId="57" priority="49">
      <formula>F7&lt;&gt;""</formula>
    </cfRule>
  </conditionalFormatting>
  <conditionalFormatting sqref="W7">
    <cfRule type="expression" dxfId="56" priority="48">
      <formula>W7=""</formula>
    </cfRule>
  </conditionalFormatting>
  <conditionalFormatting sqref="U7">
    <cfRule type="expression" dxfId="55" priority="47">
      <formula>U7=""</formula>
    </cfRule>
  </conditionalFormatting>
  <conditionalFormatting sqref="A107:A197">
    <cfRule type="cellIs" dxfId="54" priority="45" operator="between">
      <formula>7560000000000</formula>
      <formula>7569999999999</formula>
    </cfRule>
    <cfRule type="cellIs" dxfId="53" priority="46" operator="between">
      <formula>0</formula>
      <formula>9999999999</formula>
    </cfRule>
  </conditionalFormatting>
  <conditionalFormatting sqref="A107:D197 H107:T197">
    <cfRule type="expression" dxfId="52" priority="44">
      <formula>A107=""</formula>
    </cfRule>
  </conditionalFormatting>
  <conditionalFormatting sqref="U107:W197">
    <cfRule type="expression" dxfId="51" priority="43">
      <formula>U107=""</formula>
    </cfRule>
  </conditionalFormatting>
  <conditionalFormatting sqref="F107:G197">
    <cfRule type="expression" dxfId="50" priority="42">
      <formula>F107=""</formula>
    </cfRule>
  </conditionalFormatting>
  <conditionalFormatting sqref="F107:F197">
    <cfRule type="expression" dxfId="49" priority="41">
      <formula>G107&lt;&gt;""</formula>
    </cfRule>
  </conditionalFormatting>
  <conditionalFormatting sqref="G107:G197">
    <cfRule type="expression" dxfId="48" priority="40">
      <formula>F107&lt;&gt;""</formula>
    </cfRule>
  </conditionalFormatting>
  <conditionalFormatting sqref="A198:A204">
    <cfRule type="cellIs" dxfId="47" priority="38" operator="between">
      <formula>7560000000000</formula>
      <formula>7569999999999</formula>
    </cfRule>
    <cfRule type="cellIs" dxfId="46" priority="39" operator="between">
      <formula>0</formula>
      <formula>9999999999</formula>
    </cfRule>
  </conditionalFormatting>
  <conditionalFormatting sqref="A198:D204 H198:T204">
    <cfRule type="expression" dxfId="45" priority="37">
      <formula>A198=""</formula>
    </cfRule>
  </conditionalFormatting>
  <conditionalFormatting sqref="U198:W204">
    <cfRule type="expression" dxfId="44" priority="36">
      <formula>U198=""</formula>
    </cfRule>
  </conditionalFormatting>
  <conditionalFormatting sqref="F198:G204">
    <cfRule type="expression" dxfId="43" priority="35">
      <formula>F198=""</formula>
    </cfRule>
  </conditionalFormatting>
  <conditionalFormatting sqref="F198:F204">
    <cfRule type="expression" dxfId="42" priority="34">
      <formula>G198&lt;&gt;""</formula>
    </cfRule>
  </conditionalFormatting>
  <conditionalFormatting sqref="G198:G204">
    <cfRule type="expression" dxfId="41" priority="33">
      <formula>F198&lt;&gt;""</formula>
    </cfRule>
  </conditionalFormatting>
  <conditionalFormatting sqref="A205">
    <cfRule type="cellIs" dxfId="40" priority="31" operator="between">
      <formula>7560000000000</formula>
      <formula>7569999999999</formula>
    </cfRule>
    <cfRule type="cellIs" dxfId="39" priority="32" operator="between">
      <formula>0</formula>
      <formula>9999999999</formula>
    </cfRule>
  </conditionalFormatting>
  <conditionalFormatting sqref="A205:D205 H205:T205">
    <cfRule type="expression" dxfId="38" priority="30">
      <formula>A205=""</formula>
    </cfRule>
  </conditionalFormatting>
  <conditionalFormatting sqref="U205:W205">
    <cfRule type="expression" dxfId="37" priority="29">
      <formula>U205=""</formula>
    </cfRule>
  </conditionalFormatting>
  <conditionalFormatting sqref="F205:G205">
    <cfRule type="expression" dxfId="36" priority="28">
      <formula>F205=""</formula>
    </cfRule>
  </conditionalFormatting>
  <conditionalFormatting sqref="F205">
    <cfRule type="expression" dxfId="35" priority="27">
      <formula>G205&lt;&gt;""</formula>
    </cfRule>
  </conditionalFormatting>
  <conditionalFormatting sqref="G205">
    <cfRule type="expression" dxfId="34" priority="26">
      <formula>F205&lt;&gt;""</formula>
    </cfRule>
  </conditionalFormatting>
  <conditionalFormatting sqref="A206">
    <cfRule type="cellIs" dxfId="33" priority="24" operator="between">
      <formula>7560000000000</formula>
      <formula>7569999999999</formula>
    </cfRule>
    <cfRule type="cellIs" dxfId="32" priority="25" operator="between">
      <formula>0</formula>
      <formula>9999999999</formula>
    </cfRule>
  </conditionalFormatting>
  <conditionalFormatting sqref="A206:D206 H206:T206">
    <cfRule type="expression" dxfId="31" priority="23">
      <formula>A206=""</formula>
    </cfRule>
  </conditionalFormatting>
  <conditionalFormatting sqref="U206:W206">
    <cfRule type="expression" dxfId="30" priority="22">
      <formula>U206=""</formula>
    </cfRule>
  </conditionalFormatting>
  <conditionalFormatting sqref="F206:G206">
    <cfRule type="expression" dxfId="29" priority="21">
      <formula>F206=""</formula>
    </cfRule>
  </conditionalFormatting>
  <conditionalFormatting sqref="F206">
    <cfRule type="expression" dxfId="28" priority="20">
      <formula>G206&lt;&gt;""</formula>
    </cfRule>
  </conditionalFormatting>
  <conditionalFormatting sqref="G206">
    <cfRule type="expression" dxfId="27" priority="19">
      <formula>F206&lt;&gt;""</formula>
    </cfRule>
  </conditionalFormatting>
  <conditionalFormatting sqref="A207">
    <cfRule type="cellIs" dxfId="26" priority="17" operator="between">
      <formula>7560000000000</formula>
      <formula>7569999999999</formula>
    </cfRule>
    <cfRule type="cellIs" dxfId="25" priority="18" operator="between">
      <formula>0</formula>
      <formula>9999999999</formula>
    </cfRule>
  </conditionalFormatting>
  <conditionalFormatting sqref="A207:D207 H207:T207">
    <cfRule type="expression" dxfId="24" priority="16">
      <formula>A207=""</formula>
    </cfRule>
  </conditionalFormatting>
  <conditionalFormatting sqref="U207:W207">
    <cfRule type="expression" dxfId="23" priority="15">
      <formula>U207=""</formula>
    </cfRule>
  </conditionalFormatting>
  <conditionalFormatting sqref="F207:G207">
    <cfRule type="expression" dxfId="22" priority="14">
      <formula>F207=""</formula>
    </cfRule>
  </conditionalFormatting>
  <conditionalFormatting sqref="F207">
    <cfRule type="expression" dxfId="21" priority="13">
      <formula>G207&lt;&gt;""</formula>
    </cfRule>
  </conditionalFormatting>
  <conditionalFormatting sqref="G207">
    <cfRule type="expression" dxfId="20" priority="12">
      <formula>F207&lt;&gt;""</formula>
    </cfRule>
  </conditionalFormatting>
  <conditionalFormatting sqref="E7:E207">
    <cfRule type="expression" dxfId="19" priority="4">
      <formula>E7=""</formula>
    </cfRule>
  </conditionalFormatting>
  <conditionalFormatting sqref="E10:E12">
    <cfRule type="expression" dxfId="18" priority="3">
      <formula>E10=""</formula>
    </cfRule>
  </conditionalFormatting>
  <conditionalFormatting sqref="E8">
    <cfRule type="expression" dxfId="17" priority="2">
      <formula>E8=""</formula>
    </cfRule>
  </conditionalFormatting>
  <conditionalFormatting sqref="E9">
    <cfRule type="expression" dxfId="16" priority="1">
      <formula>E9=""</formula>
    </cfRule>
  </conditionalFormatting>
  <dataValidations count="5">
    <dataValidation allowBlank="1" showInputMessage="1" showErrorMessage="1" prompt="Inserire il numero AVS senza punti. Il codice Paese (prime tre cifre = 756) non è obbligatorio. Il numero AVS viene formattato automaticamente." sqref="A8:A207" xr:uid="{00000000-0002-0000-0200-000000000000}"/>
    <dataValidation allowBlank="1" showInputMessage="1" showErrorMessage="1" prompt="Inserire il salario mensile o il salario orario." sqref="F8:G207" xr:uid="{00000000-0002-0000-0200-000001000000}"/>
    <dataValidation allowBlank="1" showInputMessage="1" showErrorMessage="1" prompt="Numero di salari mensili concordati all'anno." sqref="H8:H207" xr:uid="{00000000-0002-0000-0200-000002000000}"/>
    <dataValidation allowBlank="1" showInputMessage="1" showErrorMessage="1" prompt="Numero effettivo di giorni festivi concessi. Attenzione per i dipendenti a tempo parziale, leggere le istruzioni." sqref="K8:K207" xr:uid="{00000000-0002-0000-0200-000003000000}"/>
    <dataValidation allowBlank="1" showInputMessage="1" showErrorMessage="1" errorTitle="Fehler!" prompt="Intervallo di ingresso valido: + / - 20 ore" sqref="Q8:R207" xr:uid="{00000000-0002-0000-0200-000004000000}"/>
  </dataValidations>
  <pageMargins left="0.39370078740157483" right="0.39370078740157483" top="0.78740157480314965" bottom="0.59055118110236227" header="0.31496062992125984" footer="0.31496062992125984"/>
  <pageSetup paperSize="9" scale="45" fitToHeight="0" orientation="landscape" horizontalDpi="300" verticalDpi="300" r:id="rId1"/>
  <headerFooter>
    <oddHeader>&amp;C&amp;"Arial,Fett"&amp;28Dati di base dei lavoratori</oddHeader>
    <oddFooter>&amp;L&amp;F / &amp;A / 01.2024&amp;RPagina &amp;P /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5000000}">
          <x14:formula1>
            <xm:f>Hilfsdaten!$F$8:$F$16</xm:f>
          </x14:formula1>
          <xm:sqref>U8:U207</xm:sqref>
        </x14:dataValidation>
        <x14:dataValidation type="list" allowBlank="1" showInputMessage="1" showErrorMessage="1" xr:uid="{9CA732AD-230F-430E-82FF-117E3004EADE}">
          <x14:formula1>
            <xm:f>Hilfsdaten!$F$32:$F$39</xm:f>
          </x14:formula1>
          <xm:sqref>E7:E207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G28"/>
  <sheetViews>
    <sheetView showGridLines="0" zoomScale="85" zoomScaleNormal="85" zoomScaleSheetLayoutView="85" zoomScalePageLayoutView="85" workbookViewId="0">
      <selection activeCell="D12" sqref="D12"/>
    </sheetView>
  </sheetViews>
  <sheetFormatPr baseColWidth="10" defaultColWidth="0" defaultRowHeight="13.2" zeroHeight="1"/>
  <cols>
    <col min="1" max="1" width="16.6640625" style="106" customWidth="1"/>
    <col min="2" max="2" width="20.6640625" style="106" customWidth="1"/>
    <col min="3" max="3" width="11.33203125" style="106" customWidth="1"/>
    <col min="4" max="4" width="38.5546875" style="81" customWidth="1"/>
    <col min="5" max="5" width="5.6640625" style="106" customWidth="1"/>
    <col min="6" max="6" width="5.109375" style="106" hidden="1" customWidth="1"/>
    <col min="7" max="16384" width="11.5546875" style="106" hidden="1"/>
  </cols>
  <sheetData>
    <row r="1" spans="1:7" ht="16.95" customHeight="1">
      <c r="B1" s="392" t="s">
        <v>413</v>
      </c>
      <c r="C1" s="494" t="str">
        <f>'1043Ai Domanda'!$D$6</f>
        <v xml:space="preserve"> / </v>
      </c>
      <c r="D1" s="495"/>
    </row>
    <row r="2" spans="1:7" ht="16.95" customHeight="1" thickBot="1">
      <c r="B2" s="337" t="s">
        <v>414</v>
      </c>
      <c r="C2" s="496" t="str">
        <f>'1043Ai Domanda'!$D$24</f>
        <v/>
      </c>
      <c r="D2" s="497"/>
    </row>
    <row r="3" spans="1:7" ht="16.95" customHeight="1">
      <c r="A3" s="38"/>
      <c r="B3" s="38"/>
      <c r="C3" s="38"/>
    </row>
    <row r="4" spans="1:7" ht="16.95" customHeight="1">
      <c r="A4" s="38"/>
      <c r="B4" s="38"/>
      <c r="C4" s="38"/>
    </row>
    <row r="5" spans="1:7" ht="16.95" customHeight="1">
      <c r="E5" s="38"/>
    </row>
    <row r="6" spans="1:7" s="39" customFormat="1" ht="16.95" customHeight="1">
      <c r="D6" s="105"/>
    </row>
    <row r="7" spans="1:7" ht="16.95" customHeight="1" thickBot="1"/>
    <row r="8" spans="1:7" ht="16.95" customHeight="1">
      <c r="A8" s="204"/>
      <c r="B8" s="183"/>
      <c r="C8" s="183"/>
      <c r="D8" s="184"/>
    </row>
    <row r="9" spans="1:7" ht="16.95" customHeight="1">
      <c r="A9" s="185" t="s">
        <v>396</v>
      </c>
      <c r="B9" s="186"/>
      <c r="C9" s="186"/>
      <c r="D9" s="187"/>
    </row>
    <row r="10" spans="1:7" ht="16.95" customHeight="1">
      <c r="A10" s="205"/>
      <c r="B10" s="188"/>
      <c r="C10" s="188"/>
      <c r="D10" s="189"/>
    </row>
    <row r="11" spans="1:7" ht="16.95" customHeight="1">
      <c r="A11" s="190" t="s">
        <v>490</v>
      </c>
      <c r="B11" s="191"/>
      <c r="C11" s="191"/>
      <c r="D11" s="192"/>
    </row>
    <row r="12" spans="1:7" ht="16.95" customHeight="1">
      <c r="A12" s="206" t="str">
        <f>IF('1043Ai Domanda'!$B$24="","",TEXT(DATE(1,MONTH('1043Ai Domanda'!$B$24),1),"MMMM")&amp;" "&amp;YEAR('1043Ai Domanda'!$B$24)-5&amp;":")</f>
        <v/>
      </c>
      <c r="B12" s="193"/>
      <c r="C12" s="193"/>
      <c r="D12" s="364"/>
    </row>
    <row r="13" spans="1:7" ht="16.95" customHeight="1">
      <c r="A13" s="207" t="str">
        <f>IF('1043Ai Domanda'!$B$24="","",TEXT(DATE(1,MONTH('1043Ai Domanda'!$B$24),1),"MMMM")&amp;" "&amp;YEAR('1043Ai Domanda'!$B$24)-4&amp;":")</f>
        <v/>
      </c>
      <c r="B13" s="194"/>
      <c r="C13" s="194"/>
      <c r="D13" s="365"/>
    </row>
    <row r="14" spans="1:7" ht="16.95" customHeight="1">
      <c r="A14" s="207" t="str">
        <f>IF('1043Ai Domanda'!$B$24="","",TEXT(DATE(1,MONTH('1043Ai Domanda'!$B$24),1),"MMMM")&amp;" "&amp;YEAR('1043Ai Domanda'!$B$24)-3&amp;":")</f>
        <v/>
      </c>
      <c r="B14" s="194"/>
      <c r="C14" s="194"/>
      <c r="D14" s="365"/>
      <c r="G14" s="195"/>
    </row>
    <row r="15" spans="1:7" ht="16.95" customHeight="1">
      <c r="A15" s="207" t="str">
        <f>IF('1043Ai Domanda'!$B$24="","",TEXT(DATE(1,MONTH('1043Ai Domanda'!$B$24),1),"MMMM")&amp;" "&amp;YEAR('1043Ai Domanda'!$B$24)-2&amp;":")</f>
        <v/>
      </c>
      <c r="B15" s="194"/>
      <c r="C15" s="194"/>
      <c r="D15" s="365"/>
    </row>
    <row r="16" spans="1:7" ht="16.95" customHeight="1">
      <c r="A16" s="208" t="str">
        <f>IF('1043Ai Domanda'!$B$24="","",TEXT(DATE(1,MONTH('1043Ai Domanda'!$B$24),1),"MMMM")&amp;" "&amp;YEAR('1043Ai Domanda'!$B$24)-1&amp;":")</f>
        <v/>
      </c>
      <c r="B16" s="196"/>
      <c r="C16" s="196"/>
      <c r="D16" s="366"/>
    </row>
    <row r="17" spans="1:4" ht="16.95" customHeight="1">
      <c r="A17" s="197" t="s">
        <v>425</v>
      </c>
      <c r="B17" s="191"/>
      <c r="C17" s="191"/>
      <c r="D17" s="290"/>
    </row>
    <row r="18" spans="1:4" ht="16.95" customHeight="1" thickBot="1">
      <c r="A18" s="209" t="str">
        <f>IF('1043Ai Domanda'!$B$24="","",TEXT(DATE(1,MONTH('1043Ai Domanda'!$B$24),1),"MMMM")&amp;" "&amp;YEAR('1043Ai Domanda'!$B$24)&amp;":")</f>
        <v/>
      </c>
      <c r="B18" s="198"/>
      <c r="C18" s="198"/>
      <c r="D18" s="367"/>
    </row>
    <row r="19" spans="1:4" ht="16.95" customHeight="1">
      <c r="A19" s="204"/>
      <c r="B19" s="199"/>
      <c r="C19" s="199"/>
      <c r="D19" s="291"/>
    </row>
    <row r="20" spans="1:4" ht="16.95" customHeight="1">
      <c r="A20" s="185" t="s">
        <v>426</v>
      </c>
      <c r="B20" s="186"/>
      <c r="C20" s="186"/>
      <c r="D20" s="291"/>
    </row>
    <row r="21" spans="1:4" ht="16.95" customHeight="1">
      <c r="A21" s="210"/>
      <c r="B21" s="199"/>
      <c r="C21" s="199"/>
      <c r="D21" s="291"/>
    </row>
    <row r="22" spans="1:4" ht="16.95" customHeight="1">
      <c r="A22" s="526" t="s">
        <v>491</v>
      </c>
      <c r="B22" s="527"/>
      <c r="C22" s="527"/>
      <c r="D22" s="200" cm="1">
        <f t="array" ref="D22">SUMPRODUCT((D12:D16&lt;&gt;0)*1)</f>
        <v>0</v>
      </c>
    </row>
    <row r="23" spans="1:4" ht="16.95" customHeight="1">
      <c r="A23" s="524" t="str">
        <f>CONCATENATE("Media della cifra d'affari dei ",D22," periodi considerati:")</f>
        <v>Media della cifra d'affari dei 0 periodi considerati:</v>
      </c>
      <c r="B23" s="525"/>
      <c r="C23" s="525"/>
      <c r="D23" s="289" t="str">
        <f>IF(ISERROR(SUM(D12:D16)/D22),"0",SUM(D12:D16)/D22)</f>
        <v>0</v>
      </c>
    </row>
    <row r="24" spans="1:4" ht="45.6" customHeight="1">
      <c r="A24" s="522" t="str">
        <f>CONCATENATE("Percentuale della cifra d'affari attuale rispetto alla media dei ",D22," periodi considerati:")</f>
        <v>Percentuale della cifra d'affari attuale rispetto alla media dei 0 periodi considerati:</v>
      </c>
      <c r="B24" s="523"/>
      <c r="C24" s="523"/>
      <c r="D24" s="244" t="str">
        <f>IF(D22&lt;3,"Nessun calcolo: 
Non abbastanza periodi di confronto validi.",D18/D23)</f>
        <v>Nessun calcolo: 
Non abbastanza periodi di confronto validi.</v>
      </c>
    </row>
    <row r="25" spans="1:4" ht="45.6" customHeight="1" thickBot="1">
      <c r="A25" s="143" t="s">
        <v>427</v>
      </c>
      <c r="B25" s="109"/>
      <c r="C25" s="109"/>
      <c r="D25" s="228" t="str">
        <f>IF(D22&lt;3,"Diritto non concesso: 
Non abbastanza periodi di confronto validi",IF(D24&gt;0.25,"Diritto non concesso: 
Non abbastanza perdita di entrate","Diritto concesso"))</f>
        <v>Diritto non concesso: 
Non abbastanza periodi di confronto validi</v>
      </c>
    </row>
    <row r="26" spans="1:4"/>
    <row r="28" spans="1:4" ht="13.2" hidden="1" customHeight="1"/>
  </sheetData>
  <sheetProtection algorithmName="SHA-512" hashValue="kd/FOFoITgXYcv8MYK5YFFCThDU1hJWYZdkrti7YUt4pAWgZTt6I2zOQlB69tBfSy6KBhUyd+UXRi3CoH/b/2A==" saltValue="RT2Ck2RTErjOJm9VxWkJKg==" spinCount="100000" sheet="1" objects="1" scenarios="1" selectLockedCells="1"/>
  <mergeCells count="5">
    <mergeCell ref="A24:C24"/>
    <mergeCell ref="C1:D1"/>
    <mergeCell ref="C2:D2"/>
    <mergeCell ref="A23:C23"/>
    <mergeCell ref="A22:C22"/>
  </mergeCells>
  <conditionalFormatting sqref="D18">
    <cfRule type="expression" dxfId="15" priority="7">
      <formula>D18=""</formula>
    </cfRule>
  </conditionalFormatting>
  <conditionalFormatting sqref="D25">
    <cfRule type="beginsWith" dxfId="14" priority="5" operator="beginsWith" text="Diritto concesso">
      <formula>LEFT(D25,LEN("Diritto concesso"))="Diritto concesso"</formula>
    </cfRule>
    <cfRule type="beginsWith" dxfId="13" priority="6" operator="beginsWith" text="Diritto non">
      <formula>LEFT(D25,LEN("Diritto non"))="Diritto non"</formula>
    </cfRule>
  </conditionalFormatting>
  <conditionalFormatting sqref="D24">
    <cfRule type="containsText" dxfId="12" priority="2" operator="containsText" text="Nessun calcolo">
      <formula>NOT(ISERROR(SEARCH("Nessun calcolo",D24)))</formula>
    </cfRule>
  </conditionalFormatting>
  <conditionalFormatting sqref="D12:D16">
    <cfRule type="expression" dxfId="11" priority="1">
      <formula>D12=""</formula>
    </cfRule>
  </conditionalFormatting>
  <pageMargins left="0.39370078740157483" right="0.39370078740157483" top="0.78740157480314965" bottom="0.59055118110236227" header="0.31496062992125984" footer="0.31496062992125984"/>
  <pageSetup paperSize="9" fitToHeight="0" orientation="portrait" horizontalDpi="300" verticalDpi="300" r:id="rId1"/>
  <headerFooter>
    <oddHeader xml:space="preserve">&amp;C&amp;"Arial,Fett"&amp;28Cifre d’affari stagionali </oddHeader>
    <oddFooter>&amp;L&amp;F / &amp;A / 01.2024&amp;RPagina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IY212"/>
  <sheetViews>
    <sheetView showGridLines="0" zoomScale="85" zoomScaleNormal="85" zoomScaleSheetLayoutView="85" zoomScalePageLayoutView="85" workbookViewId="0">
      <pane ySplit="11" topLeftCell="A12" activePane="bottomLeft" state="frozen"/>
      <selection pane="bottomLeft" activeCell="U1" sqref="U1:XFD1048576"/>
    </sheetView>
  </sheetViews>
  <sheetFormatPr baseColWidth="10" defaultColWidth="0" defaultRowHeight="14.4" zeroHeight="1"/>
  <cols>
    <col min="1" max="1" width="16.6640625" style="11" customWidth="1"/>
    <col min="2" max="2" width="20.6640625" style="11" customWidth="1"/>
    <col min="3" max="3" width="20.6640625" style="54" customWidth="1"/>
    <col min="4" max="4" width="11.6640625" style="30" customWidth="1"/>
    <col min="5" max="5" width="12.6640625" style="28" customWidth="1"/>
    <col min="6" max="7" width="12.6640625" style="29" customWidth="1"/>
    <col min="8" max="11" width="11.6640625" style="29" customWidth="1"/>
    <col min="12" max="12" width="11.6640625" customWidth="1"/>
    <col min="13" max="13" width="11.6640625" style="28" customWidth="1"/>
    <col min="14" max="16" width="11.6640625" style="29" customWidth="1"/>
    <col min="17" max="19" width="12.6640625" style="29" customWidth="1"/>
    <col min="20" max="20" width="5.6640625" style="29" customWidth="1"/>
    <col min="21" max="21" width="9.6640625" style="36" hidden="1" customWidth="1"/>
    <col min="22" max="22" width="12.6640625" style="113" hidden="1" customWidth="1"/>
    <col min="23" max="23" width="7.6640625" style="57" hidden="1" customWidth="1"/>
    <col min="24" max="24" width="8.44140625" style="57" hidden="1" customWidth="1"/>
    <col min="25" max="25" width="10.44140625" style="43" hidden="1" customWidth="1"/>
    <col min="26" max="26" width="11.6640625" style="43" hidden="1" customWidth="1"/>
    <col min="27" max="27" width="8.88671875" style="43" hidden="1" customWidth="1"/>
    <col min="28" max="28" width="15.109375" style="43" hidden="1" customWidth="1"/>
    <col min="29" max="29" width="10.33203125" style="43" hidden="1" customWidth="1"/>
    <col min="30" max="30" width="9.33203125" style="43" hidden="1" customWidth="1"/>
    <col min="31" max="31" width="9.33203125" style="44" hidden="1" customWidth="1"/>
    <col min="32" max="32" width="10.33203125" style="44" hidden="1" customWidth="1"/>
    <col min="33" max="33" width="16.6640625" style="44" hidden="1" customWidth="1"/>
    <col min="34" max="34" width="12.33203125" style="44" hidden="1" customWidth="1"/>
    <col min="35" max="35" width="10.6640625" style="44" hidden="1" customWidth="1"/>
    <col min="36" max="36" width="22.6640625" style="42" hidden="1" customWidth="1"/>
    <col min="37" max="37" width="22.6640625" style="4" hidden="1" customWidth="1"/>
    <col min="38" max="38" width="10" style="42" hidden="1" customWidth="1"/>
    <col min="39" max="39" width="10" style="23" hidden="1" customWidth="1"/>
    <col min="40" max="40" width="13.33203125" style="23" hidden="1" customWidth="1"/>
    <col min="41" max="41" width="13.33203125" style="4" hidden="1" customWidth="1"/>
    <col min="42" max="42" width="9" style="4" hidden="1" customWidth="1"/>
    <col min="43" max="43" width="10.33203125" style="43" hidden="1" customWidth="1"/>
    <col min="44" max="44" width="12.5546875" style="42" hidden="1" customWidth="1"/>
    <col min="45" max="46" width="8.5546875" style="42" hidden="1" customWidth="1"/>
    <col min="47" max="47" width="10.6640625" style="44" hidden="1" customWidth="1"/>
    <col min="48" max="48" width="8.33203125" style="42" hidden="1" customWidth="1"/>
    <col min="49" max="259" width="8.5546875" style="42" hidden="1" customWidth="1"/>
    <col min="260" max="16384" width="11.5546875" style="42" hidden="1"/>
  </cols>
  <sheetData>
    <row r="1" spans="1:47" s="64" customFormat="1" ht="16.95" customHeight="1">
      <c r="B1" s="392" t="s">
        <v>413</v>
      </c>
      <c r="C1" s="494" t="str">
        <f>'1043Ai Domanda'!$D$6</f>
        <v xml:space="preserve"> / </v>
      </c>
      <c r="D1" s="495"/>
      <c r="E1" s="80"/>
      <c r="G1" s="81"/>
      <c r="H1" s="81"/>
      <c r="I1" s="81"/>
      <c r="J1" s="81"/>
      <c r="K1" s="134"/>
      <c r="N1" s="83"/>
      <c r="O1" s="135"/>
      <c r="V1" s="111"/>
    </row>
    <row r="2" spans="1:47" s="64" customFormat="1" ht="16.95" customHeight="1" thickBot="1">
      <c r="B2" s="337" t="s">
        <v>414</v>
      </c>
      <c r="C2" s="496" t="str">
        <f>'1043Ai Domanda'!$D$24</f>
        <v/>
      </c>
      <c r="D2" s="497"/>
      <c r="E2" s="80"/>
      <c r="H2" s="85"/>
      <c r="I2" s="85"/>
      <c r="J2" s="85"/>
      <c r="K2" s="130"/>
      <c r="N2" s="86"/>
      <c r="O2" s="131"/>
      <c r="V2" s="111"/>
    </row>
    <row r="3" spans="1:47" s="25" customFormat="1" ht="51" customHeight="1" thickBot="1">
      <c r="A3" s="136"/>
      <c r="B3" s="136"/>
      <c r="C3" s="136"/>
      <c r="D3" s="137"/>
      <c r="E3" s="137"/>
      <c r="F3" s="138"/>
      <c r="G3" s="139"/>
      <c r="H3" s="139"/>
      <c r="I3" s="139"/>
      <c r="J3" s="139"/>
      <c r="K3" s="140"/>
      <c r="L3" s="136"/>
      <c r="M3" s="136"/>
      <c r="N3" s="141"/>
      <c r="O3" s="142"/>
      <c r="P3" s="136"/>
      <c r="Q3" s="136"/>
      <c r="R3" s="136"/>
      <c r="S3" s="136"/>
      <c r="V3" s="112"/>
    </row>
    <row r="4" spans="1:47" s="106" customFormat="1" ht="16.95" customHeight="1">
      <c r="A4" s="393" t="s">
        <v>428</v>
      </c>
      <c r="B4" s="219"/>
      <c r="C4" s="219"/>
      <c r="D4" s="219"/>
      <c r="E4" s="219"/>
      <c r="F4" s="219"/>
      <c r="G4" s="219"/>
      <c r="H4" s="219"/>
      <c r="I4" s="219"/>
      <c r="J4" s="219"/>
      <c r="K4" s="245"/>
      <c r="L4" s="219"/>
      <c r="M4" s="219"/>
      <c r="N4" s="219"/>
      <c r="O4" s="245"/>
      <c r="P4" s="219"/>
      <c r="Q4" s="219"/>
      <c r="R4" s="245"/>
      <c r="S4" s="246" t="s">
        <v>432</v>
      </c>
      <c r="T4" s="247"/>
      <c r="U4" s="248"/>
      <c r="V4" s="249"/>
      <c r="W4" s="250"/>
      <c r="X4" s="250"/>
      <c r="Y4" s="251"/>
      <c r="Z4" s="251"/>
      <c r="AA4" s="251">
        <f>SUM(Y12:Y211)</f>
        <v>0</v>
      </c>
      <c r="AB4" s="251">
        <f>SUM(Y12:Y211)</f>
        <v>0</v>
      </c>
      <c r="AC4" s="251"/>
      <c r="AD4" s="251"/>
      <c r="AE4" s="195"/>
      <c r="AF4" s="195"/>
      <c r="AG4" s="251">
        <f>SUM(AD12:AD211)</f>
        <v>0</v>
      </c>
      <c r="AH4" s="195" t="s">
        <v>47</v>
      </c>
      <c r="AI4" s="64">
        <f>'1043Ai Domanda'!B$30</f>
        <v>0</v>
      </c>
      <c r="AK4" s="251">
        <f t="shared" ref="AK4:AU4" si="0">SUM(AH12:AH211)</f>
        <v>0</v>
      </c>
      <c r="AL4" s="251">
        <f t="shared" si="0"/>
        <v>0</v>
      </c>
      <c r="AM4" s="251">
        <f t="shared" si="0"/>
        <v>0</v>
      </c>
      <c r="AN4" s="251">
        <f t="shared" si="0"/>
        <v>0</v>
      </c>
      <c r="AO4" s="251">
        <f t="shared" si="0"/>
        <v>0</v>
      </c>
      <c r="AP4" s="251">
        <f t="shared" si="0"/>
        <v>0</v>
      </c>
      <c r="AQ4" s="251">
        <f t="shared" si="0"/>
        <v>0</v>
      </c>
      <c r="AR4" s="251">
        <f t="shared" si="0"/>
        <v>0</v>
      </c>
      <c r="AS4" s="251">
        <f t="shared" si="0"/>
        <v>0</v>
      </c>
      <c r="AT4" s="251">
        <f t="shared" si="0"/>
        <v>0</v>
      </c>
      <c r="AU4" s="251">
        <f t="shared" si="0"/>
        <v>0</v>
      </c>
    </row>
    <row r="5" spans="1:47" s="106" customFormat="1" ht="16.95" customHeight="1">
      <c r="A5" s="252"/>
      <c r="B5" s="253" t="s">
        <v>430</v>
      </c>
      <c r="C5" s="254">
        <f>AM4</f>
        <v>0</v>
      </c>
      <c r="D5" s="255"/>
      <c r="E5" s="255"/>
      <c r="F5" s="220" t="s">
        <v>492</v>
      </c>
      <c r="G5" s="292" t="str">
        <f>'1043Ai Domanda'!B31</f>
        <v/>
      </c>
      <c r="H5" s="430"/>
      <c r="I5" s="255"/>
      <c r="J5" s="255"/>
      <c r="K5" s="256"/>
      <c r="L5" s="255"/>
      <c r="M5" s="220" t="str">
        <f>CONCATENATE("Cifra d’affari attuale rispetto alla media dello stesso periodo degli ",'1043Ci Cif. d’affari stagionali'!D22," anni precedenti:")</f>
        <v>Cifra d’affari attuale rispetto alla media dello stesso periodo degli 0 anni precedenti:</v>
      </c>
      <c r="N5" s="243" t="str">
        <f>IF('1043Ci Cif. d’affari stagionali'!D24="Nessun calcolo: 
Non abbastanza periodi di confronto validi.","Nessun calcolo",'1043Ci Cif. d’affari stagionali'!D24)</f>
        <v>Nessun calcolo</v>
      </c>
      <c r="O5" s="257"/>
      <c r="P5" s="258"/>
      <c r="Q5" s="222" t="s">
        <v>534</v>
      </c>
      <c r="R5" s="257"/>
      <c r="S5" s="294" t="str">
        <f>AL5</f>
        <v/>
      </c>
      <c r="U5" s="259"/>
      <c r="V5" s="260"/>
      <c r="W5" s="250"/>
      <c r="X5" s="250"/>
      <c r="Y5" s="251"/>
      <c r="Z5" s="251"/>
      <c r="AA5" s="251"/>
      <c r="AB5" s="251"/>
      <c r="AC5" s="251"/>
      <c r="AD5" s="251"/>
      <c r="AE5" s="195"/>
      <c r="AF5" s="195"/>
      <c r="AG5" s="195" t="str">
        <f>Übersetzungstexte!A$311</f>
        <v>Mindestausfall 10%</v>
      </c>
      <c r="AH5" s="195"/>
      <c r="AI5" s="195"/>
      <c r="AJ5" s="134" t="str">
        <f>CONCATENATE(TEXT(AU4,"#'##0.00")," * ",TEXT('1043Ai Domanda'!B31,"0.000%")," =")</f>
        <v>0.00 *  =</v>
      </c>
      <c r="AK5" s="106" t="str">
        <f>IF(Z$8&lt;10,AG5,AJ5)</f>
        <v>Mindestausfall 10%</v>
      </c>
      <c r="AL5" s="195" t="str">
        <f>IF(Z$8&lt;10,"",IF(AL4=0,0,MAX(ROUND((AU4)*'1043Ai Domanda'!B31*2,1)/2,0)))</f>
        <v/>
      </c>
      <c r="AM5" s="259">
        <f>IF(OR(AL4=0,Z$8&lt;10),0,MAX(ROUND((AQ4-AR4)*'1043Ai Domanda'!B31*2,1)/2,0))</f>
        <v>0</v>
      </c>
      <c r="AN5" s="259"/>
      <c r="AQ5" s="251"/>
      <c r="AR5" s="261"/>
      <c r="AS5" s="195"/>
      <c r="AT5" s="195"/>
      <c r="AU5" s="195"/>
    </row>
    <row r="6" spans="1:47" s="106" customFormat="1" ht="16.95" customHeight="1" thickBot="1">
      <c r="A6" s="262"/>
      <c r="B6" s="221" t="s">
        <v>429</v>
      </c>
      <c r="C6" s="263">
        <f>AN4</f>
        <v>0</v>
      </c>
      <c r="D6" s="264"/>
      <c r="E6" s="264"/>
      <c r="F6" s="221" t="s">
        <v>507</v>
      </c>
      <c r="G6" s="293" t="str">
        <f>IF(NOT('1043Ai Domanda'!$B$24=""),VLOOKUP('1043Ai Domanda'!$B$24,Hilfsdaten!$A$3:'Hilfsdaten'!$D$40,3,TRUE),"")</f>
        <v/>
      </c>
      <c r="H6" s="266"/>
      <c r="I6" s="264"/>
      <c r="J6" s="264"/>
      <c r="K6" s="221"/>
      <c r="L6" s="264"/>
      <c r="M6" s="221" t="s">
        <v>533</v>
      </c>
      <c r="N6" s="263">
        <f>'1043Ai Domanda'!B30</f>
        <v>0</v>
      </c>
      <c r="O6" s="265"/>
      <c r="P6" s="266"/>
      <c r="Q6" s="223" t="s">
        <v>431</v>
      </c>
      <c r="R6" s="265"/>
      <c r="S6" s="295" t="str">
        <f>IF('1043Ci Cif. d’affari stagionali'!D25&lt;&gt;"Diritto concesso","Diritto non concesso",AL6)</f>
        <v>Diritto non concesso</v>
      </c>
      <c r="T6" s="261"/>
      <c r="U6" s="259"/>
      <c r="V6" s="267"/>
      <c r="W6" s="250"/>
      <c r="X6" s="250"/>
      <c r="Y6" s="251"/>
      <c r="Z6" s="251"/>
      <c r="AA6" s="268">
        <f>IF(AO4=AP4,0,MIN(MAX(ROUND(AB4/(AO4-AP4),4),0),1))</f>
        <v>0</v>
      </c>
      <c r="AB6" s="268"/>
      <c r="AC6" s="268"/>
      <c r="AD6" s="251"/>
      <c r="AE6" s="195"/>
      <c r="AF6" s="195"/>
      <c r="AG6" s="195" t="str">
        <f>Übersetzungstexte!A$312</f>
        <v>nicht erreicht</v>
      </c>
      <c r="AH6" s="195"/>
      <c r="AI6" s="195"/>
      <c r="AJ6" s="134" t="str">
        <f>Übersetzungstexte!A$310</f>
        <v>Kurzarbeitsentschädigung:</v>
      </c>
      <c r="AK6" s="106" t="str">
        <f>IF(Z$8&lt;10,AG6,AJ6)</f>
        <v>nicht erreicht</v>
      </c>
      <c r="AL6" s="195">
        <f>IF(Z$8&gt;=10,AL4+AL5,0)</f>
        <v>0</v>
      </c>
      <c r="AM6" s="259"/>
      <c r="AN6" s="259"/>
      <c r="AQ6" s="251"/>
      <c r="AU6" s="195"/>
    </row>
    <row r="7" spans="1:47" ht="16.95" customHeight="1" thickBot="1">
      <c r="A7" s="211"/>
      <c r="B7" s="211"/>
      <c r="C7" s="212"/>
      <c r="D7" s="213"/>
      <c r="E7" s="214"/>
      <c r="F7" s="215"/>
      <c r="G7" s="215"/>
      <c r="H7" s="216"/>
      <c r="I7" s="216"/>
      <c r="J7" s="216"/>
      <c r="K7" s="217"/>
      <c r="L7" s="218"/>
      <c r="M7" s="214"/>
      <c r="N7" s="215"/>
      <c r="O7" s="215"/>
      <c r="P7" s="215"/>
      <c r="Q7" s="215"/>
      <c r="R7" s="215"/>
      <c r="S7" s="215"/>
    </row>
    <row r="8" spans="1:47" s="11" customFormat="1" ht="16.95" customHeight="1" thickBot="1">
      <c r="A8" s="171" t="s">
        <v>535</v>
      </c>
      <c r="B8" s="71"/>
      <c r="C8" s="72"/>
      <c r="D8" s="77" t="s">
        <v>536</v>
      </c>
      <c r="E8" s="75">
        <f>AS4</f>
        <v>0</v>
      </c>
      <c r="F8" s="75">
        <f>SUM(F12:F211)</f>
        <v>0</v>
      </c>
      <c r="G8" s="75">
        <f>SUM(G12:G211)</f>
        <v>0</v>
      </c>
      <c r="H8" s="73"/>
      <c r="I8" s="73"/>
      <c r="J8" s="73"/>
      <c r="K8" s="74">
        <f>SUM(K12:K211)</f>
        <v>0</v>
      </c>
      <c r="L8" s="75">
        <f>SUMIF(L12:L211,"&gt;0",L12:L211)</f>
        <v>0</v>
      </c>
      <c r="M8" s="75">
        <f>SUM(M12:M211)</f>
        <v>0</v>
      </c>
      <c r="N8" s="75">
        <f>SUM(N12:N211)</f>
        <v>0</v>
      </c>
      <c r="O8" s="118"/>
      <c r="P8" s="75">
        <f>SUM(P12:P211)</f>
        <v>0</v>
      </c>
      <c r="Q8" s="75">
        <f>SUM(Q12:Q211)</f>
        <v>0</v>
      </c>
      <c r="R8" s="75"/>
      <c r="S8" s="76"/>
      <c r="T8" s="29"/>
      <c r="U8" s="36"/>
      <c r="V8" s="114"/>
      <c r="W8" s="36"/>
      <c r="X8" s="36"/>
      <c r="Y8" s="29"/>
      <c r="Z8" s="29">
        <f>IF(N5&lt;=25%,100-(N5*100),0)</f>
        <v>0</v>
      </c>
      <c r="AA8" s="37">
        <f>Z8</f>
        <v>0</v>
      </c>
      <c r="AB8" s="30">
        <f>IF(Z8="","",MAX(Z8,0))</f>
        <v>0</v>
      </c>
      <c r="AC8" s="30">
        <f>IF(Z8=0,0,AB8/Z8)</f>
        <v>0</v>
      </c>
      <c r="AD8" s="30"/>
      <c r="AE8" s="30"/>
      <c r="AF8" s="30" t="str">
        <f>CONCATENATE(Übersetzungstexte!A288," ",TEXT(AI$4,"0"))</f>
        <v>Abzug 0</v>
      </c>
      <c r="AJ8" s="31"/>
      <c r="AK8" s="31"/>
      <c r="AN8" s="29"/>
      <c r="AR8" s="30"/>
    </row>
    <row r="9" spans="1:47" s="11" customFormat="1" ht="12" customHeight="1">
      <c r="A9" s="115"/>
      <c r="B9" s="116"/>
      <c r="C9" s="117"/>
      <c r="D9" s="538" t="s">
        <v>532</v>
      </c>
      <c r="E9" s="540" t="s">
        <v>537</v>
      </c>
      <c r="F9" s="542" t="s">
        <v>515</v>
      </c>
      <c r="G9" s="520" t="s">
        <v>521</v>
      </c>
      <c r="H9" s="534" t="s">
        <v>392</v>
      </c>
      <c r="I9" s="535"/>
      <c r="J9" s="536"/>
      <c r="K9" s="540" t="s">
        <v>518</v>
      </c>
      <c r="L9" s="544" t="s">
        <v>522</v>
      </c>
      <c r="M9" s="537" t="s">
        <v>434</v>
      </c>
      <c r="N9" s="517"/>
      <c r="O9" s="514" t="s">
        <v>538</v>
      </c>
      <c r="P9" s="514" t="s">
        <v>539</v>
      </c>
      <c r="Q9" s="532" t="s">
        <v>435</v>
      </c>
      <c r="R9" s="528" t="s">
        <v>493</v>
      </c>
      <c r="S9" s="530" t="s">
        <v>436</v>
      </c>
      <c r="T9" s="29"/>
      <c r="U9" s="36"/>
      <c r="V9" s="114"/>
      <c r="W9" s="36"/>
      <c r="X9" s="36"/>
      <c r="Y9" s="29"/>
      <c r="Z9" s="29"/>
      <c r="AA9" s="37"/>
      <c r="AB9" s="30"/>
      <c r="AC9" s="30"/>
      <c r="AD9" s="30"/>
      <c r="AE9" s="30"/>
      <c r="AF9" s="30"/>
      <c r="AJ9" s="31"/>
      <c r="AK9" s="31"/>
      <c r="AN9" s="29"/>
      <c r="AR9" s="30"/>
    </row>
    <row r="10" spans="1:47" s="45" customFormat="1" ht="39.75" customHeight="1" thickBot="1">
      <c r="A10" s="224" t="s">
        <v>512</v>
      </c>
      <c r="B10" s="225" t="s">
        <v>416</v>
      </c>
      <c r="C10" s="378" t="s">
        <v>417</v>
      </c>
      <c r="D10" s="539"/>
      <c r="E10" s="541"/>
      <c r="F10" s="543"/>
      <c r="G10" s="521"/>
      <c r="H10" s="144" t="s">
        <v>516</v>
      </c>
      <c r="I10" s="373" t="s">
        <v>517</v>
      </c>
      <c r="J10" s="373" t="s">
        <v>433</v>
      </c>
      <c r="K10" s="541"/>
      <c r="L10" s="545"/>
      <c r="M10" s="226">
        <v>1</v>
      </c>
      <c r="N10" s="227">
        <v>0.8</v>
      </c>
      <c r="O10" s="515"/>
      <c r="P10" s="515"/>
      <c r="Q10" s="533"/>
      <c r="R10" s="529"/>
      <c r="S10" s="531"/>
      <c r="T10" s="40"/>
      <c r="U10" s="58" t="s">
        <v>311</v>
      </c>
      <c r="V10" s="110" t="s">
        <v>312</v>
      </c>
      <c r="W10" s="58" t="s">
        <v>320</v>
      </c>
      <c r="X10" s="59" t="s">
        <v>321</v>
      </c>
      <c r="Y10" s="60" t="s">
        <v>306</v>
      </c>
      <c r="Z10" s="61" t="s">
        <v>322</v>
      </c>
      <c r="AA10" s="61" t="s">
        <v>323</v>
      </c>
      <c r="AB10" s="61" t="s">
        <v>324</v>
      </c>
      <c r="AC10" s="61" t="s">
        <v>325</v>
      </c>
      <c r="AD10" s="62" t="s">
        <v>326</v>
      </c>
      <c r="AE10" s="62" t="s">
        <v>327</v>
      </c>
      <c r="AF10" s="62" t="s">
        <v>328</v>
      </c>
      <c r="AG10" s="63" t="s">
        <v>329</v>
      </c>
      <c r="AH10" s="63" t="s">
        <v>316</v>
      </c>
      <c r="AI10" s="58" t="s">
        <v>330</v>
      </c>
      <c r="AJ10" s="63" t="s">
        <v>553</v>
      </c>
      <c r="AK10" s="63" t="s">
        <v>552</v>
      </c>
      <c r="AL10" s="63" t="s">
        <v>317</v>
      </c>
      <c r="AM10" s="63" t="s">
        <v>318</v>
      </c>
      <c r="AN10" s="62" t="s">
        <v>315</v>
      </c>
      <c r="AO10" s="63" t="s">
        <v>316</v>
      </c>
      <c r="AP10" s="59" t="s">
        <v>313</v>
      </c>
      <c r="AQ10" s="58" t="s">
        <v>314</v>
      </c>
      <c r="AR10" s="61" t="s">
        <v>319</v>
      </c>
      <c r="AS10" s="41"/>
    </row>
    <row r="11" spans="1:47" s="287" customFormat="1" ht="16.95" customHeight="1">
      <c r="A11" s="275" t="s">
        <v>351</v>
      </c>
      <c r="B11" s="276" t="s">
        <v>349</v>
      </c>
      <c r="C11" s="277" t="s">
        <v>350</v>
      </c>
      <c r="D11" s="296">
        <v>28.09</v>
      </c>
      <c r="E11" s="297">
        <v>176</v>
      </c>
      <c r="F11" s="298">
        <v>112</v>
      </c>
      <c r="G11" s="299">
        <v>8</v>
      </c>
      <c r="H11" s="300">
        <v>12</v>
      </c>
      <c r="I11" s="301">
        <v>1</v>
      </c>
      <c r="J11" s="302">
        <v>11</v>
      </c>
      <c r="K11" s="303">
        <v>5</v>
      </c>
      <c r="L11" s="304">
        <v>29</v>
      </c>
      <c r="M11" s="305">
        <v>814.6</v>
      </c>
      <c r="N11" s="306">
        <v>651.70000000000005</v>
      </c>
      <c r="O11" s="307">
        <v>0</v>
      </c>
      <c r="P11" s="308">
        <v>359.55</v>
      </c>
      <c r="Q11" s="304">
        <v>292.14999999999998</v>
      </c>
      <c r="R11" s="298">
        <v>52.13</v>
      </c>
      <c r="S11" s="309">
        <v>344.28</v>
      </c>
      <c r="T11" s="278"/>
      <c r="U11" s="279"/>
      <c r="V11" s="288"/>
      <c r="W11" s="280"/>
      <c r="X11" s="280"/>
      <c r="Y11" s="281"/>
      <c r="Z11" s="281"/>
      <c r="AA11" s="281"/>
      <c r="AB11" s="282"/>
      <c r="AC11" s="282"/>
      <c r="AD11" s="282"/>
      <c r="AE11" s="282"/>
      <c r="AF11" s="282"/>
      <c r="AG11" s="282"/>
      <c r="AH11" s="282"/>
      <c r="AI11" s="282"/>
      <c r="AJ11" s="283"/>
      <c r="AK11" s="284"/>
      <c r="AL11" s="282"/>
      <c r="AM11" s="282"/>
      <c r="AN11" s="285"/>
      <c r="AO11" s="286"/>
      <c r="AP11" s="282"/>
      <c r="AQ11" s="282"/>
      <c r="AR11" s="282"/>
    </row>
    <row r="12" spans="1:47" s="39" customFormat="1" ht="16.95" customHeight="1">
      <c r="A12" s="132" t="str">
        <f>IF('1043Bi Dati di base lav.'!A8="","",'1043Bi Dati di base lav.'!A8)</f>
        <v/>
      </c>
      <c r="B12" s="133" t="str">
        <f>IF('1043Bi Dati di base lav.'!B8="","",'1043Bi Dati di base lav.'!B8)</f>
        <v/>
      </c>
      <c r="C12" s="129" t="str">
        <f>IF('1043Bi Dati di base lav.'!C8="","",'1043Bi Dati di base lav.'!C8)</f>
        <v/>
      </c>
      <c r="D12" s="310" t="str">
        <f>IF(ISERROR('1043Bi Dati di base lav.'!AJ8),"",'1043Bi Dati di base lav.'!AJ8)</f>
        <v/>
      </c>
      <c r="E12" s="311" t="str">
        <f>IF('1043Bi Dati di base lav.'!N8="","",'1043Bi Dati di base lav.'!N8)</f>
        <v/>
      </c>
      <c r="F12" s="312" t="str">
        <f>IF('1043Bi Dati di base lav.'!O8="","",'1043Bi Dati di base lav.'!O8)</f>
        <v/>
      </c>
      <c r="G12" s="313" t="str">
        <f>IF('1043Bi Dati di base lav.'!P8="","",'1043Bi Dati di base lav.'!P8)</f>
        <v/>
      </c>
      <c r="H12" s="314" t="str">
        <f>IF('1043Bi Dati di base lav.'!Q8="","",'1043Bi Dati di base lav.'!Q8)</f>
        <v/>
      </c>
      <c r="I12" s="315" t="str">
        <f>IF('1043Bi Dati di base lav.'!R8="","",'1043Bi Dati di base lav.'!R8)</f>
        <v/>
      </c>
      <c r="J12" s="316" t="str">
        <f>W12</f>
        <v/>
      </c>
      <c r="K12" s="317" t="str">
        <f>IF('1043Bi Dati di base lav.'!S8="","",'1043Bi Dati di base lav.'!S8)</f>
        <v/>
      </c>
      <c r="L12" s="318" t="str">
        <f>X12</f>
        <v/>
      </c>
      <c r="M12" s="319" t="str">
        <f t="shared" ref="M12:N16" si="1">AD12</f>
        <v/>
      </c>
      <c r="N12" s="320" t="str">
        <f t="shared" si="1"/>
        <v/>
      </c>
      <c r="O12" s="321" t="str">
        <f>AG12</f>
        <v/>
      </c>
      <c r="P12" s="322" t="str">
        <f>AF12</f>
        <v/>
      </c>
      <c r="Q12" s="318" t="str">
        <f>AI12</f>
        <v/>
      </c>
      <c r="R12" s="312" t="str">
        <f>IF(Q12="","",MAX((M12-AH12)*'1043Ai Domanda'!$B$31,0))</f>
        <v/>
      </c>
      <c r="S12" s="323" t="str">
        <f>IF(Q12="","",Q12+R12)</f>
        <v/>
      </c>
      <c r="T12" s="119"/>
      <c r="U12" s="120" t="str">
        <f>IF($A12="","",D12)</f>
        <v/>
      </c>
      <c r="V12" s="121" t="str">
        <f>'1043Bi Dati di base lav.'!M8</f>
        <v/>
      </c>
      <c r="W12" s="122" t="str">
        <f>IF(A12="","",'1043Bi Dati di base lav.'!Q8-'1043Bi Dati di base lav.'!R8)</f>
        <v/>
      </c>
      <c r="X12" s="122" t="str">
        <f>IF(OR($C12="",E12="",F12="",G12="",K12="",'1043Ci Cif. d’affari stagionali'!$D$25&lt;&gt;"Diritto concesso"),"",E12-(F12+G12+W12+K12))</f>
        <v/>
      </c>
      <c r="Y12" s="123" t="str">
        <f>IF(X12="","",MAX(X12,0))</f>
        <v/>
      </c>
      <c r="Z12" s="123" t="str">
        <f>IF(L12="","",Z$8)</f>
        <v/>
      </c>
      <c r="AA12" s="123" t="str">
        <f>IF(L12="","",L12*AA$8)</f>
        <v/>
      </c>
      <c r="AB12" s="124" t="str">
        <f>IF(Z12="","",AB$8)</f>
        <v/>
      </c>
      <c r="AC12" s="124" t="str">
        <f>L12</f>
        <v/>
      </c>
      <c r="AD12" s="124" t="str">
        <f>IF(OR($C12="",L12="",D12=""),"",MAX(ROUND(L12*D12*2,1)/2,0))</f>
        <v/>
      </c>
      <c r="AE12" s="124" t="str">
        <f>IF(OR($C12="",M12=""),"",ROUND(M12*8/5,1)/2)</f>
        <v/>
      </c>
      <c r="AF12" s="124" t="str">
        <f>IF(OR($A12="",D12="",M12=""),"",V12/5*AI$4*D12*0.8)</f>
        <v/>
      </c>
      <c r="AG12" s="124" t="str">
        <f>IF(OR($C12="",L12="",M12=""),"",MAX(N12+'1043Bi Dati di base lav.'!T8-M12,0))</f>
        <v/>
      </c>
      <c r="AH12" s="124">
        <f>'1043Bi Dati di base lav.'!T8</f>
        <v>0</v>
      </c>
      <c r="AI12" s="124" t="str">
        <f>IF(OR($A12="",M12=""),"",MAX(N12-P12-AG12,0))</f>
        <v/>
      </c>
      <c r="AJ12" s="125">
        <f>IF(E12="",0,1)</f>
        <v>0</v>
      </c>
      <c r="AK12" s="126">
        <f>IF(OR(L12="",Q12=""),0,IF(ROUND(IF(OR($C12="",E12="",F12="",G12="", K12="",),"",E12-(F12+G12+W12)),2)&gt;0,1,0))</f>
        <v>0</v>
      </c>
      <c r="AL12" s="124">
        <f>IF(E12="",0,E12)</f>
        <v>0</v>
      </c>
      <c r="AM12" s="124">
        <f>IF(E12="",0,'1043Bi Dati di base lav.'!P8)</f>
        <v>0</v>
      </c>
      <c r="AN12" s="127">
        <f>IF('1043Bi Dati di base lav.'!Y8&gt;0,AD12,0)</f>
        <v>0</v>
      </c>
      <c r="AO12" s="128">
        <f>IF('1043Bi Dati di base lav.'!Y8&gt;0,'1043Bi Dati di base lav.'!T8,0)</f>
        <v>0</v>
      </c>
      <c r="AP12" s="124" t="str">
        <f>E12</f>
        <v/>
      </c>
      <c r="AQ12" s="124">
        <f>'1043Bi Dati di base lav.'!P8</f>
        <v>0</v>
      </c>
      <c r="AR12" s="124">
        <f>IF(AN12="",0,MAX(AN12-AO12,0))</f>
        <v>0</v>
      </c>
    </row>
    <row r="13" spans="1:47" s="39" customFormat="1" ht="16.95" customHeight="1">
      <c r="A13" s="132" t="str">
        <f>IF('1043Bi Dati di base lav.'!A9="","",'1043Bi Dati di base lav.'!A9)</f>
        <v/>
      </c>
      <c r="B13" s="133" t="str">
        <f>IF('1043Bi Dati di base lav.'!B9="","",'1043Bi Dati di base lav.'!B9)</f>
        <v/>
      </c>
      <c r="C13" s="129" t="str">
        <f>IF('1043Bi Dati di base lav.'!C9="","",'1043Bi Dati di base lav.'!C9)</f>
        <v/>
      </c>
      <c r="D13" s="310" t="str">
        <f>IF(ISERROR('1043Bi Dati di base lav.'!AJ9),"",'1043Bi Dati di base lav.'!AJ9)</f>
        <v/>
      </c>
      <c r="E13" s="311" t="str">
        <f>IF('1043Bi Dati di base lav.'!N9="","",'1043Bi Dati di base lav.'!N9)</f>
        <v/>
      </c>
      <c r="F13" s="312" t="str">
        <f>IF('1043Bi Dati di base lav.'!O9="","",'1043Bi Dati di base lav.'!O9)</f>
        <v/>
      </c>
      <c r="G13" s="313" t="str">
        <f>IF('1043Bi Dati di base lav.'!P9="","",'1043Bi Dati di base lav.'!P9)</f>
        <v/>
      </c>
      <c r="H13" s="314" t="str">
        <f>IF('1043Bi Dati di base lav.'!Q9="","",'1043Bi Dati di base lav.'!Q9)</f>
        <v/>
      </c>
      <c r="I13" s="315" t="str">
        <f>IF('1043Bi Dati di base lav.'!R9="","",'1043Bi Dati di base lav.'!R9)</f>
        <v/>
      </c>
      <c r="J13" s="316" t="str">
        <f>W13</f>
        <v/>
      </c>
      <c r="K13" s="317" t="str">
        <f>IF('1043Bi Dati di base lav.'!S9="","",'1043Bi Dati di base lav.'!S9)</f>
        <v/>
      </c>
      <c r="L13" s="318" t="str">
        <f>X13</f>
        <v/>
      </c>
      <c r="M13" s="319" t="str">
        <f t="shared" si="1"/>
        <v/>
      </c>
      <c r="N13" s="320" t="str">
        <f t="shared" si="1"/>
        <v/>
      </c>
      <c r="O13" s="321" t="str">
        <f>AG13</f>
        <v/>
      </c>
      <c r="P13" s="322" t="str">
        <f>AF13</f>
        <v/>
      </c>
      <c r="Q13" s="318" t="str">
        <f>AI13</f>
        <v/>
      </c>
      <c r="R13" s="312" t="str">
        <f>IF(Q13="","",MAX((M13-AH13)*'1043Ai Domanda'!$B$31,0))</f>
        <v/>
      </c>
      <c r="S13" s="323" t="str">
        <f>IF(Q13="","",Q13+R13)</f>
        <v/>
      </c>
      <c r="T13" s="119"/>
      <c r="U13" s="120" t="str">
        <f>IF($A13="","",D13)</f>
        <v/>
      </c>
      <c r="V13" s="121" t="str">
        <f>'1043Bi Dati di base lav.'!M9</f>
        <v/>
      </c>
      <c r="W13" s="122" t="str">
        <f>IF(A13="","",'1043Bi Dati di base lav.'!Q9-'1043Bi Dati di base lav.'!R9)</f>
        <v/>
      </c>
      <c r="X13" s="122" t="str">
        <f>IF(OR($C13="",E13="",F13="",G13="",K13="",'1043Ci Cif. d’affari stagionali'!$D$25&lt;&gt;"Diritto concesso"),"",E13-(F13+G13+W13+K13))</f>
        <v/>
      </c>
      <c r="Y13" s="123" t="str">
        <f>IF(X13="","",MAX(X13,0))</f>
        <v/>
      </c>
      <c r="Z13" s="123" t="str">
        <f>IF(L13="","",Z$8)</f>
        <v/>
      </c>
      <c r="AA13" s="123" t="str">
        <f>IF(L13="","",L13*AA$8)</f>
        <v/>
      </c>
      <c r="AB13" s="124" t="str">
        <f>IF(Z13="","",AB$8)</f>
        <v/>
      </c>
      <c r="AC13" s="124" t="str">
        <f>L13</f>
        <v/>
      </c>
      <c r="AD13" s="124" t="str">
        <f>IF(OR($C13="",L13="",D13=""),"",MAX(ROUND(L13*D13*2,1)/2,0))</f>
        <v/>
      </c>
      <c r="AE13" s="124" t="str">
        <f>IF(OR($C13="",M13=""),"",ROUND(M13*8/5,1)/2)</f>
        <v/>
      </c>
      <c r="AF13" s="124" t="str">
        <f>IF(OR($A13="",D13="",M13=""),"",V13/5*AI$4*D13*0.8)</f>
        <v/>
      </c>
      <c r="AG13" s="124" t="str">
        <f>IF(OR($C13="",L13="",M13=""),"",MAX(N13+'1043Bi Dati di base lav.'!T9-M13,0))</f>
        <v/>
      </c>
      <c r="AH13" s="124">
        <f>'1043Bi Dati di base lav.'!T9</f>
        <v>0</v>
      </c>
      <c r="AI13" s="124" t="str">
        <f>IF(OR($A13="",M13=""),"",MAX(N13-P13-AG13,0))</f>
        <v/>
      </c>
      <c r="AJ13" s="125">
        <f>IF(E13="",0,1)</f>
        <v>0</v>
      </c>
      <c r="AK13" s="126">
        <f t="shared" ref="AK13:AK76" si="2">IF(OR(L13="",Q13=""),0,IF(ROUND(IF(OR($C13="",E13="",F13="",G13="", K13="",),"",E13-(F13+G13+W13)),2)&gt;0,1,0))</f>
        <v>0</v>
      </c>
      <c r="AL13" s="124">
        <f>IF(E13="",0,E13)</f>
        <v>0</v>
      </c>
      <c r="AM13" s="124">
        <f>IF(E13="",0,'1043Bi Dati di base lav.'!P9)</f>
        <v>0</v>
      </c>
      <c r="AN13" s="127">
        <f>IF('1043Bi Dati di base lav.'!Y9&gt;0,AD13,0)</f>
        <v>0</v>
      </c>
      <c r="AO13" s="128">
        <f>IF('1043Bi Dati di base lav.'!Y9&gt;0,'1043Bi Dati di base lav.'!T9,0)</f>
        <v>0</v>
      </c>
      <c r="AP13" s="124" t="str">
        <f>E13</f>
        <v/>
      </c>
      <c r="AQ13" s="124">
        <f>'1043Bi Dati di base lav.'!P9</f>
        <v>0</v>
      </c>
      <c r="AR13" s="124">
        <f>IF(AN13="",0,MAX(AN13-AO13,0))</f>
        <v>0</v>
      </c>
    </row>
    <row r="14" spans="1:47" s="39" customFormat="1" ht="16.95" customHeight="1">
      <c r="A14" s="132" t="str">
        <f>IF('1043Bi Dati di base lav.'!A10="","",'1043Bi Dati di base lav.'!A10)</f>
        <v/>
      </c>
      <c r="B14" s="133" t="str">
        <f>IF('1043Bi Dati di base lav.'!B10="","",'1043Bi Dati di base lav.'!B10)</f>
        <v/>
      </c>
      <c r="C14" s="129" t="str">
        <f>IF('1043Bi Dati di base lav.'!C10="","",'1043Bi Dati di base lav.'!C10)</f>
        <v/>
      </c>
      <c r="D14" s="310" t="str">
        <f>IF(ISERROR('1043Bi Dati di base lav.'!AJ10),"",'1043Bi Dati di base lav.'!AJ10)</f>
        <v/>
      </c>
      <c r="E14" s="311" t="str">
        <f>IF('1043Bi Dati di base lav.'!N10="","",'1043Bi Dati di base lav.'!N10)</f>
        <v/>
      </c>
      <c r="F14" s="312" t="str">
        <f>IF('1043Bi Dati di base lav.'!O10="","",'1043Bi Dati di base lav.'!O10)</f>
        <v/>
      </c>
      <c r="G14" s="313" t="str">
        <f>IF('1043Bi Dati di base lav.'!P10="","",'1043Bi Dati di base lav.'!P10)</f>
        <v/>
      </c>
      <c r="H14" s="314" t="str">
        <f>IF('1043Bi Dati di base lav.'!Q10="","",'1043Bi Dati di base lav.'!Q10)</f>
        <v/>
      </c>
      <c r="I14" s="315" t="str">
        <f>IF('1043Bi Dati di base lav.'!R10="","",'1043Bi Dati di base lav.'!R10)</f>
        <v/>
      </c>
      <c r="J14" s="316" t="str">
        <f t="shared" ref="J14:J76" si="3">W14</f>
        <v/>
      </c>
      <c r="K14" s="317" t="str">
        <f>IF('1043Bi Dati di base lav.'!S10="","",'1043Bi Dati di base lav.'!S10)</f>
        <v/>
      </c>
      <c r="L14" s="318" t="str">
        <f t="shared" ref="L14:L32" si="4">X14</f>
        <v/>
      </c>
      <c r="M14" s="319" t="str">
        <f t="shared" si="1"/>
        <v/>
      </c>
      <c r="N14" s="320" t="str">
        <f t="shared" si="1"/>
        <v/>
      </c>
      <c r="O14" s="321" t="str">
        <f t="shared" ref="O14:O76" si="5">AG14</f>
        <v/>
      </c>
      <c r="P14" s="322" t="str">
        <f>AF14</f>
        <v/>
      </c>
      <c r="Q14" s="318" t="str">
        <f>AI14</f>
        <v/>
      </c>
      <c r="R14" s="312" t="str">
        <f>IF(Q14="","",MAX((M14-AH14)*'1043Ai Domanda'!$B$31,0))</f>
        <v/>
      </c>
      <c r="S14" s="323" t="str">
        <f t="shared" ref="S14:S76" si="6">IF(Q14="","",Q14+R14)</f>
        <v/>
      </c>
      <c r="T14" s="119"/>
      <c r="U14" s="120" t="str">
        <f t="shared" ref="U14:U43" si="7">IF($A14="","",D14)</f>
        <v/>
      </c>
      <c r="V14" s="121" t="str">
        <f>'1043Bi Dati di base lav.'!M10</f>
        <v/>
      </c>
      <c r="W14" s="122" t="str">
        <f>IF(A14="","",'1043Bi Dati di base lav.'!Q10-'1043Bi Dati di base lav.'!R10)</f>
        <v/>
      </c>
      <c r="X14" s="122" t="str">
        <f>IF(OR($C14="",E14="",F14="",G14="",K14="",'1043Ci Cif. d’affari stagionali'!$D$25&lt;&gt;"Diritto concesso"),"",E14-(F14+G14+W14+K14))</f>
        <v/>
      </c>
      <c r="Y14" s="123" t="str">
        <f t="shared" ref="Y14:Y32" si="8">IF(X14="","",MAX(X14,0))</f>
        <v/>
      </c>
      <c r="Z14" s="123" t="str">
        <f t="shared" ref="Z14:Z43" si="9">IF(L14="","",Z$8)</f>
        <v/>
      </c>
      <c r="AA14" s="123" t="str">
        <f t="shared" ref="AA14:AA43" si="10">IF(L14="","",L14*AA$8)</f>
        <v/>
      </c>
      <c r="AB14" s="124" t="str">
        <f t="shared" ref="AB14:AB32" si="11">IF(Z14="","",AB$8)</f>
        <v/>
      </c>
      <c r="AC14" s="124" t="str">
        <f t="shared" ref="AC14:AC76" si="12">L14</f>
        <v/>
      </c>
      <c r="AD14" s="124" t="str">
        <f t="shared" ref="AD14:AD43" si="13">IF(OR($C14="",L14="",D14=""),"",MAX(ROUND(L14*D14*2,1)/2,0))</f>
        <v/>
      </c>
      <c r="AE14" s="124" t="str">
        <f t="shared" ref="AE14:AE43" si="14">IF(OR($C14="",M14=""),"",ROUND(M14*8/5,1)/2)</f>
        <v/>
      </c>
      <c r="AF14" s="124" t="str">
        <f t="shared" ref="AF14:AF76" si="15">IF(OR($A14="",D14="",M14=""),"",V14/5*AI$4*D14*0.8)</f>
        <v/>
      </c>
      <c r="AG14" s="124" t="str">
        <f>IF(OR($C14="",L14="",M14=""),"",MAX(N14+'1043Bi Dati di base lav.'!T10-M14,0))</f>
        <v/>
      </c>
      <c r="AH14" s="124">
        <f>'1043Bi Dati di base lav.'!T10</f>
        <v>0</v>
      </c>
      <c r="AI14" s="124" t="str">
        <f t="shared" ref="AI14:AI76" si="16">IF(OR($A14="",M14=""),"",MAX(N14-P14-AG14,0))</f>
        <v/>
      </c>
      <c r="AJ14" s="125">
        <f t="shared" ref="AJ14:AJ43" si="17">IF(E14="",0,1)</f>
        <v>0</v>
      </c>
      <c r="AK14" s="126">
        <f t="shared" si="2"/>
        <v>0</v>
      </c>
      <c r="AL14" s="124">
        <f t="shared" ref="AL14:AL43" si="18">IF(E14="",0,E14)</f>
        <v>0</v>
      </c>
      <c r="AM14" s="124">
        <f>IF(E14="",0,'1043Bi Dati di base lav.'!P10)</f>
        <v>0</v>
      </c>
      <c r="AN14" s="127">
        <f>IF('1043Bi Dati di base lav.'!Y10&gt;0,AD14,0)</f>
        <v>0</v>
      </c>
      <c r="AO14" s="128">
        <f>IF('1043Bi Dati di base lav.'!Y10&gt;0,'1043Bi Dati di base lav.'!T10,0)</f>
        <v>0</v>
      </c>
      <c r="AP14" s="124" t="str">
        <f t="shared" ref="AP14:AP43" si="19">E14</f>
        <v/>
      </c>
      <c r="AQ14" s="124">
        <f>'1043Bi Dati di base lav.'!P10</f>
        <v>0</v>
      </c>
      <c r="AR14" s="124">
        <f t="shared" ref="AR14:AR32" si="20">IF(AN14="",0,MAX(AN14-AO14,0))</f>
        <v>0</v>
      </c>
    </row>
    <row r="15" spans="1:47" s="39" customFormat="1" ht="16.95" customHeight="1">
      <c r="A15" s="132" t="str">
        <f>IF('1043Bi Dati di base lav.'!A11="","",'1043Bi Dati di base lav.'!A11)</f>
        <v/>
      </c>
      <c r="B15" s="133" t="str">
        <f>IF('1043Bi Dati di base lav.'!B11="","",'1043Bi Dati di base lav.'!B11)</f>
        <v/>
      </c>
      <c r="C15" s="129" t="str">
        <f>IF('1043Bi Dati di base lav.'!C11="","",'1043Bi Dati di base lav.'!C11)</f>
        <v/>
      </c>
      <c r="D15" s="310" t="str">
        <f>IF(ISERROR('1043Bi Dati di base lav.'!AJ11),"",'1043Bi Dati di base lav.'!AJ11)</f>
        <v/>
      </c>
      <c r="E15" s="311" t="str">
        <f>IF('1043Bi Dati di base lav.'!N11="","",'1043Bi Dati di base lav.'!N11)</f>
        <v/>
      </c>
      <c r="F15" s="312" t="str">
        <f>IF('1043Bi Dati di base lav.'!O11="","",'1043Bi Dati di base lav.'!O11)</f>
        <v/>
      </c>
      <c r="G15" s="313" t="str">
        <f>IF('1043Bi Dati di base lav.'!P11="","",'1043Bi Dati di base lav.'!P11)</f>
        <v/>
      </c>
      <c r="H15" s="314" t="str">
        <f>IF('1043Bi Dati di base lav.'!Q11="","",'1043Bi Dati di base lav.'!Q11)</f>
        <v/>
      </c>
      <c r="I15" s="315" t="str">
        <f>IF('1043Bi Dati di base lav.'!R11="","",'1043Bi Dati di base lav.'!R11)</f>
        <v/>
      </c>
      <c r="J15" s="316" t="str">
        <f t="shared" si="3"/>
        <v/>
      </c>
      <c r="K15" s="317" t="str">
        <f>IF('1043Bi Dati di base lav.'!S11="","",'1043Bi Dati di base lav.'!S11)</f>
        <v/>
      </c>
      <c r="L15" s="318" t="str">
        <f t="shared" si="4"/>
        <v/>
      </c>
      <c r="M15" s="319" t="str">
        <f t="shared" si="1"/>
        <v/>
      </c>
      <c r="N15" s="320" t="str">
        <f t="shared" si="1"/>
        <v/>
      </c>
      <c r="O15" s="321" t="str">
        <f t="shared" si="5"/>
        <v/>
      </c>
      <c r="P15" s="322" t="str">
        <f>AF15</f>
        <v/>
      </c>
      <c r="Q15" s="318" t="str">
        <f>AI15</f>
        <v/>
      </c>
      <c r="R15" s="312" t="str">
        <f>IF(Q15="","",MAX((M15-AH15)*'1043Ai Domanda'!$B$31,0))</f>
        <v/>
      </c>
      <c r="S15" s="323" t="str">
        <f t="shared" si="6"/>
        <v/>
      </c>
      <c r="T15" s="119"/>
      <c r="U15" s="120" t="str">
        <f t="shared" si="7"/>
        <v/>
      </c>
      <c r="V15" s="121" t="str">
        <f>'1043Bi Dati di base lav.'!M11</f>
        <v/>
      </c>
      <c r="W15" s="122" t="str">
        <f>IF(A15="","",'1043Bi Dati di base lav.'!Q11-'1043Bi Dati di base lav.'!R11)</f>
        <v/>
      </c>
      <c r="X15" s="122" t="str">
        <f>IF(OR($C15="",E15="",F15="",G15="",K15="",'1043Ci Cif. d’affari stagionali'!$D$25&lt;&gt;"Diritto concesso"),"",E15-(F15+G15+W15+K15))</f>
        <v/>
      </c>
      <c r="Y15" s="123" t="str">
        <f t="shared" si="8"/>
        <v/>
      </c>
      <c r="Z15" s="123" t="str">
        <f t="shared" si="9"/>
        <v/>
      </c>
      <c r="AA15" s="123" t="str">
        <f t="shared" si="10"/>
        <v/>
      </c>
      <c r="AB15" s="124" t="str">
        <f t="shared" si="11"/>
        <v/>
      </c>
      <c r="AC15" s="124" t="str">
        <f t="shared" si="12"/>
        <v/>
      </c>
      <c r="AD15" s="124" t="str">
        <f t="shared" si="13"/>
        <v/>
      </c>
      <c r="AE15" s="124" t="str">
        <f t="shared" si="14"/>
        <v/>
      </c>
      <c r="AF15" s="124" t="str">
        <f t="shared" si="15"/>
        <v/>
      </c>
      <c r="AG15" s="124" t="str">
        <f>IF(OR($C15="",L15="",M15=""),"",MAX(N15+'1043Bi Dati di base lav.'!T11-M15,0))</f>
        <v/>
      </c>
      <c r="AH15" s="124">
        <f>'1043Bi Dati di base lav.'!T11</f>
        <v>0</v>
      </c>
      <c r="AI15" s="124" t="str">
        <f t="shared" si="16"/>
        <v/>
      </c>
      <c r="AJ15" s="125">
        <f t="shared" si="17"/>
        <v>0</v>
      </c>
      <c r="AK15" s="126">
        <f t="shared" si="2"/>
        <v>0</v>
      </c>
      <c r="AL15" s="124">
        <f t="shared" si="18"/>
        <v>0</v>
      </c>
      <c r="AM15" s="124">
        <f>IF(E15="",0,'1043Bi Dati di base lav.'!P11)</f>
        <v>0</v>
      </c>
      <c r="AN15" s="127">
        <f>IF('1043Bi Dati di base lav.'!Y11&gt;0,AD15,0)</f>
        <v>0</v>
      </c>
      <c r="AO15" s="128">
        <f>IF('1043Bi Dati di base lav.'!Y11&gt;0,'1043Bi Dati di base lav.'!T11,0)</f>
        <v>0</v>
      </c>
      <c r="AP15" s="124" t="str">
        <f t="shared" si="19"/>
        <v/>
      </c>
      <c r="AQ15" s="124">
        <f>'1043Bi Dati di base lav.'!P11</f>
        <v>0</v>
      </c>
      <c r="AR15" s="124">
        <f t="shared" si="20"/>
        <v>0</v>
      </c>
    </row>
    <row r="16" spans="1:47" s="39" customFormat="1" ht="16.95" customHeight="1">
      <c r="A16" s="132" t="str">
        <f>IF('1043Bi Dati di base lav.'!A12="","",'1043Bi Dati di base lav.'!A12)</f>
        <v/>
      </c>
      <c r="B16" s="133" t="str">
        <f>IF('1043Bi Dati di base lav.'!B12="","",'1043Bi Dati di base lav.'!B12)</f>
        <v/>
      </c>
      <c r="C16" s="129" t="str">
        <f>IF('1043Bi Dati di base lav.'!C12="","",'1043Bi Dati di base lav.'!C12)</f>
        <v/>
      </c>
      <c r="D16" s="310" t="str">
        <f>IF(ISERROR('1043Bi Dati di base lav.'!AJ12),"",'1043Bi Dati di base lav.'!AJ12)</f>
        <v/>
      </c>
      <c r="E16" s="311" t="str">
        <f>IF('1043Bi Dati di base lav.'!N12="","",'1043Bi Dati di base lav.'!N12)</f>
        <v/>
      </c>
      <c r="F16" s="312" t="str">
        <f>IF('1043Bi Dati di base lav.'!O12="","",'1043Bi Dati di base lav.'!O12)</f>
        <v/>
      </c>
      <c r="G16" s="313" t="str">
        <f>IF('1043Bi Dati di base lav.'!P12="","",'1043Bi Dati di base lav.'!P12)</f>
        <v/>
      </c>
      <c r="H16" s="314" t="str">
        <f>IF('1043Bi Dati di base lav.'!Q12="","",'1043Bi Dati di base lav.'!Q12)</f>
        <v/>
      </c>
      <c r="I16" s="315" t="str">
        <f>IF('1043Bi Dati di base lav.'!R12="","",'1043Bi Dati di base lav.'!R12)</f>
        <v/>
      </c>
      <c r="J16" s="316" t="str">
        <f t="shared" si="3"/>
        <v/>
      </c>
      <c r="K16" s="317" t="str">
        <f>IF('1043Bi Dati di base lav.'!S12="","",'1043Bi Dati di base lav.'!S12)</f>
        <v/>
      </c>
      <c r="L16" s="318" t="str">
        <f t="shared" si="4"/>
        <v/>
      </c>
      <c r="M16" s="319" t="str">
        <f t="shared" si="1"/>
        <v/>
      </c>
      <c r="N16" s="320" t="str">
        <f t="shared" si="1"/>
        <v/>
      </c>
      <c r="O16" s="321" t="str">
        <f t="shared" si="5"/>
        <v/>
      </c>
      <c r="P16" s="322" t="str">
        <f>AF16</f>
        <v/>
      </c>
      <c r="Q16" s="318" t="str">
        <f>AI16</f>
        <v/>
      </c>
      <c r="R16" s="312" t="str">
        <f>IF(Q16="","",MAX((M16-AH16)*'1043Ai Domanda'!$B$31,0))</f>
        <v/>
      </c>
      <c r="S16" s="323" t="str">
        <f t="shared" si="6"/>
        <v/>
      </c>
      <c r="T16" s="119"/>
      <c r="U16" s="120" t="str">
        <f t="shared" si="7"/>
        <v/>
      </c>
      <c r="V16" s="121" t="str">
        <f>'1043Bi Dati di base lav.'!M12</f>
        <v/>
      </c>
      <c r="W16" s="122" t="str">
        <f>IF(A16="","",'1043Bi Dati di base lav.'!Q12-'1043Bi Dati di base lav.'!R12)</f>
        <v/>
      </c>
      <c r="X16" s="122" t="str">
        <f>IF(OR($C16="",E16="",F16="",G16="",K16="",'1043Ci Cif. d’affari stagionali'!$D$25&lt;&gt;"Diritto concesso"),"",E16-(F16+G16+W16+K16))</f>
        <v/>
      </c>
      <c r="Y16" s="123" t="str">
        <f t="shared" si="8"/>
        <v/>
      </c>
      <c r="Z16" s="123" t="str">
        <f t="shared" si="9"/>
        <v/>
      </c>
      <c r="AA16" s="123" t="str">
        <f t="shared" si="10"/>
        <v/>
      </c>
      <c r="AB16" s="124" t="str">
        <f t="shared" si="11"/>
        <v/>
      </c>
      <c r="AC16" s="124" t="str">
        <f t="shared" si="12"/>
        <v/>
      </c>
      <c r="AD16" s="124" t="str">
        <f t="shared" si="13"/>
        <v/>
      </c>
      <c r="AE16" s="124" t="str">
        <f t="shared" si="14"/>
        <v/>
      </c>
      <c r="AF16" s="124" t="str">
        <f t="shared" si="15"/>
        <v/>
      </c>
      <c r="AG16" s="124" t="str">
        <f>IF(OR($C16="",L16="",M16=""),"",MAX(N16+'1043Bi Dati di base lav.'!T12-M16,0))</f>
        <v/>
      </c>
      <c r="AH16" s="124">
        <f>'1043Bi Dati di base lav.'!T12</f>
        <v>0</v>
      </c>
      <c r="AI16" s="124" t="str">
        <f t="shared" si="16"/>
        <v/>
      </c>
      <c r="AJ16" s="125">
        <f t="shared" si="17"/>
        <v>0</v>
      </c>
      <c r="AK16" s="126">
        <f t="shared" si="2"/>
        <v>0</v>
      </c>
      <c r="AL16" s="124">
        <f t="shared" si="18"/>
        <v>0</v>
      </c>
      <c r="AM16" s="124">
        <f>IF(E16="",0,'1043Bi Dati di base lav.'!P12)</f>
        <v>0</v>
      </c>
      <c r="AN16" s="127">
        <f>IF('1043Bi Dati di base lav.'!Y12&gt;0,AD16,0)</f>
        <v>0</v>
      </c>
      <c r="AO16" s="128">
        <f>IF('1043Bi Dati di base lav.'!Y12&gt;0,'1043Bi Dati di base lav.'!T12,0)</f>
        <v>0</v>
      </c>
      <c r="AP16" s="124" t="str">
        <f t="shared" si="19"/>
        <v/>
      </c>
      <c r="AQ16" s="124">
        <f>'1043Bi Dati di base lav.'!P12</f>
        <v>0</v>
      </c>
      <c r="AR16" s="124">
        <f t="shared" si="20"/>
        <v>0</v>
      </c>
    </row>
    <row r="17" spans="1:44" s="39" customFormat="1" ht="16.95" customHeight="1">
      <c r="A17" s="132" t="str">
        <f>IF('1043Bi Dati di base lav.'!A13="","",'1043Bi Dati di base lav.'!A13)</f>
        <v/>
      </c>
      <c r="B17" s="133" t="str">
        <f>IF('1043Bi Dati di base lav.'!B13="","",'1043Bi Dati di base lav.'!B13)</f>
        <v/>
      </c>
      <c r="C17" s="129" t="str">
        <f>IF('1043Bi Dati di base lav.'!C13="","",'1043Bi Dati di base lav.'!C13)</f>
        <v/>
      </c>
      <c r="D17" s="310" t="str">
        <f>IF(ISERROR('1043Bi Dati di base lav.'!AJ13),"",'1043Bi Dati di base lav.'!AJ13)</f>
        <v/>
      </c>
      <c r="E17" s="311" t="str">
        <f>IF('1043Bi Dati di base lav.'!N13="","",'1043Bi Dati di base lav.'!N13)</f>
        <v/>
      </c>
      <c r="F17" s="312" t="str">
        <f>IF('1043Bi Dati di base lav.'!O13="","",'1043Bi Dati di base lav.'!O13)</f>
        <v/>
      </c>
      <c r="G17" s="313" t="str">
        <f>IF('1043Bi Dati di base lav.'!P13="","",'1043Bi Dati di base lav.'!P13)</f>
        <v/>
      </c>
      <c r="H17" s="314" t="str">
        <f>IF('1043Bi Dati di base lav.'!Q13="","",'1043Bi Dati di base lav.'!Q13)</f>
        <v/>
      </c>
      <c r="I17" s="315" t="str">
        <f>IF('1043Bi Dati di base lav.'!R13="","",'1043Bi Dati di base lav.'!R13)</f>
        <v/>
      </c>
      <c r="J17" s="316" t="str">
        <f t="shared" si="3"/>
        <v/>
      </c>
      <c r="K17" s="317" t="str">
        <f>IF('1043Bi Dati di base lav.'!S13="","",'1043Bi Dati di base lav.'!S13)</f>
        <v/>
      </c>
      <c r="L17" s="318" t="str">
        <f t="shared" si="4"/>
        <v/>
      </c>
      <c r="M17" s="319" t="str">
        <f t="shared" ref="M17:N32" si="21">AD17</f>
        <v/>
      </c>
      <c r="N17" s="320" t="str">
        <f t="shared" si="21"/>
        <v/>
      </c>
      <c r="O17" s="321" t="str">
        <f t="shared" si="5"/>
        <v/>
      </c>
      <c r="P17" s="322" t="str">
        <f t="shared" ref="P17:P32" si="22">AF17</f>
        <v/>
      </c>
      <c r="Q17" s="318" t="str">
        <f t="shared" ref="Q17:Q32" si="23">AI17</f>
        <v/>
      </c>
      <c r="R17" s="312" t="str">
        <f>IF(Q17="","",MAX((M17-AH17)*'1043Ai Domanda'!$B$31,0))</f>
        <v/>
      </c>
      <c r="S17" s="323" t="str">
        <f t="shared" si="6"/>
        <v/>
      </c>
      <c r="T17" s="119"/>
      <c r="U17" s="120" t="str">
        <f t="shared" si="7"/>
        <v/>
      </c>
      <c r="V17" s="121" t="str">
        <f>'1043Bi Dati di base lav.'!M13</f>
        <v/>
      </c>
      <c r="W17" s="122" t="str">
        <f>IF(A17="","",'1043Bi Dati di base lav.'!Q13-'1043Bi Dati di base lav.'!R13)</f>
        <v/>
      </c>
      <c r="X17" s="122" t="str">
        <f>IF(OR($C17="",E17="",F17="",G17="",K17="",'1043Ci Cif. d’affari stagionali'!$D$25&lt;&gt;"Diritto concesso"),"",E17-(F17+G17+W17+K17))</f>
        <v/>
      </c>
      <c r="Y17" s="123" t="str">
        <f t="shared" si="8"/>
        <v/>
      </c>
      <c r="Z17" s="123" t="str">
        <f t="shared" si="9"/>
        <v/>
      </c>
      <c r="AA17" s="123" t="str">
        <f t="shared" si="10"/>
        <v/>
      </c>
      <c r="AB17" s="124" t="str">
        <f t="shared" si="11"/>
        <v/>
      </c>
      <c r="AC17" s="124" t="str">
        <f t="shared" si="12"/>
        <v/>
      </c>
      <c r="AD17" s="124" t="str">
        <f t="shared" si="13"/>
        <v/>
      </c>
      <c r="AE17" s="124" t="str">
        <f t="shared" si="14"/>
        <v/>
      </c>
      <c r="AF17" s="124" t="str">
        <f t="shared" si="15"/>
        <v/>
      </c>
      <c r="AG17" s="124" t="str">
        <f>IF(OR($C17="",L17="",M17=""),"",MAX(N17+'1043Bi Dati di base lav.'!T13-M17,0))</f>
        <v/>
      </c>
      <c r="AH17" s="124">
        <f>'1043Bi Dati di base lav.'!T13</f>
        <v>0</v>
      </c>
      <c r="AI17" s="124" t="str">
        <f t="shared" si="16"/>
        <v/>
      </c>
      <c r="AJ17" s="125">
        <f t="shared" si="17"/>
        <v>0</v>
      </c>
      <c r="AK17" s="126">
        <f t="shared" si="2"/>
        <v>0</v>
      </c>
      <c r="AL17" s="124">
        <f t="shared" si="18"/>
        <v>0</v>
      </c>
      <c r="AM17" s="124">
        <f>IF(E17="",0,'1043Bi Dati di base lav.'!P13)</f>
        <v>0</v>
      </c>
      <c r="AN17" s="127">
        <f>IF('1043Bi Dati di base lav.'!Y13&gt;0,AD17,0)</f>
        <v>0</v>
      </c>
      <c r="AO17" s="128">
        <f>IF('1043Bi Dati di base lav.'!Y13&gt;0,'1043Bi Dati di base lav.'!T13,0)</f>
        <v>0</v>
      </c>
      <c r="AP17" s="124" t="str">
        <f t="shared" si="19"/>
        <v/>
      </c>
      <c r="AQ17" s="124">
        <f>'1043Bi Dati di base lav.'!P13</f>
        <v>0</v>
      </c>
      <c r="AR17" s="124">
        <f t="shared" si="20"/>
        <v>0</v>
      </c>
    </row>
    <row r="18" spans="1:44" s="39" customFormat="1" ht="16.95" customHeight="1">
      <c r="A18" s="132" t="str">
        <f>IF('1043Bi Dati di base lav.'!A14="","",'1043Bi Dati di base lav.'!A14)</f>
        <v/>
      </c>
      <c r="B18" s="133" t="str">
        <f>IF('1043Bi Dati di base lav.'!B14="","",'1043Bi Dati di base lav.'!B14)</f>
        <v/>
      </c>
      <c r="C18" s="129" t="str">
        <f>IF('1043Bi Dati di base lav.'!C14="","",'1043Bi Dati di base lav.'!C14)</f>
        <v/>
      </c>
      <c r="D18" s="310" t="str">
        <f>IF(ISERROR('1043Bi Dati di base lav.'!AJ14),"",'1043Bi Dati di base lav.'!AJ14)</f>
        <v/>
      </c>
      <c r="E18" s="311" t="str">
        <f>IF('1043Bi Dati di base lav.'!N14="","",'1043Bi Dati di base lav.'!N14)</f>
        <v/>
      </c>
      <c r="F18" s="312" t="str">
        <f>IF('1043Bi Dati di base lav.'!O14="","",'1043Bi Dati di base lav.'!O14)</f>
        <v/>
      </c>
      <c r="G18" s="313" t="str">
        <f>IF('1043Bi Dati di base lav.'!P14="","",'1043Bi Dati di base lav.'!P14)</f>
        <v/>
      </c>
      <c r="H18" s="314" t="str">
        <f>IF('1043Bi Dati di base lav.'!Q14="","",'1043Bi Dati di base lav.'!Q14)</f>
        <v/>
      </c>
      <c r="I18" s="315" t="str">
        <f>IF('1043Bi Dati di base lav.'!R14="","",'1043Bi Dati di base lav.'!R14)</f>
        <v/>
      </c>
      <c r="J18" s="316" t="str">
        <f t="shared" si="3"/>
        <v/>
      </c>
      <c r="K18" s="317" t="str">
        <f>IF('1043Bi Dati di base lav.'!S14="","",'1043Bi Dati di base lav.'!S14)</f>
        <v/>
      </c>
      <c r="L18" s="318" t="str">
        <f t="shared" si="4"/>
        <v/>
      </c>
      <c r="M18" s="319" t="str">
        <f t="shared" si="21"/>
        <v/>
      </c>
      <c r="N18" s="320" t="str">
        <f t="shared" si="21"/>
        <v/>
      </c>
      <c r="O18" s="321" t="str">
        <f t="shared" si="5"/>
        <v/>
      </c>
      <c r="P18" s="322" t="str">
        <f t="shared" si="22"/>
        <v/>
      </c>
      <c r="Q18" s="318" t="str">
        <f t="shared" si="23"/>
        <v/>
      </c>
      <c r="R18" s="312" t="str">
        <f>IF(Q18="","",MAX((M18-AH18)*'1043Ai Domanda'!$B$31,0))</f>
        <v/>
      </c>
      <c r="S18" s="323" t="str">
        <f t="shared" si="6"/>
        <v/>
      </c>
      <c r="T18" s="119"/>
      <c r="U18" s="120" t="str">
        <f t="shared" si="7"/>
        <v/>
      </c>
      <c r="V18" s="121" t="str">
        <f>'1043Bi Dati di base lav.'!M14</f>
        <v/>
      </c>
      <c r="W18" s="122" t="str">
        <f>IF(A18="","",'1043Bi Dati di base lav.'!Q14-'1043Bi Dati di base lav.'!R14)</f>
        <v/>
      </c>
      <c r="X18" s="122" t="str">
        <f>IF(OR($C18="",E18="",F18="",G18="",K18="",'1043Ci Cif. d’affari stagionali'!$D$25&lt;&gt;"Diritto concesso"),"",E18-(F18+G18+W18+K18))</f>
        <v/>
      </c>
      <c r="Y18" s="123" t="str">
        <f t="shared" si="8"/>
        <v/>
      </c>
      <c r="Z18" s="123" t="str">
        <f t="shared" si="9"/>
        <v/>
      </c>
      <c r="AA18" s="123" t="str">
        <f t="shared" si="10"/>
        <v/>
      </c>
      <c r="AB18" s="124" t="str">
        <f t="shared" si="11"/>
        <v/>
      </c>
      <c r="AC18" s="124" t="str">
        <f t="shared" si="12"/>
        <v/>
      </c>
      <c r="AD18" s="124" t="str">
        <f t="shared" si="13"/>
        <v/>
      </c>
      <c r="AE18" s="124" t="str">
        <f t="shared" si="14"/>
        <v/>
      </c>
      <c r="AF18" s="124" t="str">
        <f t="shared" si="15"/>
        <v/>
      </c>
      <c r="AG18" s="124" t="str">
        <f>IF(OR($C18="",L18="",M18=""),"",MAX(N18+'1043Bi Dati di base lav.'!T14-M18,0))</f>
        <v/>
      </c>
      <c r="AH18" s="124">
        <f>'1043Bi Dati di base lav.'!T14</f>
        <v>0</v>
      </c>
      <c r="AI18" s="124" t="str">
        <f t="shared" si="16"/>
        <v/>
      </c>
      <c r="AJ18" s="125">
        <f t="shared" si="17"/>
        <v>0</v>
      </c>
      <c r="AK18" s="126">
        <f t="shared" si="2"/>
        <v>0</v>
      </c>
      <c r="AL18" s="124">
        <f t="shared" si="18"/>
        <v>0</v>
      </c>
      <c r="AM18" s="124">
        <f>IF(E18="",0,'1043Bi Dati di base lav.'!P14)</f>
        <v>0</v>
      </c>
      <c r="AN18" s="127">
        <f>IF('1043Bi Dati di base lav.'!Y14&gt;0,AD18,0)</f>
        <v>0</v>
      </c>
      <c r="AO18" s="128">
        <f>IF('1043Bi Dati di base lav.'!Y14&gt;0,'1043Bi Dati di base lav.'!T14,0)</f>
        <v>0</v>
      </c>
      <c r="AP18" s="124" t="str">
        <f t="shared" si="19"/>
        <v/>
      </c>
      <c r="AQ18" s="124">
        <f>'1043Bi Dati di base lav.'!P14</f>
        <v>0</v>
      </c>
      <c r="AR18" s="124">
        <f t="shared" si="20"/>
        <v>0</v>
      </c>
    </row>
    <row r="19" spans="1:44" s="39" customFormat="1" ht="16.95" customHeight="1">
      <c r="A19" s="132" t="str">
        <f>IF('1043Bi Dati di base lav.'!A15="","",'1043Bi Dati di base lav.'!A15)</f>
        <v/>
      </c>
      <c r="B19" s="133" t="str">
        <f>IF('1043Bi Dati di base lav.'!B15="","",'1043Bi Dati di base lav.'!B15)</f>
        <v/>
      </c>
      <c r="C19" s="129" t="str">
        <f>IF('1043Bi Dati di base lav.'!C15="","",'1043Bi Dati di base lav.'!C15)</f>
        <v/>
      </c>
      <c r="D19" s="310" t="str">
        <f>IF(ISERROR('1043Bi Dati di base lav.'!AJ15),"",'1043Bi Dati di base lav.'!AJ15)</f>
        <v/>
      </c>
      <c r="E19" s="311" t="str">
        <f>IF('1043Bi Dati di base lav.'!N15="","",'1043Bi Dati di base lav.'!N15)</f>
        <v/>
      </c>
      <c r="F19" s="312" t="str">
        <f>IF('1043Bi Dati di base lav.'!O15="","",'1043Bi Dati di base lav.'!O15)</f>
        <v/>
      </c>
      <c r="G19" s="313" t="str">
        <f>IF('1043Bi Dati di base lav.'!P15="","",'1043Bi Dati di base lav.'!P15)</f>
        <v/>
      </c>
      <c r="H19" s="314" t="str">
        <f>IF('1043Bi Dati di base lav.'!Q15="","",'1043Bi Dati di base lav.'!Q15)</f>
        <v/>
      </c>
      <c r="I19" s="315" t="str">
        <f>IF('1043Bi Dati di base lav.'!R15="","",'1043Bi Dati di base lav.'!R15)</f>
        <v/>
      </c>
      <c r="J19" s="316" t="str">
        <f t="shared" si="3"/>
        <v/>
      </c>
      <c r="K19" s="317" t="str">
        <f>IF('1043Bi Dati di base lav.'!S15="","",'1043Bi Dati di base lav.'!S15)</f>
        <v/>
      </c>
      <c r="L19" s="318" t="str">
        <f t="shared" si="4"/>
        <v/>
      </c>
      <c r="M19" s="319" t="str">
        <f t="shared" si="21"/>
        <v/>
      </c>
      <c r="N19" s="320" t="str">
        <f t="shared" si="21"/>
        <v/>
      </c>
      <c r="O19" s="321" t="str">
        <f t="shared" si="5"/>
        <v/>
      </c>
      <c r="P19" s="322" t="str">
        <f t="shared" si="22"/>
        <v/>
      </c>
      <c r="Q19" s="318" t="str">
        <f t="shared" si="23"/>
        <v/>
      </c>
      <c r="R19" s="312" t="str">
        <f>IF(Q19="","",MAX((M19-AH19)*'1043Ai Domanda'!$B$31,0))</f>
        <v/>
      </c>
      <c r="S19" s="323" t="str">
        <f t="shared" si="6"/>
        <v/>
      </c>
      <c r="T19" s="119"/>
      <c r="U19" s="120" t="str">
        <f t="shared" si="7"/>
        <v/>
      </c>
      <c r="V19" s="121" t="str">
        <f>'1043Bi Dati di base lav.'!M15</f>
        <v/>
      </c>
      <c r="W19" s="122" t="str">
        <f>IF(A19="","",'1043Bi Dati di base lav.'!Q15-'1043Bi Dati di base lav.'!R15)</f>
        <v/>
      </c>
      <c r="X19" s="122" t="str">
        <f>IF(OR($C19="",E19="",F19="",G19="",K19="",'1043Ci Cif. d’affari stagionali'!$D$25&lt;&gt;"Diritto concesso"),"",E19-(F19+G19+W19+K19))</f>
        <v/>
      </c>
      <c r="Y19" s="123" t="str">
        <f t="shared" si="8"/>
        <v/>
      </c>
      <c r="Z19" s="123" t="str">
        <f t="shared" si="9"/>
        <v/>
      </c>
      <c r="AA19" s="123" t="str">
        <f t="shared" si="10"/>
        <v/>
      </c>
      <c r="AB19" s="124" t="str">
        <f t="shared" si="11"/>
        <v/>
      </c>
      <c r="AC19" s="124" t="str">
        <f t="shared" si="12"/>
        <v/>
      </c>
      <c r="AD19" s="124" t="str">
        <f t="shared" si="13"/>
        <v/>
      </c>
      <c r="AE19" s="124" t="str">
        <f t="shared" si="14"/>
        <v/>
      </c>
      <c r="AF19" s="124" t="str">
        <f t="shared" si="15"/>
        <v/>
      </c>
      <c r="AG19" s="124" t="str">
        <f>IF(OR($C19="",L19="",M19=""),"",MAX(N19+'1043Bi Dati di base lav.'!T15-M19,0))</f>
        <v/>
      </c>
      <c r="AH19" s="124">
        <f>'1043Bi Dati di base lav.'!T15</f>
        <v>0</v>
      </c>
      <c r="AI19" s="124" t="str">
        <f t="shared" si="16"/>
        <v/>
      </c>
      <c r="AJ19" s="125">
        <f t="shared" si="17"/>
        <v>0</v>
      </c>
      <c r="AK19" s="126">
        <f t="shared" si="2"/>
        <v>0</v>
      </c>
      <c r="AL19" s="124">
        <f t="shared" si="18"/>
        <v>0</v>
      </c>
      <c r="AM19" s="124">
        <f>IF(E19="",0,'1043Bi Dati di base lav.'!P15)</f>
        <v>0</v>
      </c>
      <c r="AN19" s="127">
        <f>IF('1043Bi Dati di base lav.'!Y15&gt;0,AD19,0)</f>
        <v>0</v>
      </c>
      <c r="AO19" s="128">
        <f>IF('1043Bi Dati di base lav.'!Y15&gt;0,'1043Bi Dati di base lav.'!T15,0)</f>
        <v>0</v>
      </c>
      <c r="AP19" s="124" t="str">
        <f t="shared" si="19"/>
        <v/>
      </c>
      <c r="AQ19" s="124">
        <f>'1043Bi Dati di base lav.'!P15</f>
        <v>0</v>
      </c>
      <c r="AR19" s="124">
        <f t="shared" si="20"/>
        <v>0</v>
      </c>
    </row>
    <row r="20" spans="1:44" s="39" customFormat="1" ht="16.95" customHeight="1">
      <c r="A20" s="132" t="str">
        <f>IF('1043Bi Dati di base lav.'!A16="","",'1043Bi Dati di base lav.'!A16)</f>
        <v/>
      </c>
      <c r="B20" s="133" t="str">
        <f>IF('1043Bi Dati di base lav.'!B16="","",'1043Bi Dati di base lav.'!B16)</f>
        <v/>
      </c>
      <c r="C20" s="129" t="str">
        <f>IF('1043Bi Dati di base lav.'!C16="","",'1043Bi Dati di base lav.'!C16)</f>
        <v/>
      </c>
      <c r="D20" s="310" t="str">
        <f>IF(ISERROR('1043Bi Dati di base lav.'!AJ16),"",'1043Bi Dati di base lav.'!AJ16)</f>
        <v/>
      </c>
      <c r="E20" s="311" t="str">
        <f>IF('1043Bi Dati di base lav.'!N16="","",'1043Bi Dati di base lav.'!N16)</f>
        <v/>
      </c>
      <c r="F20" s="312" t="str">
        <f>IF('1043Bi Dati di base lav.'!O16="","",'1043Bi Dati di base lav.'!O16)</f>
        <v/>
      </c>
      <c r="G20" s="313" t="str">
        <f>IF('1043Bi Dati di base lav.'!P16="","",'1043Bi Dati di base lav.'!P16)</f>
        <v/>
      </c>
      <c r="H20" s="314" t="str">
        <f>IF('1043Bi Dati di base lav.'!Q16="","",'1043Bi Dati di base lav.'!Q16)</f>
        <v/>
      </c>
      <c r="I20" s="315" t="str">
        <f>IF('1043Bi Dati di base lav.'!R16="","",'1043Bi Dati di base lav.'!R16)</f>
        <v/>
      </c>
      <c r="J20" s="316" t="str">
        <f t="shared" si="3"/>
        <v/>
      </c>
      <c r="K20" s="317" t="str">
        <f>IF('1043Bi Dati di base lav.'!S16="","",'1043Bi Dati di base lav.'!S16)</f>
        <v/>
      </c>
      <c r="L20" s="318" t="str">
        <f t="shared" si="4"/>
        <v/>
      </c>
      <c r="M20" s="319" t="str">
        <f t="shared" si="21"/>
        <v/>
      </c>
      <c r="N20" s="320" t="str">
        <f t="shared" si="21"/>
        <v/>
      </c>
      <c r="O20" s="321" t="str">
        <f t="shared" si="5"/>
        <v/>
      </c>
      <c r="P20" s="322" t="str">
        <f t="shared" si="22"/>
        <v/>
      </c>
      <c r="Q20" s="318" t="str">
        <f t="shared" si="23"/>
        <v/>
      </c>
      <c r="R20" s="312" t="str">
        <f>IF(Q20="","",MAX((M20-AH20)*'1043Ai Domanda'!$B$31,0))</f>
        <v/>
      </c>
      <c r="S20" s="323" t="str">
        <f t="shared" si="6"/>
        <v/>
      </c>
      <c r="T20" s="119"/>
      <c r="U20" s="120" t="str">
        <f t="shared" si="7"/>
        <v/>
      </c>
      <c r="V20" s="121" t="str">
        <f>'1043Bi Dati di base lav.'!M16</f>
        <v/>
      </c>
      <c r="W20" s="122" t="str">
        <f>IF(A20="","",'1043Bi Dati di base lav.'!Q16-'1043Bi Dati di base lav.'!R16)</f>
        <v/>
      </c>
      <c r="X20" s="122" t="str">
        <f>IF(OR($C20="",E20="",F20="",G20="",K20="",'1043Ci Cif. d’affari stagionali'!$D$25&lt;&gt;"Diritto concesso"),"",E20-(F20+G20+W20+K20))</f>
        <v/>
      </c>
      <c r="Y20" s="123" t="str">
        <f t="shared" si="8"/>
        <v/>
      </c>
      <c r="Z20" s="123" t="str">
        <f t="shared" si="9"/>
        <v/>
      </c>
      <c r="AA20" s="123" t="str">
        <f t="shared" si="10"/>
        <v/>
      </c>
      <c r="AB20" s="124" t="str">
        <f t="shared" si="11"/>
        <v/>
      </c>
      <c r="AC20" s="124" t="str">
        <f t="shared" si="12"/>
        <v/>
      </c>
      <c r="AD20" s="124" t="str">
        <f t="shared" si="13"/>
        <v/>
      </c>
      <c r="AE20" s="124" t="str">
        <f t="shared" si="14"/>
        <v/>
      </c>
      <c r="AF20" s="124" t="str">
        <f t="shared" si="15"/>
        <v/>
      </c>
      <c r="AG20" s="124" t="str">
        <f>IF(OR($C20="",L20="",M20=""),"",MAX(N20+'1043Bi Dati di base lav.'!T16-M20,0))</f>
        <v/>
      </c>
      <c r="AH20" s="124">
        <f>'1043Bi Dati di base lav.'!T16</f>
        <v>0</v>
      </c>
      <c r="AI20" s="124" t="str">
        <f t="shared" si="16"/>
        <v/>
      </c>
      <c r="AJ20" s="125">
        <f t="shared" si="17"/>
        <v>0</v>
      </c>
      <c r="AK20" s="126">
        <f t="shared" si="2"/>
        <v>0</v>
      </c>
      <c r="AL20" s="124">
        <f t="shared" si="18"/>
        <v>0</v>
      </c>
      <c r="AM20" s="124">
        <f>IF(E20="",0,'1043Bi Dati di base lav.'!P16)</f>
        <v>0</v>
      </c>
      <c r="AN20" s="127">
        <f>IF('1043Bi Dati di base lav.'!Y16&gt;0,AD20,0)</f>
        <v>0</v>
      </c>
      <c r="AO20" s="128">
        <f>IF('1043Bi Dati di base lav.'!Y16&gt;0,'1043Bi Dati di base lav.'!T16,0)</f>
        <v>0</v>
      </c>
      <c r="AP20" s="124" t="str">
        <f t="shared" si="19"/>
        <v/>
      </c>
      <c r="AQ20" s="124">
        <f>'1043Bi Dati di base lav.'!P16</f>
        <v>0</v>
      </c>
      <c r="AR20" s="124">
        <f t="shared" si="20"/>
        <v>0</v>
      </c>
    </row>
    <row r="21" spans="1:44" s="39" customFormat="1" ht="16.95" customHeight="1">
      <c r="A21" s="132" t="str">
        <f>IF('1043Bi Dati di base lav.'!A17="","",'1043Bi Dati di base lav.'!A17)</f>
        <v/>
      </c>
      <c r="B21" s="133" t="str">
        <f>IF('1043Bi Dati di base lav.'!B17="","",'1043Bi Dati di base lav.'!B17)</f>
        <v/>
      </c>
      <c r="C21" s="129" t="str">
        <f>IF('1043Bi Dati di base lav.'!C17="","",'1043Bi Dati di base lav.'!C17)</f>
        <v/>
      </c>
      <c r="D21" s="310" t="str">
        <f>IF(ISERROR('1043Bi Dati di base lav.'!AJ17),"",'1043Bi Dati di base lav.'!AJ17)</f>
        <v/>
      </c>
      <c r="E21" s="311" t="str">
        <f>IF('1043Bi Dati di base lav.'!N17="","",'1043Bi Dati di base lav.'!N17)</f>
        <v/>
      </c>
      <c r="F21" s="312" t="str">
        <f>IF('1043Bi Dati di base lav.'!O17="","",'1043Bi Dati di base lav.'!O17)</f>
        <v/>
      </c>
      <c r="G21" s="313" t="str">
        <f>IF('1043Bi Dati di base lav.'!P17="","",'1043Bi Dati di base lav.'!P17)</f>
        <v/>
      </c>
      <c r="H21" s="314" t="str">
        <f>IF('1043Bi Dati di base lav.'!Q17="","",'1043Bi Dati di base lav.'!Q17)</f>
        <v/>
      </c>
      <c r="I21" s="315" t="str">
        <f>IF('1043Bi Dati di base lav.'!R17="","",'1043Bi Dati di base lav.'!R17)</f>
        <v/>
      </c>
      <c r="J21" s="316" t="str">
        <f t="shared" si="3"/>
        <v/>
      </c>
      <c r="K21" s="317" t="str">
        <f>IF('1043Bi Dati di base lav.'!S17="","",'1043Bi Dati di base lav.'!S17)</f>
        <v/>
      </c>
      <c r="L21" s="318" t="str">
        <f t="shared" si="4"/>
        <v/>
      </c>
      <c r="M21" s="319" t="str">
        <f t="shared" si="21"/>
        <v/>
      </c>
      <c r="N21" s="320" t="str">
        <f t="shared" si="21"/>
        <v/>
      </c>
      <c r="O21" s="321" t="str">
        <f t="shared" si="5"/>
        <v/>
      </c>
      <c r="P21" s="322" t="str">
        <f t="shared" si="22"/>
        <v/>
      </c>
      <c r="Q21" s="318" t="str">
        <f t="shared" si="23"/>
        <v/>
      </c>
      <c r="R21" s="312" t="str">
        <f>IF(Q21="","",MAX((M21-AH21)*'1043Ai Domanda'!$B$31,0))</f>
        <v/>
      </c>
      <c r="S21" s="323" t="str">
        <f t="shared" si="6"/>
        <v/>
      </c>
      <c r="T21" s="119"/>
      <c r="U21" s="120" t="str">
        <f t="shared" si="7"/>
        <v/>
      </c>
      <c r="V21" s="121" t="str">
        <f>'1043Bi Dati di base lav.'!M17</f>
        <v/>
      </c>
      <c r="W21" s="122" t="str">
        <f>IF(A21="","",'1043Bi Dati di base lav.'!Q17-'1043Bi Dati di base lav.'!R17)</f>
        <v/>
      </c>
      <c r="X21" s="122" t="str">
        <f>IF(OR($C21="",E21="",F21="",G21="",K21="",'1043Ci Cif. d’affari stagionali'!$D$25&lt;&gt;"Diritto concesso"),"",E21-(F21+G21+W21+K21))</f>
        <v/>
      </c>
      <c r="Y21" s="123" t="str">
        <f t="shared" si="8"/>
        <v/>
      </c>
      <c r="Z21" s="123" t="str">
        <f t="shared" si="9"/>
        <v/>
      </c>
      <c r="AA21" s="123" t="str">
        <f t="shared" si="10"/>
        <v/>
      </c>
      <c r="AB21" s="124" t="str">
        <f t="shared" si="11"/>
        <v/>
      </c>
      <c r="AC21" s="124" t="str">
        <f t="shared" si="12"/>
        <v/>
      </c>
      <c r="AD21" s="124" t="str">
        <f t="shared" si="13"/>
        <v/>
      </c>
      <c r="AE21" s="124" t="str">
        <f t="shared" si="14"/>
        <v/>
      </c>
      <c r="AF21" s="124" t="str">
        <f t="shared" si="15"/>
        <v/>
      </c>
      <c r="AG21" s="124" t="str">
        <f>IF(OR($C21="",L21="",M21=""),"",MAX(N21+'1043Bi Dati di base lav.'!T17-M21,0))</f>
        <v/>
      </c>
      <c r="AH21" s="124">
        <f>'1043Bi Dati di base lav.'!T17</f>
        <v>0</v>
      </c>
      <c r="AI21" s="124" t="str">
        <f t="shared" si="16"/>
        <v/>
      </c>
      <c r="AJ21" s="125">
        <f t="shared" si="17"/>
        <v>0</v>
      </c>
      <c r="AK21" s="126">
        <f t="shared" si="2"/>
        <v>0</v>
      </c>
      <c r="AL21" s="124">
        <f t="shared" si="18"/>
        <v>0</v>
      </c>
      <c r="AM21" s="124">
        <f>IF(E21="",0,'1043Bi Dati di base lav.'!P17)</f>
        <v>0</v>
      </c>
      <c r="AN21" s="127">
        <f>IF('1043Bi Dati di base lav.'!Y17&gt;0,AD21,0)</f>
        <v>0</v>
      </c>
      <c r="AO21" s="128">
        <f>IF('1043Bi Dati di base lav.'!Y17&gt;0,'1043Bi Dati di base lav.'!T17,0)</f>
        <v>0</v>
      </c>
      <c r="AP21" s="124" t="str">
        <f t="shared" si="19"/>
        <v/>
      </c>
      <c r="AQ21" s="124">
        <f>'1043Bi Dati di base lav.'!P17</f>
        <v>0</v>
      </c>
      <c r="AR21" s="124">
        <f t="shared" si="20"/>
        <v>0</v>
      </c>
    </row>
    <row r="22" spans="1:44" s="39" customFormat="1" ht="16.95" customHeight="1">
      <c r="A22" s="132" t="str">
        <f>IF('1043Bi Dati di base lav.'!A18="","",'1043Bi Dati di base lav.'!A18)</f>
        <v/>
      </c>
      <c r="B22" s="133" t="str">
        <f>IF('1043Bi Dati di base lav.'!B18="","",'1043Bi Dati di base lav.'!B18)</f>
        <v/>
      </c>
      <c r="C22" s="129" t="str">
        <f>IF('1043Bi Dati di base lav.'!C18="","",'1043Bi Dati di base lav.'!C18)</f>
        <v/>
      </c>
      <c r="D22" s="310" t="str">
        <f>IF(ISERROR('1043Bi Dati di base lav.'!AJ18),"",'1043Bi Dati di base lav.'!AJ18)</f>
        <v/>
      </c>
      <c r="E22" s="311" t="str">
        <f>IF('1043Bi Dati di base lav.'!N18="","",'1043Bi Dati di base lav.'!N18)</f>
        <v/>
      </c>
      <c r="F22" s="312" t="str">
        <f>IF('1043Bi Dati di base lav.'!O18="","",'1043Bi Dati di base lav.'!O18)</f>
        <v/>
      </c>
      <c r="G22" s="313" t="str">
        <f>IF('1043Bi Dati di base lav.'!P18="","",'1043Bi Dati di base lav.'!P18)</f>
        <v/>
      </c>
      <c r="H22" s="314" t="str">
        <f>IF('1043Bi Dati di base lav.'!Q18="","",'1043Bi Dati di base lav.'!Q18)</f>
        <v/>
      </c>
      <c r="I22" s="315" t="str">
        <f>IF('1043Bi Dati di base lav.'!R18="","",'1043Bi Dati di base lav.'!R18)</f>
        <v/>
      </c>
      <c r="J22" s="316" t="str">
        <f t="shared" si="3"/>
        <v/>
      </c>
      <c r="K22" s="317" t="str">
        <f>IF('1043Bi Dati di base lav.'!S18="","",'1043Bi Dati di base lav.'!S18)</f>
        <v/>
      </c>
      <c r="L22" s="318" t="str">
        <f t="shared" si="4"/>
        <v/>
      </c>
      <c r="M22" s="319" t="str">
        <f t="shared" si="21"/>
        <v/>
      </c>
      <c r="N22" s="320" t="str">
        <f t="shared" si="21"/>
        <v/>
      </c>
      <c r="O22" s="321" t="str">
        <f t="shared" si="5"/>
        <v/>
      </c>
      <c r="P22" s="322" t="str">
        <f t="shared" si="22"/>
        <v/>
      </c>
      <c r="Q22" s="318" t="str">
        <f t="shared" si="23"/>
        <v/>
      </c>
      <c r="R22" s="312" t="str">
        <f>IF(Q22="","",MAX((M22-AH22)*'1043Ai Domanda'!$B$31,0))</f>
        <v/>
      </c>
      <c r="S22" s="323" t="str">
        <f t="shared" si="6"/>
        <v/>
      </c>
      <c r="T22" s="119"/>
      <c r="U22" s="120" t="str">
        <f t="shared" si="7"/>
        <v/>
      </c>
      <c r="V22" s="121" t="str">
        <f>'1043Bi Dati di base lav.'!M18</f>
        <v/>
      </c>
      <c r="W22" s="122" t="str">
        <f>IF(A22="","",'1043Bi Dati di base lav.'!Q18-'1043Bi Dati di base lav.'!R18)</f>
        <v/>
      </c>
      <c r="X22" s="122" t="str">
        <f>IF(OR($C22="",E22="",F22="",G22="",K22="",'1043Ci Cif. d’affari stagionali'!$D$25&lt;&gt;"Diritto concesso"),"",E22-(F22+G22+W22+K22))</f>
        <v/>
      </c>
      <c r="Y22" s="123" t="str">
        <f t="shared" si="8"/>
        <v/>
      </c>
      <c r="Z22" s="123" t="str">
        <f t="shared" si="9"/>
        <v/>
      </c>
      <c r="AA22" s="123" t="str">
        <f t="shared" si="10"/>
        <v/>
      </c>
      <c r="AB22" s="124" t="str">
        <f t="shared" si="11"/>
        <v/>
      </c>
      <c r="AC22" s="124" t="str">
        <f t="shared" si="12"/>
        <v/>
      </c>
      <c r="AD22" s="124" t="str">
        <f t="shared" si="13"/>
        <v/>
      </c>
      <c r="AE22" s="124" t="str">
        <f t="shared" si="14"/>
        <v/>
      </c>
      <c r="AF22" s="124" t="str">
        <f t="shared" si="15"/>
        <v/>
      </c>
      <c r="AG22" s="124" t="str">
        <f>IF(OR($C22="",L22="",M22=""),"",MAX(N22+'1043Bi Dati di base lav.'!T18-M22,0))</f>
        <v/>
      </c>
      <c r="AH22" s="124">
        <f>'1043Bi Dati di base lav.'!T18</f>
        <v>0</v>
      </c>
      <c r="AI22" s="124" t="str">
        <f t="shared" si="16"/>
        <v/>
      </c>
      <c r="AJ22" s="125">
        <f t="shared" si="17"/>
        <v>0</v>
      </c>
      <c r="AK22" s="126">
        <f t="shared" si="2"/>
        <v>0</v>
      </c>
      <c r="AL22" s="124">
        <f t="shared" si="18"/>
        <v>0</v>
      </c>
      <c r="AM22" s="124">
        <f>IF(E22="",0,'1043Bi Dati di base lav.'!P18)</f>
        <v>0</v>
      </c>
      <c r="AN22" s="127">
        <f>IF('1043Bi Dati di base lav.'!Y18&gt;0,AD22,0)</f>
        <v>0</v>
      </c>
      <c r="AO22" s="128">
        <f>IF('1043Bi Dati di base lav.'!Y18&gt;0,'1043Bi Dati di base lav.'!T18,0)</f>
        <v>0</v>
      </c>
      <c r="AP22" s="124" t="str">
        <f t="shared" si="19"/>
        <v/>
      </c>
      <c r="AQ22" s="124">
        <f>'1043Bi Dati di base lav.'!P18</f>
        <v>0</v>
      </c>
      <c r="AR22" s="124">
        <f t="shared" si="20"/>
        <v>0</v>
      </c>
    </row>
    <row r="23" spans="1:44" s="39" customFormat="1" ht="16.95" customHeight="1">
      <c r="A23" s="132" t="str">
        <f>IF('1043Bi Dati di base lav.'!A19="","",'1043Bi Dati di base lav.'!A19)</f>
        <v/>
      </c>
      <c r="B23" s="133" t="str">
        <f>IF('1043Bi Dati di base lav.'!B19="","",'1043Bi Dati di base lav.'!B19)</f>
        <v/>
      </c>
      <c r="C23" s="129" t="str">
        <f>IF('1043Bi Dati di base lav.'!C19="","",'1043Bi Dati di base lav.'!C19)</f>
        <v/>
      </c>
      <c r="D23" s="310" t="str">
        <f>IF(ISERROR('1043Bi Dati di base lav.'!AJ19),"",'1043Bi Dati di base lav.'!AJ19)</f>
        <v/>
      </c>
      <c r="E23" s="311" t="str">
        <f>IF('1043Bi Dati di base lav.'!N19="","",'1043Bi Dati di base lav.'!N19)</f>
        <v/>
      </c>
      <c r="F23" s="312" t="str">
        <f>IF('1043Bi Dati di base lav.'!O19="","",'1043Bi Dati di base lav.'!O19)</f>
        <v/>
      </c>
      <c r="G23" s="313" t="str">
        <f>IF('1043Bi Dati di base lav.'!P19="","",'1043Bi Dati di base lav.'!P19)</f>
        <v/>
      </c>
      <c r="H23" s="314" t="str">
        <f>IF('1043Bi Dati di base lav.'!Q19="","",'1043Bi Dati di base lav.'!Q19)</f>
        <v/>
      </c>
      <c r="I23" s="315" t="str">
        <f>IF('1043Bi Dati di base lav.'!R19="","",'1043Bi Dati di base lav.'!R19)</f>
        <v/>
      </c>
      <c r="J23" s="316" t="str">
        <f t="shared" si="3"/>
        <v/>
      </c>
      <c r="K23" s="317" t="str">
        <f>IF('1043Bi Dati di base lav.'!S19="","",'1043Bi Dati di base lav.'!S19)</f>
        <v/>
      </c>
      <c r="L23" s="318" t="str">
        <f t="shared" si="4"/>
        <v/>
      </c>
      <c r="M23" s="319" t="str">
        <f t="shared" si="21"/>
        <v/>
      </c>
      <c r="N23" s="320" t="str">
        <f t="shared" si="21"/>
        <v/>
      </c>
      <c r="O23" s="321" t="str">
        <f t="shared" si="5"/>
        <v/>
      </c>
      <c r="P23" s="322" t="str">
        <f t="shared" si="22"/>
        <v/>
      </c>
      <c r="Q23" s="318" t="str">
        <f t="shared" si="23"/>
        <v/>
      </c>
      <c r="R23" s="312" t="str">
        <f>IF(Q23="","",MAX((M23-AH23)*'1043Ai Domanda'!$B$31,0))</f>
        <v/>
      </c>
      <c r="S23" s="323" t="str">
        <f t="shared" si="6"/>
        <v/>
      </c>
      <c r="T23" s="119"/>
      <c r="U23" s="120" t="str">
        <f t="shared" si="7"/>
        <v/>
      </c>
      <c r="V23" s="121" t="str">
        <f>'1043Bi Dati di base lav.'!M19</f>
        <v/>
      </c>
      <c r="W23" s="122" t="str">
        <f>IF(A23="","",'1043Bi Dati di base lav.'!Q19-'1043Bi Dati di base lav.'!R19)</f>
        <v/>
      </c>
      <c r="X23" s="122" t="str">
        <f>IF(OR($C23="",E23="",F23="",G23="",K23="",'1043Ci Cif. d’affari stagionali'!$D$25&lt;&gt;"Diritto concesso"),"",E23-(F23+G23+W23+K23))</f>
        <v/>
      </c>
      <c r="Y23" s="123" t="str">
        <f t="shared" si="8"/>
        <v/>
      </c>
      <c r="Z23" s="123" t="str">
        <f t="shared" si="9"/>
        <v/>
      </c>
      <c r="AA23" s="123" t="str">
        <f t="shared" si="10"/>
        <v/>
      </c>
      <c r="AB23" s="124" t="str">
        <f t="shared" si="11"/>
        <v/>
      </c>
      <c r="AC23" s="124" t="str">
        <f t="shared" si="12"/>
        <v/>
      </c>
      <c r="AD23" s="124" t="str">
        <f t="shared" si="13"/>
        <v/>
      </c>
      <c r="AE23" s="124" t="str">
        <f t="shared" si="14"/>
        <v/>
      </c>
      <c r="AF23" s="124" t="str">
        <f t="shared" si="15"/>
        <v/>
      </c>
      <c r="AG23" s="124" t="str">
        <f>IF(OR($C23="",L23="",M23=""),"",MAX(N23+'1043Bi Dati di base lav.'!T19-M23,0))</f>
        <v/>
      </c>
      <c r="AH23" s="124">
        <f>'1043Bi Dati di base lav.'!T19</f>
        <v>0</v>
      </c>
      <c r="AI23" s="124" t="str">
        <f t="shared" si="16"/>
        <v/>
      </c>
      <c r="AJ23" s="125">
        <f t="shared" si="17"/>
        <v>0</v>
      </c>
      <c r="AK23" s="126">
        <f t="shared" si="2"/>
        <v>0</v>
      </c>
      <c r="AL23" s="124">
        <f t="shared" si="18"/>
        <v>0</v>
      </c>
      <c r="AM23" s="124">
        <f>IF(E23="",0,'1043Bi Dati di base lav.'!P19)</f>
        <v>0</v>
      </c>
      <c r="AN23" s="127">
        <f>IF('1043Bi Dati di base lav.'!Y19&gt;0,AD23,0)</f>
        <v>0</v>
      </c>
      <c r="AO23" s="128">
        <f>IF('1043Bi Dati di base lav.'!Y19&gt;0,'1043Bi Dati di base lav.'!T19,0)</f>
        <v>0</v>
      </c>
      <c r="AP23" s="124" t="str">
        <f t="shared" si="19"/>
        <v/>
      </c>
      <c r="AQ23" s="124">
        <f>'1043Bi Dati di base lav.'!P19</f>
        <v>0</v>
      </c>
      <c r="AR23" s="124">
        <f t="shared" si="20"/>
        <v>0</v>
      </c>
    </row>
    <row r="24" spans="1:44" s="39" customFormat="1" ht="16.95" customHeight="1">
      <c r="A24" s="132" t="str">
        <f>IF('1043Bi Dati di base lav.'!A20="","",'1043Bi Dati di base lav.'!A20)</f>
        <v/>
      </c>
      <c r="B24" s="133" t="str">
        <f>IF('1043Bi Dati di base lav.'!B20="","",'1043Bi Dati di base lav.'!B20)</f>
        <v/>
      </c>
      <c r="C24" s="129" t="str">
        <f>IF('1043Bi Dati di base lav.'!C20="","",'1043Bi Dati di base lav.'!C20)</f>
        <v/>
      </c>
      <c r="D24" s="310" t="str">
        <f>IF(ISERROR('1043Bi Dati di base lav.'!AJ20),"",'1043Bi Dati di base lav.'!AJ20)</f>
        <v/>
      </c>
      <c r="E24" s="311" t="str">
        <f>IF('1043Bi Dati di base lav.'!N20="","",'1043Bi Dati di base lav.'!N20)</f>
        <v/>
      </c>
      <c r="F24" s="312" t="str">
        <f>IF('1043Bi Dati di base lav.'!O20="","",'1043Bi Dati di base lav.'!O20)</f>
        <v/>
      </c>
      <c r="G24" s="313" t="str">
        <f>IF('1043Bi Dati di base lav.'!P20="","",'1043Bi Dati di base lav.'!P20)</f>
        <v/>
      </c>
      <c r="H24" s="314" t="str">
        <f>IF('1043Bi Dati di base lav.'!Q20="","",'1043Bi Dati di base lav.'!Q20)</f>
        <v/>
      </c>
      <c r="I24" s="315" t="str">
        <f>IF('1043Bi Dati di base lav.'!R20="","",'1043Bi Dati di base lav.'!R20)</f>
        <v/>
      </c>
      <c r="J24" s="316" t="str">
        <f t="shared" si="3"/>
        <v/>
      </c>
      <c r="K24" s="317" t="str">
        <f>IF('1043Bi Dati di base lav.'!S20="","",'1043Bi Dati di base lav.'!S20)</f>
        <v/>
      </c>
      <c r="L24" s="318" t="str">
        <f t="shared" si="4"/>
        <v/>
      </c>
      <c r="M24" s="319" t="str">
        <f t="shared" si="21"/>
        <v/>
      </c>
      <c r="N24" s="320" t="str">
        <f t="shared" si="21"/>
        <v/>
      </c>
      <c r="O24" s="321" t="str">
        <f t="shared" si="5"/>
        <v/>
      </c>
      <c r="P24" s="322" t="str">
        <f t="shared" si="22"/>
        <v/>
      </c>
      <c r="Q24" s="318" t="str">
        <f t="shared" si="23"/>
        <v/>
      </c>
      <c r="R24" s="312" t="str">
        <f>IF(Q24="","",MAX((M24-AH24)*'1043Ai Domanda'!$B$31,0))</f>
        <v/>
      </c>
      <c r="S24" s="323" t="str">
        <f t="shared" si="6"/>
        <v/>
      </c>
      <c r="T24" s="119"/>
      <c r="U24" s="120" t="str">
        <f t="shared" si="7"/>
        <v/>
      </c>
      <c r="V24" s="121" t="str">
        <f>'1043Bi Dati di base lav.'!M20</f>
        <v/>
      </c>
      <c r="W24" s="122" t="str">
        <f>IF(A24="","",'1043Bi Dati di base lav.'!Q20-'1043Bi Dati di base lav.'!R20)</f>
        <v/>
      </c>
      <c r="X24" s="122" t="str">
        <f>IF(OR($C24="",E24="",F24="",G24="",K24="",'1043Ci Cif. d’affari stagionali'!$D$25&lt;&gt;"Diritto concesso"),"",E24-(F24+G24+W24+K24))</f>
        <v/>
      </c>
      <c r="Y24" s="123" t="str">
        <f t="shared" si="8"/>
        <v/>
      </c>
      <c r="Z24" s="123" t="str">
        <f t="shared" si="9"/>
        <v/>
      </c>
      <c r="AA24" s="123" t="str">
        <f t="shared" si="10"/>
        <v/>
      </c>
      <c r="AB24" s="124" t="str">
        <f t="shared" si="11"/>
        <v/>
      </c>
      <c r="AC24" s="124" t="str">
        <f t="shared" si="12"/>
        <v/>
      </c>
      <c r="AD24" s="124" t="str">
        <f t="shared" si="13"/>
        <v/>
      </c>
      <c r="AE24" s="124" t="str">
        <f t="shared" si="14"/>
        <v/>
      </c>
      <c r="AF24" s="124" t="str">
        <f t="shared" si="15"/>
        <v/>
      </c>
      <c r="AG24" s="124" t="str">
        <f>IF(OR($C24="",L24="",M24=""),"",MAX(N24+'1043Bi Dati di base lav.'!T20-M24,0))</f>
        <v/>
      </c>
      <c r="AH24" s="124">
        <f>'1043Bi Dati di base lav.'!T20</f>
        <v>0</v>
      </c>
      <c r="AI24" s="124" t="str">
        <f t="shared" si="16"/>
        <v/>
      </c>
      <c r="AJ24" s="125">
        <f t="shared" si="17"/>
        <v>0</v>
      </c>
      <c r="AK24" s="126">
        <f t="shared" si="2"/>
        <v>0</v>
      </c>
      <c r="AL24" s="124">
        <f t="shared" si="18"/>
        <v>0</v>
      </c>
      <c r="AM24" s="124">
        <f>IF(E24="",0,'1043Bi Dati di base lav.'!P20)</f>
        <v>0</v>
      </c>
      <c r="AN24" s="127">
        <f>IF('1043Bi Dati di base lav.'!Y20&gt;0,AD24,0)</f>
        <v>0</v>
      </c>
      <c r="AO24" s="128">
        <f>IF('1043Bi Dati di base lav.'!Y20&gt;0,'1043Bi Dati di base lav.'!T20,0)</f>
        <v>0</v>
      </c>
      <c r="AP24" s="124" t="str">
        <f t="shared" si="19"/>
        <v/>
      </c>
      <c r="AQ24" s="124">
        <f>'1043Bi Dati di base lav.'!P20</f>
        <v>0</v>
      </c>
      <c r="AR24" s="124">
        <f t="shared" si="20"/>
        <v>0</v>
      </c>
    </row>
    <row r="25" spans="1:44" s="39" customFormat="1" ht="16.95" customHeight="1">
      <c r="A25" s="132" t="str">
        <f>IF('1043Bi Dati di base lav.'!A21="","",'1043Bi Dati di base lav.'!A21)</f>
        <v/>
      </c>
      <c r="B25" s="133" t="str">
        <f>IF('1043Bi Dati di base lav.'!B21="","",'1043Bi Dati di base lav.'!B21)</f>
        <v/>
      </c>
      <c r="C25" s="129" t="str">
        <f>IF('1043Bi Dati di base lav.'!C21="","",'1043Bi Dati di base lav.'!C21)</f>
        <v/>
      </c>
      <c r="D25" s="310" t="str">
        <f>IF(ISERROR('1043Bi Dati di base lav.'!AJ21),"",'1043Bi Dati di base lav.'!AJ21)</f>
        <v/>
      </c>
      <c r="E25" s="311" t="str">
        <f>IF('1043Bi Dati di base lav.'!N21="","",'1043Bi Dati di base lav.'!N21)</f>
        <v/>
      </c>
      <c r="F25" s="312" t="str">
        <f>IF('1043Bi Dati di base lav.'!O21="","",'1043Bi Dati di base lav.'!O21)</f>
        <v/>
      </c>
      <c r="G25" s="313" t="str">
        <f>IF('1043Bi Dati di base lav.'!P21="","",'1043Bi Dati di base lav.'!P21)</f>
        <v/>
      </c>
      <c r="H25" s="314" t="str">
        <f>IF('1043Bi Dati di base lav.'!Q21="","",'1043Bi Dati di base lav.'!Q21)</f>
        <v/>
      </c>
      <c r="I25" s="315" t="str">
        <f>IF('1043Bi Dati di base lav.'!R21="","",'1043Bi Dati di base lav.'!R21)</f>
        <v/>
      </c>
      <c r="J25" s="316" t="str">
        <f t="shared" si="3"/>
        <v/>
      </c>
      <c r="K25" s="317" t="str">
        <f>IF('1043Bi Dati di base lav.'!S21="","",'1043Bi Dati di base lav.'!S21)</f>
        <v/>
      </c>
      <c r="L25" s="318" t="str">
        <f t="shared" si="4"/>
        <v/>
      </c>
      <c r="M25" s="319" t="str">
        <f t="shared" si="21"/>
        <v/>
      </c>
      <c r="N25" s="320" t="str">
        <f t="shared" si="21"/>
        <v/>
      </c>
      <c r="O25" s="321" t="str">
        <f t="shared" si="5"/>
        <v/>
      </c>
      <c r="P25" s="322" t="str">
        <f t="shared" si="22"/>
        <v/>
      </c>
      <c r="Q25" s="318" t="str">
        <f t="shared" si="23"/>
        <v/>
      </c>
      <c r="R25" s="312" t="str">
        <f>IF(Q25="","",MAX((M25-AH25)*'1043Ai Domanda'!$B$31,0))</f>
        <v/>
      </c>
      <c r="S25" s="323" t="str">
        <f t="shared" si="6"/>
        <v/>
      </c>
      <c r="T25" s="119"/>
      <c r="U25" s="120" t="str">
        <f t="shared" si="7"/>
        <v/>
      </c>
      <c r="V25" s="121" t="str">
        <f>'1043Bi Dati di base lav.'!M21</f>
        <v/>
      </c>
      <c r="W25" s="122" t="str">
        <f>IF(A25="","",'1043Bi Dati di base lav.'!Q21-'1043Bi Dati di base lav.'!R21)</f>
        <v/>
      </c>
      <c r="X25" s="122" t="str">
        <f>IF(OR($C25="",E25="",F25="",G25="",K25="",'1043Ci Cif. d’affari stagionali'!$D$25&lt;&gt;"Diritto concesso"),"",E25-(F25+G25+W25+K25))</f>
        <v/>
      </c>
      <c r="Y25" s="123" t="str">
        <f t="shared" si="8"/>
        <v/>
      </c>
      <c r="Z25" s="123" t="str">
        <f t="shared" si="9"/>
        <v/>
      </c>
      <c r="AA25" s="123" t="str">
        <f t="shared" si="10"/>
        <v/>
      </c>
      <c r="AB25" s="124" t="str">
        <f t="shared" si="11"/>
        <v/>
      </c>
      <c r="AC25" s="124" t="str">
        <f t="shared" si="12"/>
        <v/>
      </c>
      <c r="AD25" s="124" t="str">
        <f t="shared" si="13"/>
        <v/>
      </c>
      <c r="AE25" s="124" t="str">
        <f t="shared" si="14"/>
        <v/>
      </c>
      <c r="AF25" s="124" t="str">
        <f t="shared" si="15"/>
        <v/>
      </c>
      <c r="AG25" s="124" t="str">
        <f>IF(OR($C25="",L25="",M25=""),"",MAX(N25+'1043Bi Dati di base lav.'!T21-M25,0))</f>
        <v/>
      </c>
      <c r="AH25" s="124">
        <f>'1043Bi Dati di base lav.'!T21</f>
        <v>0</v>
      </c>
      <c r="AI25" s="124" t="str">
        <f t="shared" si="16"/>
        <v/>
      </c>
      <c r="AJ25" s="125">
        <f t="shared" si="17"/>
        <v>0</v>
      </c>
      <c r="AK25" s="126">
        <f t="shared" si="2"/>
        <v>0</v>
      </c>
      <c r="AL25" s="124">
        <f t="shared" si="18"/>
        <v>0</v>
      </c>
      <c r="AM25" s="124">
        <f>IF(E25="",0,'1043Bi Dati di base lav.'!P21)</f>
        <v>0</v>
      </c>
      <c r="AN25" s="127">
        <f>IF('1043Bi Dati di base lav.'!Y21&gt;0,AD25,0)</f>
        <v>0</v>
      </c>
      <c r="AO25" s="128">
        <f>IF('1043Bi Dati di base lav.'!Y21&gt;0,'1043Bi Dati di base lav.'!T21,0)</f>
        <v>0</v>
      </c>
      <c r="AP25" s="124" t="str">
        <f t="shared" si="19"/>
        <v/>
      </c>
      <c r="AQ25" s="124">
        <f>'1043Bi Dati di base lav.'!P21</f>
        <v>0</v>
      </c>
      <c r="AR25" s="124">
        <f t="shared" si="20"/>
        <v>0</v>
      </c>
    </row>
    <row r="26" spans="1:44" s="39" customFormat="1" ht="16.95" customHeight="1">
      <c r="A26" s="132" t="str">
        <f>IF('1043Bi Dati di base lav.'!A22="","",'1043Bi Dati di base lav.'!A22)</f>
        <v/>
      </c>
      <c r="B26" s="133" t="str">
        <f>IF('1043Bi Dati di base lav.'!B22="","",'1043Bi Dati di base lav.'!B22)</f>
        <v/>
      </c>
      <c r="C26" s="129" t="str">
        <f>IF('1043Bi Dati di base lav.'!C22="","",'1043Bi Dati di base lav.'!C22)</f>
        <v/>
      </c>
      <c r="D26" s="310" t="str">
        <f>IF(ISERROR('1043Bi Dati di base lav.'!AJ22),"",'1043Bi Dati di base lav.'!AJ22)</f>
        <v/>
      </c>
      <c r="E26" s="311" t="str">
        <f>IF('1043Bi Dati di base lav.'!N22="","",'1043Bi Dati di base lav.'!N22)</f>
        <v/>
      </c>
      <c r="F26" s="312" t="str">
        <f>IF('1043Bi Dati di base lav.'!O22="","",'1043Bi Dati di base lav.'!O22)</f>
        <v/>
      </c>
      <c r="G26" s="313" t="str">
        <f>IF('1043Bi Dati di base lav.'!P22="","",'1043Bi Dati di base lav.'!P22)</f>
        <v/>
      </c>
      <c r="H26" s="314" t="str">
        <f>IF('1043Bi Dati di base lav.'!Q22="","",'1043Bi Dati di base lav.'!Q22)</f>
        <v/>
      </c>
      <c r="I26" s="315" t="str">
        <f>IF('1043Bi Dati di base lav.'!R22="","",'1043Bi Dati di base lav.'!R22)</f>
        <v/>
      </c>
      <c r="J26" s="316" t="str">
        <f t="shared" si="3"/>
        <v/>
      </c>
      <c r="K26" s="317" t="str">
        <f>IF('1043Bi Dati di base lav.'!S22="","",'1043Bi Dati di base lav.'!S22)</f>
        <v/>
      </c>
      <c r="L26" s="318" t="str">
        <f t="shared" si="4"/>
        <v/>
      </c>
      <c r="M26" s="319" t="str">
        <f t="shared" si="21"/>
        <v/>
      </c>
      <c r="N26" s="320" t="str">
        <f t="shared" si="21"/>
        <v/>
      </c>
      <c r="O26" s="321" t="str">
        <f t="shared" si="5"/>
        <v/>
      </c>
      <c r="P26" s="322" t="str">
        <f t="shared" si="22"/>
        <v/>
      </c>
      <c r="Q26" s="318" t="str">
        <f t="shared" si="23"/>
        <v/>
      </c>
      <c r="R26" s="312" t="str">
        <f>IF(Q26="","",MAX((M26-AH26)*'1043Ai Domanda'!$B$31,0))</f>
        <v/>
      </c>
      <c r="S26" s="323" t="str">
        <f t="shared" si="6"/>
        <v/>
      </c>
      <c r="T26" s="119"/>
      <c r="U26" s="120" t="str">
        <f t="shared" si="7"/>
        <v/>
      </c>
      <c r="V26" s="121" t="str">
        <f>'1043Bi Dati di base lav.'!M22</f>
        <v/>
      </c>
      <c r="W26" s="122" t="str">
        <f>IF(A26="","",'1043Bi Dati di base lav.'!Q22-'1043Bi Dati di base lav.'!R22)</f>
        <v/>
      </c>
      <c r="X26" s="122" t="str">
        <f>IF(OR($C26="",E26="",F26="",G26="",K26="",'1043Ci Cif. d’affari stagionali'!$D$25&lt;&gt;"Diritto concesso"),"",E26-(F26+G26+W26+K26))</f>
        <v/>
      </c>
      <c r="Y26" s="123" t="str">
        <f t="shared" si="8"/>
        <v/>
      </c>
      <c r="Z26" s="123" t="str">
        <f t="shared" si="9"/>
        <v/>
      </c>
      <c r="AA26" s="123" t="str">
        <f t="shared" si="10"/>
        <v/>
      </c>
      <c r="AB26" s="124" t="str">
        <f t="shared" si="11"/>
        <v/>
      </c>
      <c r="AC26" s="124" t="str">
        <f t="shared" si="12"/>
        <v/>
      </c>
      <c r="AD26" s="124" t="str">
        <f t="shared" si="13"/>
        <v/>
      </c>
      <c r="AE26" s="124" t="str">
        <f t="shared" si="14"/>
        <v/>
      </c>
      <c r="AF26" s="124" t="str">
        <f t="shared" si="15"/>
        <v/>
      </c>
      <c r="AG26" s="124" t="str">
        <f>IF(OR($C26="",L26="",M26=""),"",MAX(N26+'1043Bi Dati di base lav.'!T22-M26,0))</f>
        <v/>
      </c>
      <c r="AH26" s="124">
        <f>'1043Bi Dati di base lav.'!T22</f>
        <v>0</v>
      </c>
      <c r="AI26" s="124" t="str">
        <f t="shared" si="16"/>
        <v/>
      </c>
      <c r="AJ26" s="125">
        <f t="shared" si="17"/>
        <v>0</v>
      </c>
      <c r="AK26" s="126">
        <f t="shared" si="2"/>
        <v>0</v>
      </c>
      <c r="AL26" s="124">
        <f t="shared" si="18"/>
        <v>0</v>
      </c>
      <c r="AM26" s="124">
        <f>IF(E26="",0,'1043Bi Dati di base lav.'!P22)</f>
        <v>0</v>
      </c>
      <c r="AN26" s="127">
        <f>IF('1043Bi Dati di base lav.'!Y22&gt;0,AD26,0)</f>
        <v>0</v>
      </c>
      <c r="AO26" s="128">
        <f>IF('1043Bi Dati di base lav.'!Y22&gt;0,'1043Bi Dati di base lav.'!T22,0)</f>
        <v>0</v>
      </c>
      <c r="AP26" s="124" t="str">
        <f t="shared" si="19"/>
        <v/>
      </c>
      <c r="AQ26" s="124">
        <f>'1043Bi Dati di base lav.'!P22</f>
        <v>0</v>
      </c>
      <c r="AR26" s="124">
        <f t="shared" si="20"/>
        <v>0</v>
      </c>
    </row>
    <row r="27" spans="1:44" s="39" customFormat="1" ht="16.95" customHeight="1">
      <c r="A27" s="132" t="str">
        <f>IF('1043Bi Dati di base lav.'!A23="","",'1043Bi Dati di base lav.'!A23)</f>
        <v/>
      </c>
      <c r="B27" s="133" t="str">
        <f>IF('1043Bi Dati di base lav.'!B23="","",'1043Bi Dati di base lav.'!B23)</f>
        <v/>
      </c>
      <c r="C27" s="129" t="str">
        <f>IF('1043Bi Dati di base lav.'!C23="","",'1043Bi Dati di base lav.'!C23)</f>
        <v/>
      </c>
      <c r="D27" s="310" t="str">
        <f>IF(ISERROR('1043Bi Dati di base lav.'!AJ23),"",'1043Bi Dati di base lav.'!AJ23)</f>
        <v/>
      </c>
      <c r="E27" s="311" t="str">
        <f>IF('1043Bi Dati di base lav.'!N23="","",'1043Bi Dati di base lav.'!N23)</f>
        <v/>
      </c>
      <c r="F27" s="312" t="str">
        <f>IF('1043Bi Dati di base lav.'!O23="","",'1043Bi Dati di base lav.'!O23)</f>
        <v/>
      </c>
      <c r="G27" s="313" t="str">
        <f>IF('1043Bi Dati di base lav.'!P23="","",'1043Bi Dati di base lav.'!P23)</f>
        <v/>
      </c>
      <c r="H27" s="314" t="str">
        <f>IF('1043Bi Dati di base lav.'!Q23="","",'1043Bi Dati di base lav.'!Q23)</f>
        <v/>
      </c>
      <c r="I27" s="315" t="str">
        <f>IF('1043Bi Dati di base lav.'!R23="","",'1043Bi Dati di base lav.'!R23)</f>
        <v/>
      </c>
      <c r="J27" s="316" t="str">
        <f t="shared" si="3"/>
        <v/>
      </c>
      <c r="K27" s="317" t="str">
        <f>IF('1043Bi Dati di base lav.'!S23="","",'1043Bi Dati di base lav.'!S23)</f>
        <v/>
      </c>
      <c r="L27" s="318" t="str">
        <f t="shared" si="4"/>
        <v/>
      </c>
      <c r="M27" s="319" t="str">
        <f t="shared" si="21"/>
        <v/>
      </c>
      <c r="N27" s="320" t="str">
        <f t="shared" si="21"/>
        <v/>
      </c>
      <c r="O27" s="321" t="str">
        <f t="shared" si="5"/>
        <v/>
      </c>
      <c r="P27" s="322" t="str">
        <f t="shared" si="22"/>
        <v/>
      </c>
      <c r="Q27" s="318" t="str">
        <f t="shared" si="23"/>
        <v/>
      </c>
      <c r="R27" s="312" t="str">
        <f>IF(Q27="","",MAX((M27-AH27)*'1043Ai Domanda'!$B$31,0))</f>
        <v/>
      </c>
      <c r="S27" s="323" t="str">
        <f t="shared" si="6"/>
        <v/>
      </c>
      <c r="T27" s="119"/>
      <c r="U27" s="120" t="str">
        <f t="shared" si="7"/>
        <v/>
      </c>
      <c r="V27" s="121" t="str">
        <f>'1043Bi Dati di base lav.'!M23</f>
        <v/>
      </c>
      <c r="W27" s="122" t="str">
        <f>IF(A27="","",'1043Bi Dati di base lav.'!Q23-'1043Bi Dati di base lav.'!R23)</f>
        <v/>
      </c>
      <c r="X27" s="122" t="str">
        <f>IF(OR($C27="",E27="",F27="",G27="",K27="",'1043Ci Cif. d’affari stagionali'!$D$25&lt;&gt;"Diritto concesso"),"",E27-(F27+G27+W27+K27))</f>
        <v/>
      </c>
      <c r="Y27" s="123" t="str">
        <f t="shared" si="8"/>
        <v/>
      </c>
      <c r="Z27" s="123" t="str">
        <f t="shared" si="9"/>
        <v/>
      </c>
      <c r="AA27" s="123" t="str">
        <f t="shared" si="10"/>
        <v/>
      </c>
      <c r="AB27" s="124" t="str">
        <f t="shared" si="11"/>
        <v/>
      </c>
      <c r="AC27" s="124" t="str">
        <f t="shared" si="12"/>
        <v/>
      </c>
      <c r="AD27" s="124" t="str">
        <f t="shared" si="13"/>
        <v/>
      </c>
      <c r="AE27" s="124" t="str">
        <f t="shared" si="14"/>
        <v/>
      </c>
      <c r="AF27" s="124" t="str">
        <f t="shared" si="15"/>
        <v/>
      </c>
      <c r="AG27" s="124" t="str">
        <f>IF(OR($C27="",L27="",M27=""),"",MAX(N27+'1043Bi Dati di base lav.'!T23-M27,0))</f>
        <v/>
      </c>
      <c r="AH27" s="124">
        <f>'1043Bi Dati di base lav.'!T23</f>
        <v>0</v>
      </c>
      <c r="AI27" s="124" t="str">
        <f t="shared" si="16"/>
        <v/>
      </c>
      <c r="AJ27" s="125">
        <f t="shared" si="17"/>
        <v>0</v>
      </c>
      <c r="AK27" s="126">
        <f t="shared" si="2"/>
        <v>0</v>
      </c>
      <c r="AL27" s="124">
        <f t="shared" si="18"/>
        <v>0</v>
      </c>
      <c r="AM27" s="124">
        <f>IF(E27="",0,'1043Bi Dati di base lav.'!P23)</f>
        <v>0</v>
      </c>
      <c r="AN27" s="127">
        <f>IF('1043Bi Dati di base lav.'!Y23&gt;0,AD27,0)</f>
        <v>0</v>
      </c>
      <c r="AO27" s="128">
        <f>IF('1043Bi Dati di base lav.'!Y23&gt;0,'1043Bi Dati di base lav.'!T23,0)</f>
        <v>0</v>
      </c>
      <c r="AP27" s="124" t="str">
        <f t="shared" si="19"/>
        <v/>
      </c>
      <c r="AQ27" s="124">
        <f>'1043Bi Dati di base lav.'!P23</f>
        <v>0</v>
      </c>
      <c r="AR27" s="124">
        <f t="shared" si="20"/>
        <v>0</v>
      </c>
    </row>
    <row r="28" spans="1:44" s="39" customFormat="1" ht="16.95" customHeight="1">
      <c r="A28" s="132" t="str">
        <f>IF('1043Bi Dati di base lav.'!A24="","",'1043Bi Dati di base lav.'!A24)</f>
        <v/>
      </c>
      <c r="B28" s="133" t="str">
        <f>IF('1043Bi Dati di base lav.'!B24="","",'1043Bi Dati di base lav.'!B24)</f>
        <v/>
      </c>
      <c r="C28" s="129" t="str">
        <f>IF('1043Bi Dati di base lav.'!C24="","",'1043Bi Dati di base lav.'!C24)</f>
        <v/>
      </c>
      <c r="D28" s="310" t="str">
        <f>IF(ISERROR('1043Bi Dati di base lav.'!AJ24),"",'1043Bi Dati di base lav.'!AJ24)</f>
        <v/>
      </c>
      <c r="E28" s="311" t="str">
        <f>IF('1043Bi Dati di base lav.'!N24="","",'1043Bi Dati di base lav.'!N24)</f>
        <v/>
      </c>
      <c r="F28" s="312" t="str">
        <f>IF('1043Bi Dati di base lav.'!O24="","",'1043Bi Dati di base lav.'!O24)</f>
        <v/>
      </c>
      <c r="G28" s="313" t="str">
        <f>IF('1043Bi Dati di base lav.'!P24="","",'1043Bi Dati di base lav.'!P24)</f>
        <v/>
      </c>
      <c r="H28" s="314" t="str">
        <f>IF('1043Bi Dati di base lav.'!Q24="","",'1043Bi Dati di base lav.'!Q24)</f>
        <v/>
      </c>
      <c r="I28" s="315" t="str">
        <f>IF('1043Bi Dati di base lav.'!R24="","",'1043Bi Dati di base lav.'!R24)</f>
        <v/>
      </c>
      <c r="J28" s="316" t="str">
        <f t="shared" si="3"/>
        <v/>
      </c>
      <c r="K28" s="317" t="str">
        <f>IF('1043Bi Dati di base lav.'!S24="","",'1043Bi Dati di base lav.'!S24)</f>
        <v/>
      </c>
      <c r="L28" s="318" t="str">
        <f t="shared" si="4"/>
        <v/>
      </c>
      <c r="M28" s="319" t="str">
        <f t="shared" si="21"/>
        <v/>
      </c>
      <c r="N28" s="320" t="str">
        <f t="shared" si="21"/>
        <v/>
      </c>
      <c r="O28" s="321" t="str">
        <f t="shared" si="5"/>
        <v/>
      </c>
      <c r="P28" s="322" t="str">
        <f t="shared" si="22"/>
        <v/>
      </c>
      <c r="Q28" s="318" t="str">
        <f t="shared" si="23"/>
        <v/>
      </c>
      <c r="R28" s="312" t="str">
        <f>IF(Q28="","",MAX((M28-AH28)*'1043Ai Domanda'!$B$31,0))</f>
        <v/>
      </c>
      <c r="S28" s="323" t="str">
        <f t="shared" si="6"/>
        <v/>
      </c>
      <c r="T28" s="119"/>
      <c r="U28" s="120" t="str">
        <f t="shared" si="7"/>
        <v/>
      </c>
      <c r="V28" s="121" t="str">
        <f>'1043Bi Dati di base lav.'!M24</f>
        <v/>
      </c>
      <c r="W28" s="122" t="str">
        <f>IF(A28="","",'1043Bi Dati di base lav.'!Q24-'1043Bi Dati di base lav.'!R24)</f>
        <v/>
      </c>
      <c r="X28" s="122" t="str">
        <f>IF(OR($C28="",E28="",F28="",G28="",K28="",'1043Ci Cif. d’affari stagionali'!$D$25&lt;&gt;"Diritto concesso"),"",E28-(F28+G28+W28+K28))</f>
        <v/>
      </c>
      <c r="Y28" s="123" t="str">
        <f t="shared" si="8"/>
        <v/>
      </c>
      <c r="Z28" s="123" t="str">
        <f t="shared" si="9"/>
        <v/>
      </c>
      <c r="AA28" s="123" t="str">
        <f t="shared" si="10"/>
        <v/>
      </c>
      <c r="AB28" s="124" t="str">
        <f t="shared" si="11"/>
        <v/>
      </c>
      <c r="AC28" s="124" t="str">
        <f t="shared" si="12"/>
        <v/>
      </c>
      <c r="AD28" s="124" t="str">
        <f t="shared" si="13"/>
        <v/>
      </c>
      <c r="AE28" s="124" t="str">
        <f t="shared" si="14"/>
        <v/>
      </c>
      <c r="AF28" s="124" t="str">
        <f t="shared" si="15"/>
        <v/>
      </c>
      <c r="AG28" s="124" t="str">
        <f>IF(OR($C28="",L28="",M28=""),"",MAX(N28+'1043Bi Dati di base lav.'!T24-M28,0))</f>
        <v/>
      </c>
      <c r="AH28" s="124">
        <f>'1043Bi Dati di base lav.'!T24</f>
        <v>0</v>
      </c>
      <c r="AI28" s="124" t="str">
        <f t="shared" si="16"/>
        <v/>
      </c>
      <c r="AJ28" s="125">
        <f t="shared" si="17"/>
        <v>0</v>
      </c>
      <c r="AK28" s="126">
        <f t="shared" si="2"/>
        <v>0</v>
      </c>
      <c r="AL28" s="124">
        <f t="shared" si="18"/>
        <v>0</v>
      </c>
      <c r="AM28" s="124">
        <f>IF(E28="",0,'1043Bi Dati di base lav.'!P24)</f>
        <v>0</v>
      </c>
      <c r="AN28" s="127">
        <f>IF('1043Bi Dati di base lav.'!Y24&gt;0,AD28,0)</f>
        <v>0</v>
      </c>
      <c r="AO28" s="128">
        <f>IF('1043Bi Dati di base lav.'!Y24&gt;0,'1043Bi Dati di base lav.'!T24,0)</f>
        <v>0</v>
      </c>
      <c r="AP28" s="124" t="str">
        <f t="shared" si="19"/>
        <v/>
      </c>
      <c r="AQ28" s="124">
        <f>'1043Bi Dati di base lav.'!P24</f>
        <v>0</v>
      </c>
      <c r="AR28" s="124">
        <f t="shared" si="20"/>
        <v>0</v>
      </c>
    </row>
    <row r="29" spans="1:44" s="39" customFormat="1" ht="16.95" customHeight="1">
      <c r="A29" s="132" t="str">
        <f>IF('1043Bi Dati di base lav.'!A25="","",'1043Bi Dati di base lav.'!A25)</f>
        <v/>
      </c>
      <c r="B29" s="133" t="str">
        <f>IF('1043Bi Dati di base lav.'!B25="","",'1043Bi Dati di base lav.'!B25)</f>
        <v/>
      </c>
      <c r="C29" s="129" t="str">
        <f>IF('1043Bi Dati di base lav.'!C25="","",'1043Bi Dati di base lav.'!C25)</f>
        <v/>
      </c>
      <c r="D29" s="310" t="str">
        <f>IF(ISERROR('1043Bi Dati di base lav.'!AJ25),"",'1043Bi Dati di base lav.'!AJ25)</f>
        <v/>
      </c>
      <c r="E29" s="311" t="str">
        <f>IF('1043Bi Dati di base lav.'!N25="","",'1043Bi Dati di base lav.'!N25)</f>
        <v/>
      </c>
      <c r="F29" s="312" t="str">
        <f>IF('1043Bi Dati di base lav.'!O25="","",'1043Bi Dati di base lav.'!O25)</f>
        <v/>
      </c>
      <c r="G29" s="313" t="str">
        <f>IF('1043Bi Dati di base lav.'!P25="","",'1043Bi Dati di base lav.'!P25)</f>
        <v/>
      </c>
      <c r="H29" s="314" t="str">
        <f>IF('1043Bi Dati di base lav.'!Q25="","",'1043Bi Dati di base lav.'!Q25)</f>
        <v/>
      </c>
      <c r="I29" s="315" t="str">
        <f>IF('1043Bi Dati di base lav.'!R25="","",'1043Bi Dati di base lav.'!R25)</f>
        <v/>
      </c>
      <c r="J29" s="316" t="str">
        <f t="shared" si="3"/>
        <v/>
      </c>
      <c r="K29" s="317" t="str">
        <f>IF('1043Bi Dati di base lav.'!S25="","",'1043Bi Dati di base lav.'!S25)</f>
        <v/>
      </c>
      <c r="L29" s="318" t="str">
        <f t="shared" si="4"/>
        <v/>
      </c>
      <c r="M29" s="319" t="str">
        <f t="shared" si="21"/>
        <v/>
      </c>
      <c r="N29" s="320" t="str">
        <f t="shared" si="21"/>
        <v/>
      </c>
      <c r="O29" s="321" t="str">
        <f t="shared" si="5"/>
        <v/>
      </c>
      <c r="P29" s="322" t="str">
        <f t="shared" si="22"/>
        <v/>
      </c>
      <c r="Q29" s="318" t="str">
        <f t="shared" si="23"/>
        <v/>
      </c>
      <c r="R29" s="312" t="str">
        <f>IF(Q29="","",MAX((M29-AH29)*'1043Ai Domanda'!$B$31,0))</f>
        <v/>
      </c>
      <c r="S29" s="323" t="str">
        <f t="shared" si="6"/>
        <v/>
      </c>
      <c r="T29" s="119"/>
      <c r="U29" s="120" t="str">
        <f t="shared" si="7"/>
        <v/>
      </c>
      <c r="V29" s="121" t="str">
        <f>'1043Bi Dati di base lav.'!M25</f>
        <v/>
      </c>
      <c r="W29" s="122" t="str">
        <f>IF(A29="","",'1043Bi Dati di base lav.'!Q25-'1043Bi Dati di base lav.'!R25)</f>
        <v/>
      </c>
      <c r="X29" s="122" t="str">
        <f>IF(OR($C29="",E29="",F29="",G29="",K29="",'1043Ci Cif. d’affari stagionali'!$D$25&lt;&gt;"Diritto concesso"),"",E29-(F29+G29+W29+K29))</f>
        <v/>
      </c>
      <c r="Y29" s="123" t="str">
        <f t="shared" si="8"/>
        <v/>
      </c>
      <c r="Z29" s="123" t="str">
        <f t="shared" si="9"/>
        <v/>
      </c>
      <c r="AA29" s="123" t="str">
        <f t="shared" si="10"/>
        <v/>
      </c>
      <c r="AB29" s="124" t="str">
        <f t="shared" si="11"/>
        <v/>
      </c>
      <c r="AC29" s="124" t="str">
        <f t="shared" si="12"/>
        <v/>
      </c>
      <c r="AD29" s="124" t="str">
        <f t="shared" si="13"/>
        <v/>
      </c>
      <c r="AE29" s="124" t="str">
        <f t="shared" si="14"/>
        <v/>
      </c>
      <c r="AF29" s="124" t="str">
        <f t="shared" si="15"/>
        <v/>
      </c>
      <c r="AG29" s="124" t="str">
        <f>IF(OR($C29="",L29="",M29=""),"",MAX(N29+'1043Bi Dati di base lav.'!T25-M29,0))</f>
        <v/>
      </c>
      <c r="AH29" s="124">
        <f>'1043Bi Dati di base lav.'!T25</f>
        <v>0</v>
      </c>
      <c r="AI29" s="124" t="str">
        <f t="shared" si="16"/>
        <v/>
      </c>
      <c r="AJ29" s="125">
        <f t="shared" si="17"/>
        <v>0</v>
      </c>
      <c r="AK29" s="126">
        <f t="shared" si="2"/>
        <v>0</v>
      </c>
      <c r="AL29" s="124">
        <f t="shared" si="18"/>
        <v>0</v>
      </c>
      <c r="AM29" s="124">
        <f>IF(E29="",0,'1043Bi Dati di base lav.'!P25)</f>
        <v>0</v>
      </c>
      <c r="AN29" s="127">
        <f>IF('1043Bi Dati di base lav.'!Y25&gt;0,AD29,0)</f>
        <v>0</v>
      </c>
      <c r="AO29" s="128">
        <f>IF('1043Bi Dati di base lav.'!Y25&gt;0,'1043Bi Dati di base lav.'!T25,0)</f>
        <v>0</v>
      </c>
      <c r="AP29" s="124" t="str">
        <f t="shared" si="19"/>
        <v/>
      </c>
      <c r="AQ29" s="124">
        <f>'1043Bi Dati di base lav.'!P25</f>
        <v>0</v>
      </c>
      <c r="AR29" s="124">
        <f t="shared" si="20"/>
        <v>0</v>
      </c>
    </row>
    <row r="30" spans="1:44" s="39" customFormat="1" ht="16.95" customHeight="1">
      <c r="A30" s="132" t="str">
        <f>IF('1043Bi Dati di base lav.'!A26="","",'1043Bi Dati di base lav.'!A26)</f>
        <v/>
      </c>
      <c r="B30" s="133" t="str">
        <f>IF('1043Bi Dati di base lav.'!B26="","",'1043Bi Dati di base lav.'!B26)</f>
        <v/>
      </c>
      <c r="C30" s="129" t="str">
        <f>IF('1043Bi Dati di base lav.'!C26="","",'1043Bi Dati di base lav.'!C26)</f>
        <v/>
      </c>
      <c r="D30" s="310" t="str">
        <f>IF(ISERROR('1043Bi Dati di base lav.'!AJ26),"",'1043Bi Dati di base lav.'!AJ26)</f>
        <v/>
      </c>
      <c r="E30" s="311" t="str">
        <f>IF('1043Bi Dati di base lav.'!N26="","",'1043Bi Dati di base lav.'!N26)</f>
        <v/>
      </c>
      <c r="F30" s="312" t="str">
        <f>IF('1043Bi Dati di base lav.'!O26="","",'1043Bi Dati di base lav.'!O26)</f>
        <v/>
      </c>
      <c r="G30" s="313" t="str">
        <f>IF('1043Bi Dati di base lav.'!P26="","",'1043Bi Dati di base lav.'!P26)</f>
        <v/>
      </c>
      <c r="H30" s="314" t="str">
        <f>IF('1043Bi Dati di base lav.'!Q26="","",'1043Bi Dati di base lav.'!Q26)</f>
        <v/>
      </c>
      <c r="I30" s="315" t="str">
        <f>IF('1043Bi Dati di base lav.'!R26="","",'1043Bi Dati di base lav.'!R26)</f>
        <v/>
      </c>
      <c r="J30" s="316" t="str">
        <f t="shared" si="3"/>
        <v/>
      </c>
      <c r="K30" s="317" t="str">
        <f>IF('1043Bi Dati di base lav.'!S26="","",'1043Bi Dati di base lav.'!S26)</f>
        <v/>
      </c>
      <c r="L30" s="318" t="str">
        <f t="shared" si="4"/>
        <v/>
      </c>
      <c r="M30" s="319" t="str">
        <f t="shared" si="21"/>
        <v/>
      </c>
      <c r="N30" s="320" t="str">
        <f t="shared" si="21"/>
        <v/>
      </c>
      <c r="O30" s="321" t="str">
        <f t="shared" si="5"/>
        <v/>
      </c>
      <c r="P30" s="322" t="str">
        <f t="shared" si="22"/>
        <v/>
      </c>
      <c r="Q30" s="318" t="str">
        <f t="shared" si="23"/>
        <v/>
      </c>
      <c r="R30" s="312" t="str">
        <f>IF(Q30="","",MAX((M30-AH30)*'1043Ai Domanda'!$B$31,0))</f>
        <v/>
      </c>
      <c r="S30" s="323" t="str">
        <f t="shared" si="6"/>
        <v/>
      </c>
      <c r="T30" s="119"/>
      <c r="U30" s="120" t="str">
        <f t="shared" si="7"/>
        <v/>
      </c>
      <c r="V30" s="121" t="str">
        <f>'1043Bi Dati di base lav.'!M26</f>
        <v/>
      </c>
      <c r="W30" s="122" t="str">
        <f>IF(A30="","",'1043Bi Dati di base lav.'!Q26-'1043Bi Dati di base lav.'!R26)</f>
        <v/>
      </c>
      <c r="X30" s="122" t="str">
        <f>IF(OR($C30="",E30="",F30="",G30="",K30="",'1043Ci Cif. d’affari stagionali'!$D$25&lt;&gt;"Diritto concesso"),"",E30-(F30+G30+W30+K30))</f>
        <v/>
      </c>
      <c r="Y30" s="123" t="str">
        <f t="shared" si="8"/>
        <v/>
      </c>
      <c r="Z30" s="123" t="str">
        <f t="shared" si="9"/>
        <v/>
      </c>
      <c r="AA30" s="123" t="str">
        <f t="shared" si="10"/>
        <v/>
      </c>
      <c r="AB30" s="124" t="str">
        <f t="shared" si="11"/>
        <v/>
      </c>
      <c r="AC30" s="124" t="str">
        <f t="shared" si="12"/>
        <v/>
      </c>
      <c r="AD30" s="124" t="str">
        <f t="shared" si="13"/>
        <v/>
      </c>
      <c r="AE30" s="124" t="str">
        <f t="shared" si="14"/>
        <v/>
      </c>
      <c r="AF30" s="124" t="str">
        <f t="shared" si="15"/>
        <v/>
      </c>
      <c r="AG30" s="124" t="str">
        <f>IF(OR($C30="",L30="",M30=""),"",MAX(N30+'1043Bi Dati di base lav.'!T26-M30,0))</f>
        <v/>
      </c>
      <c r="AH30" s="124">
        <f>'1043Bi Dati di base lav.'!T26</f>
        <v>0</v>
      </c>
      <c r="AI30" s="124" t="str">
        <f t="shared" si="16"/>
        <v/>
      </c>
      <c r="AJ30" s="125">
        <f t="shared" si="17"/>
        <v>0</v>
      </c>
      <c r="AK30" s="126">
        <f t="shared" si="2"/>
        <v>0</v>
      </c>
      <c r="AL30" s="124">
        <f t="shared" si="18"/>
        <v>0</v>
      </c>
      <c r="AM30" s="124">
        <f>IF(E30="",0,'1043Bi Dati di base lav.'!P26)</f>
        <v>0</v>
      </c>
      <c r="AN30" s="127">
        <f>IF('1043Bi Dati di base lav.'!Y26&gt;0,AD30,0)</f>
        <v>0</v>
      </c>
      <c r="AO30" s="128">
        <f>IF('1043Bi Dati di base lav.'!Y26&gt;0,'1043Bi Dati di base lav.'!T26,0)</f>
        <v>0</v>
      </c>
      <c r="AP30" s="124" t="str">
        <f t="shared" si="19"/>
        <v/>
      </c>
      <c r="AQ30" s="124">
        <f>'1043Bi Dati di base lav.'!P26</f>
        <v>0</v>
      </c>
      <c r="AR30" s="124">
        <f t="shared" si="20"/>
        <v>0</v>
      </c>
    </row>
    <row r="31" spans="1:44" s="39" customFormat="1" ht="16.95" customHeight="1">
      <c r="A31" s="132" t="str">
        <f>IF('1043Bi Dati di base lav.'!A27="","",'1043Bi Dati di base lav.'!A27)</f>
        <v/>
      </c>
      <c r="B31" s="133" t="str">
        <f>IF('1043Bi Dati di base lav.'!B27="","",'1043Bi Dati di base lav.'!B27)</f>
        <v/>
      </c>
      <c r="C31" s="129" t="str">
        <f>IF('1043Bi Dati di base lav.'!C27="","",'1043Bi Dati di base lav.'!C27)</f>
        <v/>
      </c>
      <c r="D31" s="310" t="str">
        <f>IF(ISERROR('1043Bi Dati di base lav.'!AJ27),"",'1043Bi Dati di base lav.'!AJ27)</f>
        <v/>
      </c>
      <c r="E31" s="311" t="str">
        <f>IF('1043Bi Dati di base lav.'!N27="","",'1043Bi Dati di base lav.'!N27)</f>
        <v/>
      </c>
      <c r="F31" s="312" t="str">
        <f>IF('1043Bi Dati di base lav.'!O27="","",'1043Bi Dati di base lav.'!O27)</f>
        <v/>
      </c>
      <c r="G31" s="313" t="str">
        <f>IF('1043Bi Dati di base lav.'!P27="","",'1043Bi Dati di base lav.'!P27)</f>
        <v/>
      </c>
      <c r="H31" s="314" t="str">
        <f>IF('1043Bi Dati di base lav.'!Q27="","",'1043Bi Dati di base lav.'!Q27)</f>
        <v/>
      </c>
      <c r="I31" s="315" t="str">
        <f>IF('1043Bi Dati di base lav.'!R27="","",'1043Bi Dati di base lav.'!R27)</f>
        <v/>
      </c>
      <c r="J31" s="316" t="str">
        <f t="shared" si="3"/>
        <v/>
      </c>
      <c r="K31" s="317" t="str">
        <f>IF('1043Bi Dati di base lav.'!S27="","",'1043Bi Dati di base lav.'!S27)</f>
        <v/>
      </c>
      <c r="L31" s="318" t="str">
        <f t="shared" si="4"/>
        <v/>
      </c>
      <c r="M31" s="319" t="str">
        <f t="shared" si="21"/>
        <v/>
      </c>
      <c r="N31" s="320" t="str">
        <f t="shared" si="21"/>
        <v/>
      </c>
      <c r="O31" s="321" t="str">
        <f t="shared" si="5"/>
        <v/>
      </c>
      <c r="P31" s="322" t="str">
        <f t="shared" si="22"/>
        <v/>
      </c>
      <c r="Q31" s="318" t="str">
        <f t="shared" si="23"/>
        <v/>
      </c>
      <c r="R31" s="312" t="str">
        <f>IF(Q31="","",MAX((M31-AH31)*'1043Ai Domanda'!$B$31,0))</f>
        <v/>
      </c>
      <c r="S31" s="323" t="str">
        <f t="shared" si="6"/>
        <v/>
      </c>
      <c r="T31" s="119"/>
      <c r="U31" s="120" t="str">
        <f t="shared" si="7"/>
        <v/>
      </c>
      <c r="V31" s="121" t="str">
        <f>'1043Bi Dati di base lav.'!M27</f>
        <v/>
      </c>
      <c r="W31" s="122" t="str">
        <f>IF(A31="","",'1043Bi Dati di base lav.'!Q27-'1043Bi Dati di base lav.'!R27)</f>
        <v/>
      </c>
      <c r="X31" s="122" t="str">
        <f>IF(OR($C31="",E31="",F31="",G31="",K31="",'1043Ci Cif. d’affari stagionali'!$D$25&lt;&gt;"Diritto concesso"),"",E31-(F31+G31+W31+K31))</f>
        <v/>
      </c>
      <c r="Y31" s="123" t="str">
        <f t="shared" si="8"/>
        <v/>
      </c>
      <c r="Z31" s="123" t="str">
        <f t="shared" si="9"/>
        <v/>
      </c>
      <c r="AA31" s="123" t="str">
        <f t="shared" si="10"/>
        <v/>
      </c>
      <c r="AB31" s="124" t="str">
        <f t="shared" si="11"/>
        <v/>
      </c>
      <c r="AC31" s="124" t="str">
        <f t="shared" si="12"/>
        <v/>
      </c>
      <c r="AD31" s="124" t="str">
        <f t="shared" si="13"/>
        <v/>
      </c>
      <c r="AE31" s="124" t="str">
        <f t="shared" si="14"/>
        <v/>
      </c>
      <c r="AF31" s="124" t="str">
        <f t="shared" si="15"/>
        <v/>
      </c>
      <c r="AG31" s="124" t="str">
        <f>IF(OR($C31="",L31="",M31=""),"",MAX(N31+'1043Bi Dati di base lav.'!T27-M31,0))</f>
        <v/>
      </c>
      <c r="AH31" s="124">
        <f>'1043Bi Dati di base lav.'!T27</f>
        <v>0</v>
      </c>
      <c r="AI31" s="124" t="str">
        <f t="shared" si="16"/>
        <v/>
      </c>
      <c r="AJ31" s="125">
        <f t="shared" si="17"/>
        <v>0</v>
      </c>
      <c r="AK31" s="126">
        <f t="shared" si="2"/>
        <v>0</v>
      </c>
      <c r="AL31" s="124">
        <f t="shared" si="18"/>
        <v>0</v>
      </c>
      <c r="AM31" s="124">
        <f>IF(E31="",0,'1043Bi Dati di base lav.'!P27)</f>
        <v>0</v>
      </c>
      <c r="AN31" s="127">
        <f>IF('1043Bi Dati di base lav.'!Y27&gt;0,AD31,0)</f>
        <v>0</v>
      </c>
      <c r="AO31" s="128">
        <f>IF('1043Bi Dati di base lav.'!Y27&gt;0,'1043Bi Dati di base lav.'!T27,0)</f>
        <v>0</v>
      </c>
      <c r="AP31" s="124" t="str">
        <f t="shared" si="19"/>
        <v/>
      </c>
      <c r="AQ31" s="124">
        <f>'1043Bi Dati di base lav.'!P27</f>
        <v>0</v>
      </c>
      <c r="AR31" s="124">
        <f t="shared" si="20"/>
        <v>0</v>
      </c>
    </row>
    <row r="32" spans="1:44" s="39" customFormat="1" ht="16.95" customHeight="1">
      <c r="A32" s="132" t="str">
        <f>IF('1043Bi Dati di base lav.'!A28="","",'1043Bi Dati di base lav.'!A28)</f>
        <v/>
      </c>
      <c r="B32" s="133" t="str">
        <f>IF('1043Bi Dati di base lav.'!B28="","",'1043Bi Dati di base lav.'!B28)</f>
        <v/>
      </c>
      <c r="C32" s="129" t="str">
        <f>IF('1043Bi Dati di base lav.'!C28="","",'1043Bi Dati di base lav.'!C28)</f>
        <v/>
      </c>
      <c r="D32" s="310" t="str">
        <f>IF(ISERROR('1043Bi Dati di base lav.'!AJ28),"",'1043Bi Dati di base lav.'!AJ28)</f>
        <v/>
      </c>
      <c r="E32" s="311" t="str">
        <f>IF('1043Bi Dati di base lav.'!N28="","",'1043Bi Dati di base lav.'!N28)</f>
        <v/>
      </c>
      <c r="F32" s="312" t="str">
        <f>IF('1043Bi Dati di base lav.'!O28="","",'1043Bi Dati di base lav.'!O28)</f>
        <v/>
      </c>
      <c r="G32" s="313" t="str">
        <f>IF('1043Bi Dati di base lav.'!P28="","",'1043Bi Dati di base lav.'!P28)</f>
        <v/>
      </c>
      <c r="H32" s="314" t="str">
        <f>IF('1043Bi Dati di base lav.'!Q28="","",'1043Bi Dati di base lav.'!Q28)</f>
        <v/>
      </c>
      <c r="I32" s="315" t="str">
        <f>IF('1043Bi Dati di base lav.'!R28="","",'1043Bi Dati di base lav.'!R28)</f>
        <v/>
      </c>
      <c r="J32" s="316" t="str">
        <f t="shared" si="3"/>
        <v/>
      </c>
      <c r="K32" s="317" t="str">
        <f>IF('1043Bi Dati di base lav.'!S28="","",'1043Bi Dati di base lav.'!S28)</f>
        <v/>
      </c>
      <c r="L32" s="318" t="str">
        <f t="shared" si="4"/>
        <v/>
      </c>
      <c r="M32" s="319" t="str">
        <f t="shared" si="21"/>
        <v/>
      </c>
      <c r="N32" s="320" t="str">
        <f t="shared" si="21"/>
        <v/>
      </c>
      <c r="O32" s="321" t="str">
        <f t="shared" si="5"/>
        <v/>
      </c>
      <c r="P32" s="322" t="str">
        <f t="shared" si="22"/>
        <v/>
      </c>
      <c r="Q32" s="318" t="str">
        <f t="shared" si="23"/>
        <v/>
      </c>
      <c r="R32" s="312" t="str">
        <f>IF(Q32="","",MAX((M32-AH32)*'1043Ai Domanda'!$B$31,0))</f>
        <v/>
      </c>
      <c r="S32" s="323" t="str">
        <f t="shared" si="6"/>
        <v/>
      </c>
      <c r="T32" s="119"/>
      <c r="U32" s="120" t="str">
        <f t="shared" si="7"/>
        <v/>
      </c>
      <c r="V32" s="121" t="str">
        <f>'1043Bi Dati di base lav.'!M28</f>
        <v/>
      </c>
      <c r="W32" s="122" t="str">
        <f>IF(A32="","",'1043Bi Dati di base lav.'!Q28-'1043Bi Dati di base lav.'!R28)</f>
        <v/>
      </c>
      <c r="X32" s="122" t="str">
        <f>IF(OR($C32="",E32="",F32="",G32="",K32="",'1043Ci Cif. d’affari stagionali'!$D$25&lt;&gt;"Diritto concesso"),"",E32-(F32+G32+W32+K32))</f>
        <v/>
      </c>
      <c r="Y32" s="123" t="str">
        <f t="shared" si="8"/>
        <v/>
      </c>
      <c r="Z32" s="123" t="str">
        <f t="shared" si="9"/>
        <v/>
      </c>
      <c r="AA32" s="123" t="str">
        <f t="shared" si="10"/>
        <v/>
      </c>
      <c r="AB32" s="124" t="str">
        <f t="shared" si="11"/>
        <v/>
      </c>
      <c r="AC32" s="124" t="str">
        <f t="shared" si="12"/>
        <v/>
      </c>
      <c r="AD32" s="124" t="str">
        <f t="shared" si="13"/>
        <v/>
      </c>
      <c r="AE32" s="124" t="str">
        <f t="shared" si="14"/>
        <v/>
      </c>
      <c r="AF32" s="124" t="str">
        <f t="shared" si="15"/>
        <v/>
      </c>
      <c r="AG32" s="124" t="str">
        <f>IF(OR($C32="",L32="",M32=""),"",MAX(N32+'1043Bi Dati di base lav.'!T28-M32,0))</f>
        <v/>
      </c>
      <c r="AH32" s="124">
        <f>'1043Bi Dati di base lav.'!T28</f>
        <v>0</v>
      </c>
      <c r="AI32" s="124" t="str">
        <f t="shared" si="16"/>
        <v/>
      </c>
      <c r="AJ32" s="125">
        <f t="shared" si="17"/>
        <v>0</v>
      </c>
      <c r="AK32" s="126">
        <f t="shared" si="2"/>
        <v>0</v>
      </c>
      <c r="AL32" s="124">
        <f t="shared" si="18"/>
        <v>0</v>
      </c>
      <c r="AM32" s="124">
        <f>IF(E32="",0,'1043Bi Dati di base lav.'!P28)</f>
        <v>0</v>
      </c>
      <c r="AN32" s="127">
        <f>IF('1043Bi Dati di base lav.'!Y28&gt;0,AD32,0)</f>
        <v>0</v>
      </c>
      <c r="AO32" s="128">
        <f>IF('1043Bi Dati di base lav.'!Y28&gt;0,'1043Bi Dati di base lav.'!T28,0)</f>
        <v>0</v>
      </c>
      <c r="AP32" s="124" t="str">
        <f t="shared" si="19"/>
        <v/>
      </c>
      <c r="AQ32" s="124">
        <f>'1043Bi Dati di base lav.'!P28</f>
        <v>0</v>
      </c>
      <c r="AR32" s="124">
        <f t="shared" si="20"/>
        <v>0</v>
      </c>
    </row>
    <row r="33" spans="1:44" s="39" customFormat="1" ht="16.95" customHeight="1">
      <c r="A33" s="132" t="str">
        <f>IF('1043Bi Dati di base lav.'!A29="","",'1043Bi Dati di base lav.'!A29)</f>
        <v/>
      </c>
      <c r="B33" s="133" t="str">
        <f>IF('1043Bi Dati di base lav.'!B29="","",'1043Bi Dati di base lav.'!B29)</f>
        <v/>
      </c>
      <c r="C33" s="129" t="str">
        <f>IF('1043Bi Dati di base lav.'!C29="","",'1043Bi Dati di base lav.'!C29)</f>
        <v/>
      </c>
      <c r="D33" s="310" t="str">
        <f>IF(ISERROR('1043Bi Dati di base lav.'!AJ29),"",'1043Bi Dati di base lav.'!AJ29)</f>
        <v/>
      </c>
      <c r="E33" s="311" t="str">
        <f>IF('1043Bi Dati di base lav.'!N29="","",'1043Bi Dati di base lav.'!N29)</f>
        <v/>
      </c>
      <c r="F33" s="312" t="str">
        <f>IF('1043Bi Dati di base lav.'!O29="","",'1043Bi Dati di base lav.'!O29)</f>
        <v/>
      </c>
      <c r="G33" s="313" t="str">
        <f>IF('1043Bi Dati di base lav.'!P29="","",'1043Bi Dati di base lav.'!P29)</f>
        <v/>
      </c>
      <c r="H33" s="314" t="str">
        <f>IF('1043Bi Dati di base lav.'!Q29="","",'1043Bi Dati di base lav.'!Q29)</f>
        <v/>
      </c>
      <c r="I33" s="315" t="str">
        <f>IF('1043Bi Dati di base lav.'!R29="","",'1043Bi Dati di base lav.'!R29)</f>
        <v/>
      </c>
      <c r="J33" s="316" t="str">
        <f t="shared" si="3"/>
        <v/>
      </c>
      <c r="K33" s="317" t="str">
        <f>IF('1043Bi Dati di base lav.'!S29="","",'1043Bi Dati di base lav.'!S29)</f>
        <v/>
      </c>
      <c r="L33" s="318" t="str">
        <f t="shared" ref="L33:L96" si="24">X33</f>
        <v/>
      </c>
      <c r="M33" s="319" t="str">
        <f t="shared" ref="M33:M96" si="25">AD33</f>
        <v/>
      </c>
      <c r="N33" s="320" t="str">
        <f t="shared" ref="N33:N96" si="26">AE33</f>
        <v/>
      </c>
      <c r="O33" s="321" t="str">
        <f t="shared" si="5"/>
        <v/>
      </c>
      <c r="P33" s="322" t="str">
        <f t="shared" ref="P33:P96" si="27">AF33</f>
        <v/>
      </c>
      <c r="Q33" s="318" t="str">
        <f t="shared" ref="Q33:Q96" si="28">AI33</f>
        <v/>
      </c>
      <c r="R33" s="312" t="str">
        <f>IF(Q33="","",MAX((M33-AH33)*'1043Ai Domanda'!$B$31,0))</f>
        <v/>
      </c>
      <c r="S33" s="323" t="str">
        <f t="shared" si="6"/>
        <v/>
      </c>
      <c r="T33" s="119"/>
      <c r="U33" s="120" t="str">
        <f t="shared" si="7"/>
        <v/>
      </c>
      <c r="V33" s="121" t="str">
        <f>'1043Bi Dati di base lav.'!M29</f>
        <v/>
      </c>
      <c r="W33" s="122" t="str">
        <f>IF(A33="","",'1043Bi Dati di base lav.'!Q29-'1043Bi Dati di base lav.'!R29)</f>
        <v/>
      </c>
      <c r="X33" s="122" t="str">
        <f>IF(OR($C33="",E33="",F33="",G33="",K33="",'1043Ci Cif. d’affari stagionali'!$D$25&lt;&gt;"Diritto concesso"),"",E33-(F33+G33+W33+K33))</f>
        <v/>
      </c>
      <c r="Y33" s="123" t="str">
        <f t="shared" ref="Y33:Y96" si="29">IF(X33="","",MAX(X33,0))</f>
        <v/>
      </c>
      <c r="Z33" s="123" t="str">
        <f t="shared" si="9"/>
        <v/>
      </c>
      <c r="AA33" s="123" t="str">
        <f t="shared" si="10"/>
        <v/>
      </c>
      <c r="AB33" s="124" t="str">
        <f t="shared" ref="AB33:AB96" si="30">IF(Z33="","",AB$8)</f>
        <v/>
      </c>
      <c r="AC33" s="124" t="str">
        <f t="shared" si="12"/>
        <v/>
      </c>
      <c r="AD33" s="124" t="str">
        <f t="shared" si="13"/>
        <v/>
      </c>
      <c r="AE33" s="124" t="str">
        <f t="shared" si="14"/>
        <v/>
      </c>
      <c r="AF33" s="124" t="str">
        <f t="shared" si="15"/>
        <v/>
      </c>
      <c r="AG33" s="124" t="str">
        <f>IF(OR($C33="",L33="",M33=""),"",MAX(N33+'1043Bi Dati di base lav.'!T29-M33,0))</f>
        <v/>
      </c>
      <c r="AH33" s="124">
        <f>'1043Bi Dati di base lav.'!T29</f>
        <v>0</v>
      </c>
      <c r="AI33" s="124" t="str">
        <f t="shared" si="16"/>
        <v/>
      </c>
      <c r="AJ33" s="125">
        <f t="shared" si="17"/>
        <v>0</v>
      </c>
      <c r="AK33" s="126">
        <f t="shared" si="2"/>
        <v>0</v>
      </c>
      <c r="AL33" s="124">
        <f t="shared" si="18"/>
        <v>0</v>
      </c>
      <c r="AM33" s="124">
        <f>IF(E33="",0,'1043Bi Dati di base lav.'!P29)</f>
        <v>0</v>
      </c>
      <c r="AN33" s="127">
        <f>IF('1043Bi Dati di base lav.'!Y29&gt;0,AD33,0)</f>
        <v>0</v>
      </c>
      <c r="AO33" s="128">
        <f>IF('1043Bi Dati di base lav.'!Y29&gt;0,'1043Bi Dati di base lav.'!T29,0)</f>
        <v>0</v>
      </c>
      <c r="AP33" s="124" t="str">
        <f t="shared" si="19"/>
        <v/>
      </c>
      <c r="AQ33" s="124">
        <f>'1043Bi Dati di base lav.'!P29</f>
        <v>0</v>
      </c>
      <c r="AR33" s="124">
        <f t="shared" ref="AR33:AR96" si="31">IF(AN33="",0,MAX(AN33-AO33,0))</f>
        <v>0</v>
      </c>
    </row>
    <row r="34" spans="1:44" s="39" customFormat="1" ht="16.95" customHeight="1">
      <c r="A34" s="132" t="str">
        <f>IF('1043Bi Dati di base lav.'!A30="","",'1043Bi Dati di base lav.'!A30)</f>
        <v/>
      </c>
      <c r="B34" s="133" t="str">
        <f>IF('1043Bi Dati di base lav.'!B30="","",'1043Bi Dati di base lav.'!B30)</f>
        <v/>
      </c>
      <c r="C34" s="129" t="str">
        <f>IF('1043Bi Dati di base lav.'!C30="","",'1043Bi Dati di base lav.'!C30)</f>
        <v/>
      </c>
      <c r="D34" s="310" t="str">
        <f>IF(ISERROR('1043Bi Dati di base lav.'!AJ30),"",'1043Bi Dati di base lav.'!AJ30)</f>
        <v/>
      </c>
      <c r="E34" s="311" t="str">
        <f>IF('1043Bi Dati di base lav.'!N30="","",'1043Bi Dati di base lav.'!N30)</f>
        <v/>
      </c>
      <c r="F34" s="312" t="str">
        <f>IF('1043Bi Dati di base lav.'!O30="","",'1043Bi Dati di base lav.'!O30)</f>
        <v/>
      </c>
      <c r="G34" s="313" t="str">
        <f>IF('1043Bi Dati di base lav.'!P30="","",'1043Bi Dati di base lav.'!P30)</f>
        <v/>
      </c>
      <c r="H34" s="314" t="str">
        <f>IF('1043Bi Dati di base lav.'!Q30="","",'1043Bi Dati di base lav.'!Q30)</f>
        <v/>
      </c>
      <c r="I34" s="315" t="str">
        <f>IF('1043Bi Dati di base lav.'!R30="","",'1043Bi Dati di base lav.'!R30)</f>
        <v/>
      </c>
      <c r="J34" s="316" t="str">
        <f t="shared" si="3"/>
        <v/>
      </c>
      <c r="K34" s="317" t="str">
        <f>IF('1043Bi Dati di base lav.'!S30="","",'1043Bi Dati di base lav.'!S30)</f>
        <v/>
      </c>
      <c r="L34" s="318" t="str">
        <f t="shared" si="24"/>
        <v/>
      </c>
      <c r="M34" s="319" t="str">
        <f t="shared" si="25"/>
        <v/>
      </c>
      <c r="N34" s="320" t="str">
        <f t="shared" si="26"/>
        <v/>
      </c>
      <c r="O34" s="321" t="str">
        <f t="shared" si="5"/>
        <v/>
      </c>
      <c r="P34" s="322" t="str">
        <f t="shared" si="27"/>
        <v/>
      </c>
      <c r="Q34" s="318" t="str">
        <f t="shared" si="28"/>
        <v/>
      </c>
      <c r="R34" s="312" t="str">
        <f>IF(Q34="","",MAX((M34-AH34)*'1043Ai Domanda'!$B$31,0))</f>
        <v/>
      </c>
      <c r="S34" s="323" t="str">
        <f t="shared" si="6"/>
        <v/>
      </c>
      <c r="T34" s="119"/>
      <c r="U34" s="120" t="str">
        <f t="shared" si="7"/>
        <v/>
      </c>
      <c r="V34" s="121" t="str">
        <f>'1043Bi Dati di base lav.'!M30</f>
        <v/>
      </c>
      <c r="W34" s="122" t="str">
        <f>IF(A34="","",'1043Bi Dati di base lav.'!Q30-'1043Bi Dati di base lav.'!R30)</f>
        <v/>
      </c>
      <c r="X34" s="122" t="str">
        <f>IF(OR($C34="",E34="",F34="",G34="",K34="",'1043Ci Cif. d’affari stagionali'!$D$25&lt;&gt;"Diritto concesso"),"",E34-(F34+G34+W34+K34))</f>
        <v/>
      </c>
      <c r="Y34" s="123" t="str">
        <f t="shared" si="29"/>
        <v/>
      </c>
      <c r="Z34" s="123" t="str">
        <f t="shared" si="9"/>
        <v/>
      </c>
      <c r="AA34" s="123" t="str">
        <f t="shared" si="10"/>
        <v/>
      </c>
      <c r="AB34" s="124" t="str">
        <f t="shared" si="30"/>
        <v/>
      </c>
      <c r="AC34" s="124" t="str">
        <f t="shared" si="12"/>
        <v/>
      </c>
      <c r="AD34" s="124" t="str">
        <f t="shared" si="13"/>
        <v/>
      </c>
      <c r="AE34" s="124" t="str">
        <f t="shared" si="14"/>
        <v/>
      </c>
      <c r="AF34" s="124" t="str">
        <f t="shared" si="15"/>
        <v/>
      </c>
      <c r="AG34" s="124" t="str">
        <f>IF(OR($C34="",L34="",M34=""),"",MAX(N34+'1043Bi Dati di base lav.'!T30-M34,0))</f>
        <v/>
      </c>
      <c r="AH34" s="124">
        <f>'1043Bi Dati di base lav.'!T30</f>
        <v>0</v>
      </c>
      <c r="AI34" s="124" t="str">
        <f t="shared" si="16"/>
        <v/>
      </c>
      <c r="AJ34" s="125">
        <f t="shared" si="17"/>
        <v>0</v>
      </c>
      <c r="AK34" s="126">
        <f t="shared" si="2"/>
        <v>0</v>
      </c>
      <c r="AL34" s="124">
        <f t="shared" si="18"/>
        <v>0</v>
      </c>
      <c r="AM34" s="124">
        <f>IF(E34="",0,'1043Bi Dati di base lav.'!P30)</f>
        <v>0</v>
      </c>
      <c r="AN34" s="127">
        <f>IF('1043Bi Dati di base lav.'!Y30&gt;0,AD34,0)</f>
        <v>0</v>
      </c>
      <c r="AO34" s="128">
        <f>IF('1043Bi Dati di base lav.'!Y30&gt;0,'1043Bi Dati di base lav.'!T30,0)</f>
        <v>0</v>
      </c>
      <c r="AP34" s="124" t="str">
        <f t="shared" si="19"/>
        <v/>
      </c>
      <c r="AQ34" s="124">
        <f>'1043Bi Dati di base lav.'!P30</f>
        <v>0</v>
      </c>
      <c r="AR34" s="124">
        <f t="shared" si="31"/>
        <v>0</v>
      </c>
    </row>
    <row r="35" spans="1:44" s="39" customFormat="1" ht="16.95" customHeight="1">
      <c r="A35" s="132" t="str">
        <f>IF('1043Bi Dati di base lav.'!A31="","",'1043Bi Dati di base lav.'!A31)</f>
        <v/>
      </c>
      <c r="B35" s="133" t="str">
        <f>IF('1043Bi Dati di base lav.'!B31="","",'1043Bi Dati di base lav.'!B31)</f>
        <v/>
      </c>
      <c r="C35" s="129" t="str">
        <f>IF('1043Bi Dati di base lav.'!C31="","",'1043Bi Dati di base lav.'!C31)</f>
        <v/>
      </c>
      <c r="D35" s="310" t="str">
        <f>IF(ISERROR('1043Bi Dati di base lav.'!AJ31),"",'1043Bi Dati di base lav.'!AJ31)</f>
        <v/>
      </c>
      <c r="E35" s="311" t="str">
        <f>IF('1043Bi Dati di base lav.'!N31="","",'1043Bi Dati di base lav.'!N31)</f>
        <v/>
      </c>
      <c r="F35" s="312" t="str">
        <f>IF('1043Bi Dati di base lav.'!O31="","",'1043Bi Dati di base lav.'!O31)</f>
        <v/>
      </c>
      <c r="G35" s="313" t="str">
        <f>IF('1043Bi Dati di base lav.'!P31="","",'1043Bi Dati di base lav.'!P31)</f>
        <v/>
      </c>
      <c r="H35" s="314" t="str">
        <f>IF('1043Bi Dati di base lav.'!Q31="","",'1043Bi Dati di base lav.'!Q31)</f>
        <v/>
      </c>
      <c r="I35" s="315" t="str">
        <f>IF('1043Bi Dati di base lav.'!R31="","",'1043Bi Dati di base lav.'!R31)</f>
        <v/>
      </c>
      <c r="J35" s="316" t="str">
        <f t="shared" si="3"/>
        <v/>
      </c>
      <c r="K35" s="317" t="str">
        <f>IF('1043Bi Dati di base lav.'!S31="","",'1043Bi Dati di base lav.'!S31)</f>
        <v/>
      </c>
      <c r="L35" s="318" t="str">
        <f t="shared" si="24"/>
        <v/>
      </c>
      <c r="M35" s="319" t="str">
        <f t="shared" si="25"/>
        <v/>
      </c>
      <c r="N35" s="320" t="str">
        <f t="shared" si="26"/>
        <v/>
      </c>
      <c r="O35" s="321" t="str">
        <f t="shared" si="5"/>
        <v/>
      </c>
      <c r="P35" s="322" t="str">
        <f t="shared" si="27"/>
        <v/>
      </c>
      <c r="Q35" s="318" t="str">
        <f t="shared" si="28"/>
        <v/>
      </c>
      <c r="R35" s="312" t="str">
        <f>IF(Q35="","",MAX((M35-AH35)*'1043Ai Domanda'!$B$31,0))</f>
        <v/>
      </c>
      <c r="S35" s="323" t="str">
        <f t="shared" si="6"/>
        <v/>
      </c>
      <c r="T35" s="119"/>
      <c r="U35" s="120" t="str">
        <f t="shared" si="7"/>
        <v/>
      </c>
      <c r="V35" s="121" t="str">
        <f>'1043Bi Dati di base lav.'!M31</f>
        <v/>
      </c>
      <c r="W35" s="122" t="str">
        <f>IF(A35="","",'1043Bi Dati di base lav.'!Q31-'1043Bi Dati di base lav.'!R31)</f>
        <v/>
      </c>
      <c r="X35" s="122" t="str">
        <f>IF(OR($C35="",E35="",F35="",G35="",K35="",'1043Ci Cif. d’affari stagionali'!$D$25&lt;&gt;"Diritto concesso"),"",E35-(F35+G35+W35+K35))</f>
        <v/>
      </c>
      <c r="Y35" s="123" t="str">
        <f t="shared" si="29"/>
        <v/>
      </c>
      <c r="Z35" s="123" t="str">
        <f t="shared" si="9"/>
        <v/>
      </c>
      <c r="AA35" s="123" t="str">
        <f t="shared" si="10"/>
        <v/>
      </c>
      <c r="AB35" s="124" t="str">
        <f t="shared" si="30"/>
        <v/>
      </c>
      <c r="AC35" s="124" t="str">
        <f t="shared" si="12"/>
        <v/>
      </c>
      <c r="AD35" s="124" t="str">
        <f t="shared" si="13"/>
        <v/>
      </c>
      <c r="AE35" s="124" t="str">
        <f t="shared" si="14"/>
        <v/>
      </c>
      <c r="AF35" s="124" t="str">
        <f t="shared" si="15"/>
        <v/>
      </c>
      <c r="AG35" s="124" t="str">
        <f>IF(OR($C35="",L35="",M35=""),"",MAX(N35+'1043Bi Dati di base lav.'!T31-M35,0))</f>
        <v/>
      </c>
      <c r="AH35" s="124">
        <f>'1043Bi Dati di base lav.'!T31</f>
        <v>0</v>
      </c>
      <c r="AI35" s="124" t="str">
        <f t="shared" si="16"/>
        <v/>
      </c>
      <c r="AJ35" s="125">
        <f t="shared" si="17"/>
        <v>0</v>
      </c>
      <c r="AK35" s="126">
        <f t="shared" si="2"/>
        <v>0</v>
      </c>
      <c r="AL35" s="124">
        <f t="shared" si="18"/>
        <v>0</v>
      </c>
      <c r="AM35" s="124">
        <f>IF(E35="",0,'1043Bi Dati di base lav.'!P31)</f>
        <v>0</v>
      </c>
      <c r="AN35" s="127">
        <f>IF('1043Bi Dati di base lav.'!Y31&gt;0,AD35,0)</f>
        <v>0</v>
      </c>
      <c r="AO35" s="128">
        <f>IF('1043Bi Dati di base lav.'!Y31&gt;0,'1043Bi Dati di base lav.'!T31,0)</f>
        <v>0</v>
      </c>
      <c r="AP35" s="124" t="str">
        <f t="shared" si="19"/>
        <v/>
      </c>
      <c r="AQ35" s="124">
        <f>'1043Bi Dati di base lav.'!P31</f>
        <v>0</v>
      </c>
      <c r="AR35" s="124">
        <f t="shared" si="31"/>
        <v>0</v>
      </c>
    </row>
    <row r="36" spans="1:44" s="39" customFormat="1" ht="16.95" customHeight="1">
      <c r="A36" s="132" t="str">
        <f>IF('1043Bi Dati di base lav.'!A32="","",'1043Bi Dati di base lav.'!A32)</f>
        <v/>
      </c>
      <c r="B36" s="133" t="str">
        <f>IF('1043Bi Dati di base lav.'!B32="","",'1043Bi Dati di base lav.'!B32)</f>
        <v/>
      </c>
      <c r="C36" s="129" t="str">
        <f>IF('1043Bi Dati di base lav.'!C32="","",'1043Bi Dati di base lav.'!C32)</f>
        <v/>
      </c>
      <c r="D36" s="310" t="str">
        <f>IF(ISERROR('1043Bi Dati di base lav.'!AJ32),"",'1043Bi Dati di base lav.'!AJ32)</f>
        <v/>
      </c>
      <c r="E36" s="311" t="str">
        <f>IF('1043Bi Dati di base lav.'!N32="","",'1043Bi Dati di base lav.'!N32)</f>
        <v/>
      </c>
      <c r="F36" s="312" t="str">
        <f>IF('1043Bi Dati di base lav.'!O32="","",'1043Bi Dati di base lav.'!O32)</f>
        <v/>
      </c>
      <c r="G36" s="313" t="str">
        <f>IF('1043Bi Dati di base lav.'!P32="","",'1043Bi Dati di base lav.'!P32)</f>
        <v/>
      </c>
      <c r="H36" s="314" t="str">
        <f>IF('1043Bi Dati di base lav.'!Q32="","",'1043Bi Dati di base lav.'!Q32)</f>
        <v/>
      </c>
      <c r="I36" s="315" t="str">
        <f>IF('1043Bi Dati di base lav.'!R32="","",'1043Bi Dati di base lav.'!R32)</f>
        <v/>
      </c>
      <c r="J36" s="316" t="str">
        <f t="shared" si="3"/>
        <v/>
      </c>
      <c r="K36" s="317" t="str">
        <f>IF('1043Bi Dati di base lav.'!S32="","",'1043Bi Dati di base lav.'!S32)</f>
        <v/>
      </c>
      <c r="L36" s="318" t="str">
        <f t="shared" si="24"/>
        <v/>
      </c>
      <c r="M36" s="319" t="str">
        <f t="shared" si="25"/>
        <v/>
      </c>
      <c r="N36" s="320" t="str">
        <f t="shared" si="26"/>
        <v/>
      </c>
      <c r="O36" s="321" t="str">
        <f t="shared" si="5"/>
        <v/>
      </c>
      <c r="P36" s="322" t="str">
        <f t="shared" si="27"/>
        <v/>
      </c>
      <c r="Q36" s="318" t="str">
        <f t="shared" si="28"/>
        <v/>
      </c>
      <c r="R36" s="312" t="str">
        <f>IF(Q36="","",MAX((M36-AH36)*'1043Ai Domanda'!$B$31,0))</f>
        <v/>
      </c>
      <c r="S36" s="323" t="str">
        <f t="shared" si="6"/>
        <v/>
      </c>
      <c r="T36" s="119"/>
      <c r="U36" s="120" t="str">
        <f t="shared" si="7"/>
        <v/>
      </c>
      <c r="V36" s="121" t="str">
        <f>'1043Bi Dati di base lav.'!M32</f>
        <v/>
      </c>
      <c r="W36" s="122" t="str">
        <f>IF(A36="","",'1043Bi Dati di base lav.'!Q32-'1043Bi Dati di base lav.'!R32)</f>
        <v/>
      </c>
      <c r="X36" s="122" t="str">
        <f>IF(OR($C36="",E36="",F36="",G36="",K36="",'1043Ci Cif. d’affari stagionali'!$D$25&lt;&gt;"Diritto concesso"),"",E36-(F36+G36+W36+K36))</f>
        <v/>
      </c>
      <c r="Y36" s="123" t="str">
        <f t="shared" si="29"/>
        <v/>
      </c>
      <c r="Z36" s="123" t="str">
        <f t="shared" si="9"/>
        <v/>
      </c>
      <c r="AA36" s="123" t="str">
        <f t="shared" si="10"/>
        <v/>
      </c>
      <c r="AB36" s="124" t="str">
        <f t="shared" si="30"/>
        <v/>
      </c>
      <c r="AC36" s="124" t="str">
        <f t="shared" si="12"/>
        <v/>
      </c>
      <c r="AD36" s="124" t="str">
        <f t="shared" si="13"/>
        <v/>
      </c>
      <c r="AE36" s="124" t="str">
        <f t="shared" si="14"/>
        <v/>
      </c>
      <c r="AF36" s="124" t="str">
        <f t="shared" si="15"/>
        <v/>
      </c>
      <c r="AG36" s="124" t="str">
        <f>IF(OR($C36="",L36="",M36=""),"",MAX(N36+'1043Bi Dati di base lav.'!T32-M36,0))</f>
        <v/>
      </c>
      <c r="AH36" s="124">
        <f>'1043Bi Dati di base lav.'!T32</f>
        <v>0</v>
      </c>
      <c r="AI36" s="124" t="str">
        <f t="shared" si="16"/>
        <v/>
      </c>
      <c r="AJ36" s="125">
        <f t="shared" si="17"/>
        <v>0</v>
      </c>
      <c r="AK36" s="126">
        <f t="shared" si="2"/>
        <v>0</v>
      </c>
      <c r="AL36" s="124">
        <f t="shared" si="18"/>
        <v>0</v>
      </c>
      <c r="AM36" s="124">
        <f>IF(E36="",0,'1043Bi Dati di base lav.'!P32)</f>
        <v>0</v>
      </c>
      <c r="AN36" s="127">
        <f>IF('1043Bi Dati di base lav.'!Y32&gt;0,AD36,0)</f>
        <v>0</v>
      </c>
      <c r="AO36" s="128">
        <f>IF('1043Bi Dati di base lav.'!Y32&gt;0,'1043Bi Dati di base lav.'!T32,0)</f>
        <v>0</v>
      </c>
      <c r="AP36" s="124" t="str">
        <f t="shared" si="19"/>
        <v/>
      </c>
      <c r="AQ36" s="124">
        <f>'1043Bi Dati di base lav.'!P32</f>
        <v>0</v>
      </c>
      <c r="AR36" s="124">
        <f t="shared" si="31"/>
        <v>0</v>
      </c>
    </row>
    <row r="37" spans="1:44" s="39" customFormat="1" ht="16.95" customHeight="1">
      <c r="A37" s="132" t="str">
        <f>IF('1043Bi Dati di base lav.'!A33="","",'1043Bi Dati di base lav.'!A33)</f>
        <v/>
      </c>
      <c r="B37" s="133" t="str">
        <f>IF('1043Bi Dati di base lav.'!B33="","",'1043Bi Dati di base lav.'!B33)</f>
        <v/>
      </c>
      <c r="C37" s="129" t="str">
        <f>IF('1043Bi Dati di base lav.'!C33="","",'1043Bi Dati di base lav.'!C33)</f>
        <v/>
      </c>
      <c r="D37" s="310" t="str">
        <f>IF(ISERROR('1043Bi Dati di base lav.'!AJ33),"",'1043Bi Dati di base lav.'!AJ33)</f>
        <v/>
      </c>
      <c r="E37" s="311" t="str">
        <f>IF('1043Bi Dati di base lav.'!N33="","",'1043Bi Dati di base lav.'!N33)</f>
        <v/>
      </c>
      <c r="F37" s="312" t="str">
        <f>IF('1043Bi Dati di base lav.'!O33="","",'1043Bi Dati di base lav.'!O33)</f>
        <v/>
      </c>
      <c r="G37" s="313" t="str">
        <f>IF('1043Bi Dati di base lav.'!P33="","",'1043Bi Dati di base lav.'!P33)</f>
        <v/>
      </c>
      <c r="H37" s="314" t="str">
        <f>IF('1043Bi Dati di base lav.'!Q33="","",'1043Bi Dati di base lav.'!Q33)</f>
        <v/>
      </c>
      <c r="I37" s="315" t="str">
        <f>IF('1043Bi Dati di base lav.'!R33="","",'1043Bi Dati di base lav.'!R33)</f>
        <v/>
      </c>
      <c r="J37" s="316" t="str">
        <f t="shared" si="3"/>
        <v/>
      </c>
      <c r="K37" s="317" t="str">
        <f>IF('1043Bi Dati di base lav.'!S33="","",'1043Bi Dati di base lav.'!S33)</f>
        <v/>
      </c>
      <c r="L37" s="318" t="str">
        <f t="shared" si="24"/>
        <v/>
      </c>
      <c r="M37" s="319" t="str">
        <f t="shared" si="25"/>
        <v/>
      </c>
      <c r="N37" s="320" t="str">
        <f t="shared" si="26"/>
        <v/>
      </c>
      <c r="O37" s="321" t="str">
        <f t="shared" si="5"/>
        <v/>
      </c>
      <c r="P37" s="322" t="str">
        <f t="shared" si="27"/>
        <v/>
      </c>
      <c r="Q37" s="318" t="str">
        <f t="shared" si="28"/>
        <v/>
      </c>
      <c r="R37" s="312" t="str">
        <f>IF(Q37="","",MAX((M37-AH37)*'1043Ai Domanda'!$B$31,0))</f>
        <v/>
      </c>
      <c r="S37" s="323" t="str">
        <f t="shared" si="6"/>
        <v/>
      </c>
      <c r="T37" s="119"/>
      <c r="U37" s="120" t="str">
        <f t="shared" si="7"/>
        <v/>
      </c>
      <c r="V37" s="121" t="str">
        <f>'1043Bi Dati di base lav.'!M33</f>
        <v/>
      </c>
      <c r="W37" s="122" t="str">
        <f>IF(A37="","",'1043Bi Dati di base lav.'!Q33-'1043Bi Dati di base lav.'!R33)</f>
        <v/>
      </c>
      <c r="X37" s="122" t="str">
        <f>IF(OR($C37="",E37="",F37="",G37="",K37="",'1043Ci Cif. d’affari stagionali'!$D$25&lt;&gt;"Diritto concesso"),"",E37-(F37+G37+W37+K37))</f>
        <v/>
      </c>
      <c r="Y37" s="123" t="str">
        <f t="shared" si="29"/>
        <v/>
      </c>
      <c r="Z37" s="123" t="str">
        <f t="shared" si="9"/>
        <v/>
      </c>
      <c r="AA37" s="123" t="str">
        <f t="shared" si="10"/>
        <v/>
      </c>
      <c r="AB37" s="124" t="str">
        <f t="shared" si="30"/>
        <v/>
      </c>
      <c r="AC37" s="124" t="str">
        <f t="shared" si="12"/>
        <v/>
      </c>
      <c r="AD37" s="124" t="str">
        <f t="shared" si="13"/>
        <v/>
      </c>
      <c r="AE37" s="124" t="str">
        <f t="shared" si="14"/>
        <v/>
      </c>
      <c r="AF37" s="124" t="str">
        <f t="shared" si="15"/>
        <v/>
      </c>
      <c r="AG37" s="124" t="str">
        <f>IF(OR($C37="",L37="",M37=""),"",MAX(N37+'1043Bi Dati di base lav.'!T33-M37,0))</f>
        <v/>
      </c>
      <c r="AH37" s="124">
        <f>'1043Bi Dati di base lav.'!T33</f>
        <v>0</v>
      </c>
      <c r="AI37" s="124" t="str">
        <f t="shared" si="16"/>
        <v/>
      </c>
      <c r="AJ37" s="125">
        <f t="shared" si="17"/>
        <v>0</v>
      </c>
      <c r="AK37" s="126">
        <f t="shared" si="2"/>
        <v>0</v>
      </c>
      <c r="AL37" s="124">
        <f t="shared" si="18"/>
        <v>0</v>
      </c>
      <c r="AM37" s="124">
        <f>IF(E37="",0,'1043Bi Dati di base lav.'!P33)</f>
        <v>0</v>
      </c>
      <c r="AN37" s="127">
        <f>IF('1043Bi Dati di base lav.'!Y33&gt;0,AD37,0)</f>
        <v>0</v>
      </c>
      <c r="AO37" s="128">
        <f>IF('1043Bi Dati di base lav.'!Y33&gt;0,'1043Bi Dati di base lav.'!T33,0)</f>
        <v>0</v>
      </c>
      <c r="AP37" s="124" t="str">
        <f t="shared" si="19"/>
        <v/>
      </c>
      <c r="AQ37" s="124">
        <f>'1043Bi Dati di base lav.'!P33</f>
        <v>0</v>
      </c>
      <c r="AR37" s="124">
        <f t="shared" si="31"/>
        <v>0</v>
      </c>
    </row>
    <row r="38" spans="1:44" s="39" customFormat="1" ht="16.95" customHeight="1">
      <c r="A38" s="132" t="str">
        <f>IF('1043Bi Dati di base lav.'!A34="","",'1043Bi Dati di base lav.'!A34)</f>
        <v/>
      </c>
      <c r="B38" s="133" t="str">
        <f>IF('1043Bi Dati di base lav.'!B34="","",'1043Bi Dati di base lav.'!B34)</f>
        <v/>
      </c>
      <c r="C38" s="129" t="str">
        <f>IF('1043Bi Dati di base lav.'!C34="","",'1043Bi Dati di base lav.'!C34)</f>
        <v/>
      </c>
      <c r="D38" s="310" t="str">
        <f>IF(ISERROR('1043Bi Dati di base lav.'!AJ34),"",'1043Bi Dati di base lav.'!AJ34)</f>
        <v/>
      </c>
      <c r="E38" s="311" t="str">
        <f>IF('1043Bi Dati di base lav.'!N34="","",'1043Bi Dati di base lav.'!N34)</f>
        <v/>
      </c>
      <c r="F38" s="312" t="str">
        <f>IF('1043Bi Dati di base lav.'!O34="","",'1043Bi Dati di base lav.'!O34)</f>
        <v/>
      </c>
      <c r="G38" s="313" t="str">
        <f>IF('1043Bi Dati di base lav.'!P34="","",'1043Bi Dati di base lav.'!P34)</f>
        <v/>
      </c>
      <c r="H38" s="314" t="str">
        <f>IF('1043Bi Dati di base lav.'!Q34="","",'1043Bi Dati di base lav.'!Q34)</f>
        <v/>
      </c>
      <c r="I38" s="315" t="str">
        <f>IF('1043Bi Dati di base lav.'!R34="","",'1043Bi Dati di base lav.'!R34)</f>
        <v/>
      </c>
      <c r="J38" s="316" t="str">
        <f t="shared" si="3"/>
        <v/>
      </c>
      <c r="K38" s="317" t="str">
        <f>IF('1043Bi Dati di base lav.'!S34="","",'1043Bi Dati di base lav.'!S34)</f>
        <v/>
      </c>
      <c r="L38" s="318" t="str">
        <f t="shared" si="24"/>
        <v/>
      </c>
      <c r="M38" s="319" t="str">
        <f t="shared" si="25"/>
        <v/>
      </c>
      <c r="N38" s="320" t="str">
        <f t="shared" si="26"/>
        <v/>
      </c>
      <c r="O38" s="321" t="str">
        <f t="shared" si="5"/>
        <v/>
      </c>
      <c r="P38" s="322" t="str">
        <f t="shared" si="27"/>
        <v/>
      </c>
      <c r="Q38" s="318" t="str">
        <f t="shared" si="28"/>
        <v/>
      </c>
      <c r="R38" s="312" t="str">
        <f>IF(Q38="","",MAX((M38-AH38)*'1043Ai Domanda'!$B$31,0))</f>
        <v/>
      </c>
      <c r="S38" s="323" t="str">
        <f t="shared" si="6"/>
        <v/>
      </c>
      <c r="T38" s="119"/>
      <c r="U38" s="120" t="str">
        <f t="shared" si="7"/>
        <v/>
      </c>
      <c r="V38" s="121" t="str">
        <f>'1043Bi Dati di base lav.'!M34</f>
        <v/>
      </c>
      <c r="W38" s="122" t="str">
        <f>IF(A38="","",'1043Bi Dati di base lav.'!Q34-'1043Bi Dati di base lav.'!R34)</f>
        <v/>
      </c>
      <c r="X38" s="122" t="str">
        <f>IF(OR($C38="",E38="",F38="",G38="",K38="",'1043Ci Cif. d’affari stagionali'!$D$25&lt;&gt;"Diritto concesso"),"",E38-(F38+G38+W38+K38))</f>
        <v/>
      </c>
      <c r="Y38" s="123" t="str">
        <f t="shared" si="29"/>
        <v/>
      </c>
      <c r="Z38" s="123" t="str">
        <f t="shared" si="9"/>
        <v/>
      </c>
      <c r="AA38" s="123" t="str">
        <f t="shared" si="10"/>
        <v/>
      </c>
      <c r="AB38" s="124" t="str">
        <f t="shared" si="30"/>
        <v/>
      </c>
      <c r="AC38" s="124" t="str">
        <f t="shared" si="12"/>
        <v/>
      </c>
      <c r="AD38" s="124" t="str">
        <f t="shared" si="13"/>
        <v/>
      </c>
      <c r="AE38" s="124" t="str">
        <f t="shared" si="14"/>
        <v/>
      </c>
      <c r="AF38" s="124" t="str">
        <f t="shared" si="15"/>
        <v/>
      </c>
      <c r="AG38" s="124" t="str">
        <f>IF(OR($C38="",L38="",M38=""),"",MAX(N38+'1043Bi Dati di base lav.'!T34-M38,0))</f>
        <v/>
      </c>
      <c r="AH38" s="124">
        <f>'1043Bi Dati di base lav.'!T34</f>
        <v>0</v>
      </c>
      <c r="AI38" s="124" t="str">
        <f t="shared" si="16"/>
        <v/>
      </c>
      <c r="AJ38" s="125">
        <f t="shared" si="17"/>
        <v>0</v>
      </c>
      <c r="AK38" s="126">
        <f t="shared" si="2"/>
        <v>0</v>
      </c>
      <c r="AL38" s="124">
        <f t="shared" si="18"/>
        <v>0</v>
      </c>
      <c r="AM38" s="124">
        <f>IF(E38="",0,'1043Bi Dati di base lav.'!P34)</f>
        <v>0</v>
      </c>
      <c r="AN38" s="127">
        <f>IF('1043Bi Dati di base lav.'!Y34&gt;0,AD38,0)</f>
        <v>0</v>
      </c>
      <c r="AO38" s="128">
        <f>IF('1043Bi Dati di base lav.'!Y34&gt;0,'1043Bi Dati di base lav.'!T34,0)</f>
        <v>0</v>
      </c>
      <c r="AP38" s="124" t="str">
        <f t="shared" si="19"/>
        <v/>
      </c>
      <c r="AQ38" s="124">
        <f>'1043Bi Dati di base lav.'!P34</f>
        <v>0</v>
      </c>
      <c r="AR38" s="124">
        <f t="shared" si="31"/>
        <v>0</v>
      </c>
    </row>
    <row r="39" spans="1:44" s="39" customFormat="1" ht="16.95" customHeight="1">
      <c r="A39" s="132" t="str">
        <f>IF('1043Bi Dati di base lav.'!A35="","",'1043Bi Dati di base lav.'!A35)</f>
        <v/>
      </c>
      <c r="B39" s="133" t="str">
        <f>IF('1043Bi Dati di base lav.'!B35="","",'1043Bi Dati di base lav.'!B35)</f>
        <v/>
      </c>
      <c r="C39" s="129" t="str">
        <f>IF('1043Bi Dati di base lav.'!C35="","",'1043Bi Dati di base lav.'!C35)</f>
        <v/>
      </c>
      <c r="D39" s="310" t="str">
        <f>IF(ISERROR('1043Bi Dati di base lav.'!AJ35),"",'1043Bi Dati di base lav.'!AJ35)</f>
        <v/>
      </c>
      <c r="E39" s="311" t="str">
        <f>IF('1043Bi Dati di base lav.'!N35="","",'1043Bi Dati di base lav.'!N35)</f>
        <v/>
      </c>
      <c r="F39" s="312" t="str">
        <f>IF('1043Bi Dati di base lav.'!O35="","",'1043Bi Dati di base lav.'!O35)</f>
        <v/>
      </c>
      <c r="G39" s="313" t="str">
        <f>IF('1043Bi Dati di base lav.'!P35="","",'1043Bi Dati di base lav.'!P35)</f>
        <v/>
      </c>
      <c r="H39" s="314" t="str">
        <f>IF('1043Bi Dati di base lav.'!Q35="","",'1043Bi Dati di base lav.'!Q35)</f>
        <v/>
      </c>
      <c r="I39" s="315" t="str">
        <f>IF('1043Bi Dati di base lav.'!R35="","",'1043Bi Dati di base lav.'!R35)</f>
        <v/>
      </c>
      <c r="J39" s="316" t="str">
        <f t="shared" si="3"/>
        <v/>
      </c>
      <c r="K39" s="317" t="str">
        <f>IF('1043Bi Dati di base lav.'!S35="","",'1043Bi Dati di base lav.'!S35)</f>
        <v/>
      </c>
      <c r="L39" s="318" t="str">
        <f t="shared" si="24"/>
        <v/>
      </c>
      <c r="M39" s="319" t="str">
        <f t="shared" si="25"/>
        <v/>
      </c>
      <c r="N39" s="320" t="str">
        <f t="shared" si="26"/>
        <v/>
      </c>
      <c r="O39" s="321" t="str">
        <f t="shared" si="5"/>
        <v/>
      </c>
      <c r="P39" s="322" t="str">
        <f t="shared" si="27"/>
        <v/>
      </c>
      <c r="Q39" s="318" t="str">
        <f t="shared" si="28"/>
        <v/>
      </c>
      <c r="R39" s="312" t="str">
        <f>IF(Q39="","",MAX((M39-AH39)*'1043Ai Domanda'!$B$31,0))</f>
        <v/>
      </c>
      <c r="S39" s="323" t="str">
        <f t="shared" si="6"/>
        <v/>
      </c>
      <c r="T39" s="119"/>
      <c r="U39" s="120" t="str">
        <f t="shared" si="7"/>
        <v/>
      </c>
      <c r="V39" s="121" t="str">
        <f>'1043Bi Dati di base lav.'!M35</f>
        <v/>
      </c>
      <c r="W39" s="122" t="str">
        <f>IF(A39="","",'1043Bi Dati di base lav.'!Q35-'1043Bi Dati di base lav.'!R35)</f>
        <v/>
      </c>
      <c r="X39" s="122" t="str">
        <f>IF(OR($C39="",E39="",F39="",G39="",K39="",'1043Ci Cif. d’affari stagionali'!$D$25&lt;&gt;"Diritto concesso"),"",E39-(F39+G39+W39+K39))</f>
        <v/>
      </c>
      <c r="Y39" s="123" t="str">
        <f t="shared" si="29"/>
        <v/>
      </c>
      <c r="Z39" s="123" t="str">
        <f t="shared" si="9"/>
        <v/>
      </c>
      <c r="AA39" s="123" t="str">
        <f t="shared" si="10"/>
        <v/>
      </c>
      <c r="AB39" s="124" t="str">
        <f t="shared" si="30"/>
        <v/>
      </c>
      <c r="AC39" s="124" t="str">
        <f t="shared" si="12"/>
        <v/>
      </c>
      <c r="AD39" s="124" t="str">
        <f t="shared" si="13"/>
        <v/>
      </c>
      <c r="AE39" s="124" t="str">
        <f t="shared" si="14"/>
        <v/>
      </c>
      <c r="AF39" s="124" t="str">
        <f t="shared" si="15"/>
        <v/>
      </c>
      <c r="AG39" s="124" t="str">
        <f>IF(OR($C39="",L39="",M39=""),"",MAX(N39+'1043Bi Dati di base lav.'!T35-M39,0))</f>
        <v/>
      </c>
      <c r="AH39" s="124">
        <f>'1043Bi Dati di base lav.'!T35</f>
        <v>0</v>
      </c>
      <c r="AI39" s="124" t="str">
        <f t="shared" si="16"/>
        <v/>
      </c>
      <c r="AJ39" s="125">
        <f t="shared" si="17"/>
        <v>0</v>
      </c>
      <c r="AK39" s="126">
        <f t="shared" si="2"/>
        <v>0</v>
      </c>
      <c r="AL39" s="124">
        <f t="shared" si="18"/>
        <v>0</v>
      </c>
      <c r="AM39" s="124">
        <f>IF(E39="",0,'1043Bi Dati di base lav.'!P35)</f>
        <v>0</v>
      </c>
      <c r="AN39" s="127">
        <f>IF('1043Bi Dati di base lav.'!Y35&gt;0,AD39,0)</f>
        <v>0</v>
      </c>
      <c r="AO39" s="128">
        <f>IF('1043Bi Dati di base lav.'!Y35&gt;0,'1043Bi Dati di base lav.'!T35,0)</f>
        <v>0</v>
      </c>
      <c r="AP39" s="124" t="str">
        <f t="shared" si="19"/>
        <v/>
      </c>
      <c r="AQ39" s="124">
        <f>'1043Bi Dati di base lav.'!P35</f>
        <v>0</v>
      </c>
      <c r="AR39" s="124">
        <f t="shared" si="31"/>
        <v>0</v>
      </c>
    </row>
    <row r="40" spans="1:44" s="39" customFormat="1" ht="16.95" customHeight="1">
      <c r="A40" s="132" t="str">
        <f>IF('1043Bi Dati di base lav.'!A36="","",'1043Bi Dati di base lav.'!A36)</f>
        <v/>
      </c>
      <c r="B40" s="133" t="str">
        <f>IF('1043Bi Dati di base lav.'!B36="","",'1043Bi Dati di base lav.'!B36)</f>
        <v/>
      </c>
      <c r="C40" s="129" t="str">
        <f>IF('1043Bi Dati di base lav.'!C36="","",'1043Bi Dati di base lav.'!C36)</f>
        <v/>
      </c>
      <c r="D40" s="310" t="str">
        <f>IF(ISERROR('1043Bi Dati di base lav.'!AJ36),"",'1043Bi Dati di base lav.'!AJ36)</f>
        <v/>
      </c>
      <c r="E40" s="311" t="str">
        <f>IF('1043Bi Dati di base lav.'!N36="","",'1043Bi Dati di base lav.'!N36)</f>
        <v/>
      </c>
      <c r="F40" s="312" t="str">
        <f>IF('1043Bi Dati di base lav.'!O36="","",'1043Bi Dati di base lav.'!O36)</f>
        <v/>
      </c>
      <c r="G40" s="313" t="str">
        <f>IF('1043Bi Dati di base lav.'!P36="","",'1043Bi Dati di base lav.'!P36)</f>
        <v/>
      </c>
      <c r="H40" s="314" t="str">
        <f>IF('1043Bi Dati di base lav.'!Q36="","",'1043Bi Dati di base lav.'!Q36)</f>
        <v/>
      </c>
      <c r="I40" s="315" t="str">
        <f>IF('1043Bi Dati di base lav.'!R36="","",'1043Bi Dati di base lav.'!R36)</f>
        <v/>
      </c>
      <c r="J40" s="316" t="str">
        <f t="shared" si="3"/>
        <v/>
      </c>
      <c r="K40" s="317" t="str">
        <f>IF('1043Bi Dati di base lav.'!S36="","",'1043Bi Dati di base lav.'!S36)</f>
        <v/>
      </c>
      <c r="L40" s="318" t="str">
        <f t="shared" si="24"/>
        <v/>
      </c>
      <c r="M40" s="319" t="str">
        <f t="shared" si="25"/>
        <v/>
      </c>
      <c r="N40" s="320" t="str">
        <f t="shared" si="26"/>
        <v/>
      </c>
      <c r="O40" s="321" t="str">
        <f t="shared" si="5"/>
        <v/>
      </c>
      <c r="P40" s="322" t="str">
        <f t="shared" si="27"/>
        <v/>
      </c>
      <c r="Q40" s="318" t="str">
        <f t="shared" si="28"/>
        <v/>
      </c>
      <c r="R40" s="312" t="str">
        <f>IF(Q40="","",MAX((M40-AH40)*'1043Ai Domanda'!$B$31,0))</f>
        <v/>
      </c>
      <c r="S40" s="323" t="str">
        <f t="shared" si="6"/>
        <v/>
      </c>
      <c r="T40" s="119"/>
      <c r="U40" s="120" t="str">
        <f t="shared" si="7"/>
        <v/>
      </c>
      <c r="V40" s="121" t="str">
        <f>'1043Bi Dati di base lav.'!M36</f>
        <v/>
      </c>
      <c r="W40" s="122" t="str">
        <f>IF(A40="","",'1043Bi Dati di base lav.'!Q36-'1043Bi Dati di base lav.'!R36)</f>
        <v/>
      </c>
      <c r="X40" s="122" t="str">
        <f>IF(OR($C40="",E40="",F40="",G40="",K40="",'1043Ci Cif. d’affari stagionali'!$D$25&lt;&gt;"Diritto concesso"),"",E40-(F40+G40+W40+K40))</f>
        <v/>
      </c>
      <c r="Y40" s="123" t="str">
        <f t="shared" si="29"/>
        <v/>
      </c>
      <c r="Z40" s="123" t="str">
        <f t="shared" si="9"/>
        <v/>
      </c>
      <c r="AA40" s="123" t="str">
        <f t="shared" si="10"/>
        <v/>
      </c>
      <c r="AB40" s="124" t="str">
        <f t="shared" si="30"/>
        <v/>
      </c>
      <c r="AC40" s="124" t="str">
        <f t="shared" si="12"/>
        <v/>
      </c>
      <c r="AD40" s="124" t="str">
        <f t="shared" si="13"/>
        <v/>
      </c>
      <c r="AE40" s="124" t="str">
        <f t="shared" si="14"/>
        <v/>
      </c>
      <c r="AF40" s="124" t="str">
        <f t="shared" si="15"/>
        <v/>
      </c>
      <c r="AG40" s="124" t="str">
        <f>IF(OR($C40="",L40="",M40=""),"",MAX(N40+'1043Bi Dati di base lav.'!T36-M40,0))</f>
        <v/>
      </c>
      <c r="AH40" s="124">
        <f>'1043Bi Dati di base lav.'!T36</f>
        <v>0</v>
      </c>
      <c r="AI40" s="124" t="str">
        <f t="shared" si="16"/>
        <v/>
      </c>
      <c r="AJ40" s="125">
        <f t="shared" si="17"/>
        <v>0</v>
      </c>
      <c r="AK40" s="126">
        <f t="shared" si="2"/>
        <v>0</v>
      </c>
      <c r="AL40" s="124">
        <f t="shared" si="18"/>
        <v>0</v>
      </c>
      <c r="AM40" s="124">
        <f>IF(E40="",0,'1043Bi Dati di base lav.'!P36)</f>
        <v>0</v>
      </c>
      <c r="AN40" s="127">
        <f>IF('1043Bi Dati di base lav.'!Y36&gt;0,AD40,0)</f>
        <v>0</v>
      </c>
      <c r="AO40" s="128">
        <f>IF('1043Bi Dati di base lav.'!Y36&gt;0,'1043Bi Dati di base lav.'!T36,0)</f>
        <v>0</v>
      </c>
      <c r="AP40" s="124" t="str">
        <f t="shared" si="19"/>
        <v/>
      </c>
      <c r="AQ40" s="124">
        <f>'1043Bi Dati di base lav.'!P36</f>
        <v>0</v>
      </c>
      <c r="AR40" s="124">
        <f t="shared" si="31"/>
        <v>0</v>
      </c>
    </row>
    <row r="41" spans="1:44" s="39" customFormat="1" ht="16.95" customHeight="1">
      <c r="A41" s="132" t="str">
        <f>IF('1043Bi Dati di base lav.'!A37="","",'1043Bi Dati di base lav.'!A37)</f>
        <v/>
      </c>
      <c r="B41" s="133" t="str">
        <f>IF('1043Bi Dati di base lav.'!B37="","",'1043Bi Dati di base lav.'!B37)</f>
        <v/>
      </c>
      <c r="C41" s="129" t="str">
        <f>IF('1043Bi Dati di base lav.'!C37="","",'1043Bi Dati di base lav.'!C37)</f>
        <v/>
      </c>
      <c r="D41" s="310" t="str">
        <f>IF(ISERROR('1043Bi Dati di base lav.'!AJ37),"",'1043Bi Dati di base lav.'!AJ37)</f>
        <v/>
      </c>
      <c r="E41" s="311" t="str">
        <f>IF('1043Bi Dati di base lav.'!N37="","",'1043Bi Dati di base lav.'!N37)</f>
        <v/>
      </c>
      <c r="F41" s="312" t="str">
        <f>IF('1043Bi Dati di base lav.'!O37="","",'1043Bi Dati di base lav.'!O37)</f>
        <v/>
      </c>
      <c r="G41" s="313" t="str">
        <f>IF('1043Bi Dati di base lav.'!P37="","",'1043Bi Dati di base lav.'!P37)</f>
        <v/>
      </c>
      <c r="H41" s="314" t="str">
        <f>IF('1043Bi Dati di base lav.'!Q37="","",'1043Bi Dati di base lav.'!Q37)</f>
        <v/>
      </c>
      <c r="I41" s="315" t="str">
        <f>IF('1043Bi Dati di base lav.'!R37="","",'1043Bi Dati di base lav.'!R37)</f>
        <v/>
      </c>
      <c r="J41" s="316" t="str">
        <f t="shared" si="3"/>
        <v/>
      </c>
      <c r="K41" s="317" t="str">
        <f>IF('1043Bi Dati di base lav.'!S37="","",'1043Bi Dati di base lav.'!S37)</f>
        <v/>
      </c>
      <c r="L41" s="318" t="str">
        <f t="shared" si="24"/>
        <v/>
      </c>
      <c r="M41" s="319" t="str">
        <f t="shared" si="25"/>
        <v/>
      </c>
      <c r="N41" s="320" t="str">
        <f t="shared" si="26"/>
        <v/>
      </c>
      <c r="O41" s="321" t="str">
        <f t="shared" si="5"/>
        <v/>
      </c>
      <c r="P41" s="322" t="str">
        <f t="shared" si="27"/>
        <v/>
      </c>
      <c r="Q41" s="318" t="str">
        <f t="shared" si="28"/>
        <v/>
      </c>
      <c r="R41" s="312" t="str">
        <f>IF(Q41="","",MAX((M41-AH41)*'1043Ai Domanda'!$B$31,0))</f>
        <v/>
      </c>
      <c r="S41" s="323" t="str">
        <f t="shared" si="6"/>
        <v/>
      </c>
      <c r="T41" s="119"/>
      <c r="U41" s="120" t="str">
        <f t="shared" si="7"/>
        <v/>
      </c>
      <c r="V41" s="121" t="str">
        <f>'1043Bi Dati di base lav.'!M37</f>
        <v/>
      </c>
      <c r="W41" s="122" t="str">
        <f>IF(A41="","",'1043Bi Dati di base lav.'!Q37-'1043Bi Dati di base lav.'!R37)</f>
        <v/>
      </c>
      <c r="X41" s="122" t="str">
        <f>IF(OR($C41="",E41="",F41="",G41="",K41="",'1043Ci Cif. d’affari stagionali'!$D$25&lt;&gt;"Diritto concesso"),"",E41-(F41+G41+W41+K41))</f>
        <v/>
      </c>
      <c r="Y41" s="123" t="str">
        <f t="shared" si="29"/>
        <v/>
      </c>
      <c r="Z41" s="123" t="str">
        <f t="shared" si="9"/>
        <v/>
      </c>
      <c r="AA41" s="123" t="str">
        <f t="shared" si="10"/>
        <v/>
      </c>
      <c r="AB41" s="124" t="str">
        <f t="shared" si="30"/>
        <v/>
      </c>
      <c r="AC41" s="124" t="str">
        <f t="shared" si="12"/>
        <v/>
      </c>
      <c r="AD41" s="124" t="str">
        <f t="shared" si="13"/>
        <v/>
      </c>
      <c r="AE41" s="124" t="str">
        <f t="shared" si="14"/>
        <v/>
      </c>
      <c r="AF41" s="124" t="str">
        <f t="shared" si="15"/>
        <v/>
      </c>
      <c r="AG41" s="124" t="str">
        <f>IF(OR($C41="",L41="",M41=""),"",MAX(N41+'1043Bi Dati di base lav.'!T37-M41,0))</f>
        <v/>
      </c>
      <c r="AH41" s="124">
        <f>'1043Bi Dati di base lav.'!T37</f>
        <v>0</v>
      </c>
      <c r="AI41" s="124" t="str">
        <f t="shared" si="16"/>
        <v/>
      </c>
      <c r="AJ41" s="125">
        <f t="shared" si="17"/>
        <v>0</v>
      </c>
      <c r="AK41" s="126">
        <f t="shared" si="2"/>
        <v>0</v>
      </c>
      <c r="AL41" s="124">
        <f t="shared" si="18"/>
        <v>0</v>
      </c>
      <c r="AM41" s="124">
        <f>IF(E41="",0,'1043Bi Dati di base lav.'!P37)</f>
        <v>0</v>
      </c>
      <c r="AN41" s="127">
        <f>IF('1043Bi Dati di base lav.'!Y37&gt;0,AD41,0)</f>
        <v>0</v>
      </c>
      <c r="AO41" s="128">
        <f>IF('1043Bi Dati di base lav.'!Y37&gt;0,'1043Bi Dati di base lav.'!T37,0)</f>
        <v>0</v>
      </c>
      <c r="AP41" s="124" t="str">
        <f t="shared" si="19"/>
        <v/>
      </c>
      <c r="AQ41" s="124">
        <f>'1043Bi Dati di base lav.'!P37</f>
        <v>0</v>
      </c>
      <c r="AR41" s="124">
        <f t="shared" si="31"/>
        <v>0</v>
      </c>
    </row>
    <row r="42" spans="1:44" s="39" customFormat="1" ht="16.95" customHeight="1">
      <c r="A42" s="132" t="str">
        <f>IF('1043Bi Dati di base lav.'!A38="","",'1043Bi Dati di base lav.'!A38)</f>
        <v/>
      </c>
      <c r="B42" s="133" t="str">
        <f>IF('1043Bi Dati di base lav.'!B38="","",'1043Bi Dati di base lav.'!B38)</f>
        <v/>
      </c>
      <c r="C42" s="129" t="str">
        <f>IF('1043Bi Dati di base lav.'!C38="","",'1043Bi Dati di base lav.'!C38)</f>
        <v/>
      </c>
      <c r="D42" s="310" t="str">
        <f>IF(ISERROR('1043Bi Dati di base lav.'!AJ38),"",'1043Bi Dati di base lav.'!AJ38)</f>
        <v/>
      </c>
      <c r="E42" s="311" t="str">
        <f>IF('1043Bi Dati di base lav.'!N38="","",'1043Bi Dati di base lav.'!N38)</f>
        <v/>
      </c>
      <c r="F42" s="312" t="str">
        <f>IF('1043Bi Dati di base lav.'!O38="","",'1043Bi Dati di base lav.'!O38)</f>
        <v/>
      </c>
      <c r="G42" s="313" t="str">
        <f>IF('1043Bi Dati di base lav.'!P38="","",'1043Bi Dati di base lav.'!P38)</f>
        <v/>
      </c>
      <c r="H42" s="314" t="str">
        <f>IF('1043Bi Dati di base lav.'!Q38="","",'1043Bi Dati di base lav.'!Q38)</f>
        <v/>
      </c>
      <c r="I42" s="315" t="str">
        <f>IF('1043Bi Dati di base lav.'!R38="","",'1043Bi Dati di base lav.'!R38)</f>
        <v/>
      </c>
      <c r="J42" s="316" t="str">
        <f t="shared" si="3"/>
        <v/>
      </c>
      <c r="K42" s="317" t="str">
        <f>IF('1043Bi Dati di base lav.'!S38="","",'1043Bi Dati di base lav.'!S38)</f>
        <v/>
      </c>
      <c r="L42" s="318" t="str">
        <f t="shared" si="24"/>
        <v/>
      </c>
      <c r="M42" s="319" t="str">
        <f t="shared" si="25"/>
        <v/>
      </c>
      <c r="N42" s="320" t="str">
        <f t="shared" si="26"/>
        <v/>
      </c>
      <c r="O42" s="321" t="str">
        <f t="shared" si="5"/>
        <v/>
      </c>
      <c r="P42" s="322" t="str">
        <f t="shared" si="27"/>
        <v/>
      </c>
      <c r="Q42" s="318" t="str">
        <f t="shared" si="28"/>
        <v/>
      </c>
      <c r="R42" s="312" t="str">
        <f>IF(Q42="","",MAX((M42-AH42)*'1043Ai Domanda'!$B$31,0))</f>
        <v/>
      </c>
      <c r="S42" s="323" t="str">
        <f t="shared" si="6"/>
        <v/>
      </c>
      <c r="T42" s="119"/>
      <c r="U42" s="120" t="str">
        <f t="shared" si="7"/>
        <v/>
      </c>
      <c r="V42" s="121" t="str">
        <f>'1043Bi Dati di base lav.'!M38</f>
        <v/>
      </c>
      <c r="W42" s="122" t="str">
        <f>IF(A42="","",'1043Bi Dati di base lav.'!Q38-'1043Bi Dati di base lav.'!R38)</f>
        <v/>
      </c>
      <c r="X42" s="122" t="str">
        <f>IF(OR($C42="",E42="",F42="",G42="",K42="",'1043Ci Cif. d’affari stagionali'!$D$25&lt;&gt;"Diritto concesso"),"",E42-(F42+G42+W42+K42))</f>
        <v/>
      </c>
      <c r="Y42" s="123" t="str">
        <f t="shared" si="29"/>
        <v/>
      </c>
      <c r="Z42" s="123" t="str">
        <f t="shared" si="9"/>
        <v/>
      </c>
      <c r="AA42" s="123" t="str">
        <f t="shared" si="10"/>
        <v/>
      </c>
      <c r="AB42" s="124" t="str">
        <f t="shared" si="30"/>
        <v/>
      </c>
      <c r="AC42" s="124" t="str">
        <f t="shared" si="12"/>
        <v/>
      </c>
      <c r="AD42" s="124" t="str">
        <f t="shared" si="13"/>
        <v/>
      </c>
      <c r="AE42" s="124" t="str">
        <f t="shared" si="14"/>
        <v/>
      </c>
      <c r="AF42" s="124" t="str">
        <f t="shared" si="15"/>
        <v/>
      </c>
      <c r="AG42" s="124" t="str">
        <f>IF(OR($C42="",L42="",M42=""),"",MAX(N42+'1043Bi Dati di base lav.'!T38-M42,0))</f>
        <v/>
      </c>
      <c r="AH42" s="124">
        <f>'1043Bi Dati di base lav.'!T38</f>
        <v>0</v>
      </c>
      <c r="AI42" s="124" t="str">
        <f t="shared" si="16"/>
        <v/>
      </c>
      <c r="AJ42" s="125">
        <f t="shared" si="17"/>
        <v>0</v>
      </c>
      <c r="AK42" s="126">
        <f t="shared" si="2"/>
        <v>0</v>
      </c>
      <c r="AL42" s="124">
        <f t="shared" si="18"/>
        <v>0</v>
      </c>
      <c r="AM42" s="124">
        <f>IF(E42="",0,'1043Bi Dati di base lav.'!P38)</f>
        <v>0</v>
      </c>
      <c r="AN42" s="127">
        <f>IF('1043Bi Dati di base lav.'!Y38&gt;0,AD42,0)</f>
        <v>0</v>
      </c>
      <c r="AO42" s="128">
        <f>IF('1043Bi Dati di base lav.'!Y38&gt;0,'1043Bi Dati di base lav.'!T38,0)</f>
        <v>0</v>
      </c>
      <c r="AP42" s="124" t="str">
        <f t="shared" si="19"/>
        <v/>
      </c>
      <c r="AQ42" s="124">
        <f>'1043Bi Dati di base lav.'!P38</f>
        <v>0</v>
      </c>
      <c r="AR42" s="124">
        <f t="shared" si="31"/>
        <v>0</v>
      </c>
    </row>
    <row r="43" spans="1:44" s="39" customFormat="1" ht="16.95" customHeight="1">
      <c r="A43" s="132" t="str">
        <f>IF('1043Bi Dati di base lav.'!A39="","",'1043Bi Dati di base lav.'!A39)</f>
        <v/>
      </c>
      <c r="B43" s="133" t="str">
        <f>IF('1043Bi Dati di base lav.'!B39="","",'1043Bi Dati di base lav.'!B39)</f>
        <v/>
      </c>
      <c r="C43" s="129" t="str">
        <f>IF('1043Bi Dati di base lav.'!C39="","",'1043Bi Dati di base lav.'!C39)</f>
        <v/>
      </c>
      <c r="D43" s="310" t="str">
        <f>IF(ISERROR('1043Bi Dati di base lav.'!AJ39),"",'1043Bi Dati di base lav.'!AJ39)</f>
        <v/>
      </c>
      <c r="E43" s="311" t="str">
        <f>IF('1043Bi Dati di base lav.'!N39="","",'1043Bi Dati di base lav.'!N39)</f>
        <v/>
      </c>
      <c r="F43" s="312" t="str">
        <f>IF('1043Bi Dati di base lav.'!O39="","",'1043Bi Dati di base lav.'!O39)</f>
        <v/>
      </c>
      <c r="G43" s="313" t="str">
        <f>IF('1043Bi Dati di base lav.'!P39="","",'1043Bi Dati di base lav.'!P39)</f>
        <v/>
      </c>
      <c r="H43" s="314" t="str">
        <f>IF('1043Bi Dati di base lav.'!Q39="","",'1043Bi Dati di base lav.'!Q39)</f>
        <v/>
      </c>
      <c r="I43" s="315" t="str">
        <f>IF('1043Bi Dati di base lav.'!R39="","",'1043Bi Dati di base lav.'!R39)</f>
        <v/>
      </c>
      <c r="J43" s="316" t="str">
        <f t="shared" si="3"/>
        <v/>
      </c>
      <c r="K43" s="317" t="str">
        <f>IF('1043Bi Dati di base lav.'!S39="","",'1043Bi Dati di base lav.'!S39)</f>
        <v/>
      </c>
      <c r="L43" s="318" t="str">
        <f t="shared" si="24"/>
        <v/>
      </c>
      <c r="M43" s="319" t="str">
        <f t="shared" si="25"/>
        <v/>
      </c>
      <c r="N43" s="320" t="str">
        <f t="shared" si="26"/>
        <v/>
      </c>
      <c r="O43" s="321" t="str">
        <f t="shared" si="5"/>
        <v/>
      </c>
      <c r="P43" s="322" t="str">
        <f t="shared" si="27"/>
        <v/>
      </c>
      <c r="Q43" s="318" t="str">
        <f t="shared" si="28"/>
        <v/>
      </c>
      <c r="R43" s="312" t="str">
        <f>IF(Q43="","",MAX((M43-AH43)*'1043Ai Domanda'!$B$31,0))</f>
        <v/>
      </c>
      <c r="S43" s="323" t="str">
        <f t="shared" si="6"/>
        <v/>
      </c>
      <c r="T43" s="119"/>
      <c r="U43" s="120" t="str">
        <f t="shared" si="7"/>
        <v/>
      </c>
      <c r="V43" s="121" t="str">
        <f>'1043Bi Dati di base lav.'!M39</f>
        <v/>
      </c>
      <c r="W43" s="122" t="str">
        <f>IF(A43="","",'1043Bi Dati di base lav.'!Q39-'1043Bi Dati di base lav.'!R39)</f>
        <v/>
      </c>
      <c r="X43" s="122" t="str">
        <f>IF(OR($C43="",E43="",F43="",G43="",K43="",'1043Ci Cif. d’affari stagionali'!$D$25&lt;&gt;"Diritto concesso"),"",E43-(F43+G43+W43+K43))</f>
        <v/>
      </c>
      <c r="Y43" s="123" t="str">
        <f t="shared" si="29"/>
        <v/>
      </c>
      <c r="Z43" s="123" t="str">
        <f t="shared" si="9"/>
        <v/>
      </c>
      <c r="AA43" s="123" t="str">
        <f t="shared" si="10"/>
        <v/>
      </c>
      <c r="AB43" s="124" t="str">
        <f t="shared" si="30"/>
        <v/>
      </c>
      <c r="AC43" s="124" t="str">
        <f t="shared" si="12"/>
        <v/>
      </c>
      <c r="AD43" s="124" t="str">
        <f t="shared" si="13"/>
        <v/>
      </c>
      <c r="AE43" s="124" t="str">
        <f t="shared" si="14"/>
        <v/>
      </c>
      <c r="AF43" s="124" t="str">
        <f t="shared" si="15"/>
        <v/>
      </c>
      <c r="AG43" s="124" t="str">
        <f>IF(OR($C43="",L43="",M43=""),"",MAX(N43+'1043Bi Dati di base lav.'!T39-M43,0))</f>
        <v/>
      </c>
      <c r="AH43" s="124">
        <f>'1043Bi Dati di base lav.'!T39</f>
        <v>0</v>
      </c>
      <c r="AI43" s="124" t="str">
        <f t="shared" si="16"/>
        <v/>
      </c>
      <c r="AJ43" s="125">
        <f t="shared" si="17"/>
        <v>0</v>
      </c>
      <c r="AK43" s="126">
        <f t="shared" si="2"/>
        <v>0</v>
      </c>
      <c r="AL43" s="124">
        <f t="shared" si="18"/>
        <v>0</v>
      </c>
      <c r="AM43" s="124">
        <f>IF(E43="",0,'1043Bi Dati di base lav.'!P39)</f>
        <v>0</v>
      </c>
      <c r="AN43" s="127">
        <f>IF('1043Bi Dati di base lav.'!Y39&gt;0,AD43,0)</f>
        <v>0</v>
      </c>
      <c r="AO43" s="128">
        <f>IF('1043Bi Dati di base lav.'!Y39&gt;0,'1043Bi Dati di base lav.'!T39,0)</f>
        <v>0</v>
      </c>
      <c r="AP43" s="124" t="str">
        <f t="shared" si="19"/>
        <v/>
      </c>
      <c r="AQ43" s="124">
        <f>'1043Bi Dati di base lav.'!P39</f>
        <v>0</v>
      </c>
      <c r="AR43" s="124">
        <f t="shared" si="31"/>
        <v>0</v>
      </c>
    </row>
    <row r="44" spans="1:44" s="39" customFormat="1" ht="16.95" customHeight="1">
      <c r="A44" s="132" t="str">
        <f>IF('1043Bi Dati di base lav.'!A40="","",'1043Bi Dati di base lav.'!A40)</f>
        <v/>
      </c>
      <c r="B44" s="133" t="str">
        <f>IF('1043Bi Dati di base lav.'!B40="","",'1043Bi Dati di base lav.'!B40)</f>
        <v/>
      </c>
      <c r="C44" s="129" t="str">
        <f>IF('1043Bi Dati di base lav.'!C40="","",'1043Bi Dati di base lav.'!C40)</f>
        <v/>
      </c>
      <c r="D44" s="310" t="str">
        <f>IF(ISERROR('1043Bi Dati di base lav.'!AJ40),"",'1043Bi Dati di base lav.'!AJ40)</f>
        <v/>
      </c>
      <c r="E44" s="311" t="str">
        <f>IF('1043Bi Dati di base lav.'!N40="","",'1043Bi Dati di base lav.'!N40)</f>
        <v/>
      </c>
      <c r="F44" s="312" t="str">
        <f>IF('1043Bi Dati di base lav.'!O40="","",'1043Bi Dati di base lav.'!O40)</f>
        <v/>
      </c>
      <c r="G44" s="313" t="str">
        <f>IF('1043Bi Dati di base lav.'!P40="","",'1043Bi Dati di base lav.'!P40)</f>
        <v/>
      </c>
      <c r="H44" s="314" t="str">
        <f>IF('1043Bi Dati di base lav.'!Q40="","",'1043Bi Dati di base lav.'!Q40)</f>
        <v/>
      </c>
      <c r="I44" s="315" t="str">
        <f>IF('1043Bi Dati di base lav.'!R40="","",'1043Bi Dati di base lav.'!R40)</f>
        <v/>
      </c>
      <c r="J44" s="316" t="str">
        <f t="shared" si="3"/>
        <v/>
      </c>
      <c r="K44" s="317" t="str">
        <f>IF('1043Bi Dati di base lav.'!S40="","",'1043Bi Dati di base lav.'!S40)</f>
        <v/>
      </c>
      <c r="L44" s="318" t="str">
        <f t="shared" si="24"/>
        <v/>
      </c>
      <c r="M44" s="319" t="str">
        <f t="shared" si="25"/>
        <v/>
      </c>
      <c r="N44" s="320" t="str">
        <f t="shared" si="26"/>
        <v/>
      </c>
      <c r="O44" s="321" t="str">
        <f t="shared" si="5"/>
        <v/>
      </c>
      <c r="P44" s="322" t="str">
        <f t="shared" si="27"/>
        <v/>
      </c>
      <c r="Q44" s="318" t="str">
        <f t="shared" si="28"/>
        <v/>
      </c>
      <c r="R44" s="312" t="str">
        <f>IF(Q44="","",MAX((M44-AH44)*'1043Ai Domanda'!$B$31,0))</f>
        <v/>
      </c>
      <c r="S44" s="323" t="str">
        <f t="shared" si="6"/>
        <v/>
      </c>
      <c r="T44" s="119"/>
      <c r="U44" s="120" t="str">
        <f t="shared" ref="U44:U75" si="32">IF($A44="","",D44)</f>
        <v/>
      </c>
      <c r="V44" s="121" t="str">
        <f>'1043Bi Dati di base lav.'!M40</f>
        <v/>
      </c>
      <c r="W44" s="122" t="str">
        <f>IF(A44="","",'1043Bi Dati di base lav.'!Q40-'1043Bi Dati di base lav.'!R40)</f>
        <v/>
      </c>
      <c r="X44" s="122" t="str">
        <f>IF(OR($C44="",E44="",F44="",G44="",K44="",'1043Ci Cif. d’affari stagionali'!$D$25&lt;&gt;"Diritto concesso"),"",E44-(F44+G44+W44+K44))</f>
        <v/>
      </c>
      <c r="Y44" s="123" t="str">
        <f t="shared" si="29"/>
        <v/>
      </c>
      <c r="Z44" s="123" t="str">
        <f t="shared" ref="Z44:Z75" si="33">IF(L44="","",Z$8)</f>
        <v/>
      </c>
      <c r="AA44" s="123" t="str">
        <f t="shared" ref="AA44:AA75" si="34">IF(L44="","",L44*AA$8)</f>
        <v/>
      </c>
      <c r="AB44" s="124" t="str">
        <f t="shared" si="30"/>
        <v/>
      </c>
      <c r="AC44" s="124" t="str">
        <f t="shared" si="12"/>
        <v/>
      </c>
      <c r="AD44" s="124" t="str">
        <f t="shared" ref="AD44:AD75" si="35">IF(OR($C44="",L44="",D44=""),"",MAX(ROUND(L44*D44*2,1)/2,0))</f>
        <v/>
      </c>
      <c r="AE44" s="124" t="str">
        <f t="shared" ref="AE44:AE75" si="36">IF(OR($C44="",M44=""),"",ROUND(M44*8/5,1)/2)</f>
        <v/>
      </c>
      <c r="AF44" s="124" t="str">
        <f t="shared" si="15"/>
        <v/>
      </c>
      <c r="AG44" s="124" t="str">
        <f>IF(OR($C44="",L44="",M44=""),"",MAX(N44+'1043Bi Dati di base lav.'!T40-M44,0))</f>
        <v/>
      </c>
      <c r="AH44" s="124">
        <f>'1043Bi Dati di base lav.'!T40</f>
        <v>0</v>
      </c>
      <c r="AI44" s="124" t="str">
        <f t="shared" si="16"/>
        <v/>
      </c>
      <c r="AJ44" s="125">
        <f t="shared" ref="AJ44:AJ75" si="37">IF(E44="",0,1)</f>
        <v>0</v>
      </c>
      <c r="AK44" s="126">
        <f t="shared" si="2"/>
        <v>0</v>
      </c>
      <c r="AL44" s="124">
        <f t="shared" ref="AL44:AL75" si="38">IF(E44="",0,E44)</f>
        <v>0</v>
      </c>
      <c r="AM44" s="124">
        <f>IF(E44="",0,'1043Bi Dati di base lav.'!P40)</f>
        <v>0</v>
      </c>
      <c r="AN44" s="127">
        <f>IF('1043Bi Dati di base lav.'!Y40&gt;0,AD44,0)</f>
        <v>0</v>
      </c>
      <c r="AO44" s="128">
        <f>IF('1043Bi Dati di base lav.'!Y40&gt;0,'1043Bi Dati di base lav.'!T40,0)</f>
        <v>0</v>
      </c>
      <c r="AP44" s="124" t="str">
        <f t="shared" ref="AP44:AP75" si="39">E44</f>
        <v/>
      </c>
      <c r="AQ44" s="124">
        <f>'1043Bi Dati di base lav.'!P40</f>
        <v>0</v>
      </c>
      <c r="AR44" s="124">
        <f t="shared" si="31"/>
        <v>0</v>
      </c>
    </row>
    <row r="45" spans="1:44" s="39" customFormat="1" ht="16.95" customHeight="1">
      <c r="A45" s="132" t="str">
        <f>IF('1043Bi Dati di base lav.'!A41="","",'1043Bi Dati di base lav.'!A41)</f>
        <v/>
      </c>
      <c r="B45" s="133" t="str">
        <f>IF('1043Bi Dati di base lav.'!B41="","",'1043Bi Dati di base lav.'!B41)</f>
        <v/>
      </c>
      <c r="C45" s="129" t="str">
        <f>IF('1043Bi Dati di base lav.'!C41="","",'1043Bi Dati di base lav.'!C41)</f>
        <v/>
      </c>
      <c r="D45" s="310" t="str">
        <f>IF(ISERROR('1043Bi Dati di base lav.'!AJ41),"",'1043Bi Dati di base lav.'!AJ41)</f>
        <v/>
      </c>
      <c r="E45" s="311" t="str">
        <f>IF('1043Bi Dati di base lav.'!N41="","",'1043Bi Dati di base lav.'!N41)</f>
        <v/>
      </c>
      <c r="F45" s="312" t="str">
        <f>IF('1043Bi Dati di base lav.'!O41="","",'1043Bi Dati di base lav.'!O41)</f>
        <v/>
      </c>
      <c r="G45" s="313" t="str">
        <f>IF('1043Bi Dati di base lav.'!P41="","",'1043Bi Dati di base lav.'!P41)</f>
        <v/>
      </c>
      <c r="H45" s="314" t="str">
        <f>IF('1043Bi Dati di base lav.'!Q41="","",'1043Bi Dati di base lav.'!Q41)</f>
        <v/>
      </c>
      <c r="I45" s="315" t="str">
        <f>IF('1043Bi Dati di base lav.'!R41="","",'1043Bi Dati di base lav.'!R41)</f>
        <v/>
      </c>
      <c r="J45" s="316" t="str">
        <f t="shared" si="3"/>
        <v/>
      </c>
      <c r="K45" s="317" t="str">
        <f>IF('1043Bi Dati di base lav.'!S41="","",'1043Bi Dati di base lav.'!S41)</f>
        <v/>
      </c>
      <c r="L45" s="318" t="str">
        <f t="shared" si="24"/>
        <v/>
      </c>
      <c r="M45" s="319" t="str">
        <f t="shared" si="25"/>
        <v/>
      </c>
      <c r="N45" s="320" t="str">
        <f t="shared" si="26"/>
        <v/>
      </c>
      <c r="O45" s="321" t="str">
        <f t="shared" si="5"/>
        <v/>
      </c>
      <c r="P45" s="322" t="str">
        <f t="shared" si="27"/>
        <v/>
      </c>
      <c r="Q45" s="318" t="str">
        <f t="shared" si="28"/>
        <v/>
      </c>
      <c r="R45" s="312" t="str">
        <f>IF(Q45="","",MAX((M45-AH45)*'1043Ai Domanda'!$B$31,0))</f>
        <v/>
      </c>
      <c r="S45" s="323" t="str">
        <f t="shared" si="6"/>
        <v/>
      </c>
      <c r="T45" s="119"/>
      <c r="U45" s="120" t="str">
        <f t="shared" si="32"/>
        <v/>
      </c>
      <c r="V45" s="121" t="str">
        <f>'1043Bi Dati di base lav.'!M41</f>
        <v/>
      </c>
      <c r="W45" s="122" t="str">
        <f>IF(A45="","",'1043Bi Dati di base lav.'!Q41-'1043Bi Dati di base lav.'!R41)</f>
        <v/>
      </c>
      <c r="X45" s="122" t="str">
        <f>IF(OR($C45="",E45="",F45="",G45="",K45="",'1043Ci Cif. d’affari stagionali'!$D$25&lt;&gt;"Diritto concesso"),"",E45-(F45+G45+W45+K45))</f>
        <v/>
      </c>
      <c r="Y45" s="123" t="str">
        <f t="shared" si="29"/>
        <v/>
      </c>
      <c r="Z45" s="123" t="str">
        <f t="shared" si="33"/>
        <v/>
      </c>
      <c r="AA45" s="123" t="str">
        <f t="shared" si="34"/>
        <v/>
      </c>
      <c r="AB45" s="124" t="str">
        <f t="shared" si="30"/>
        <v/>
      </c>
      <c r="AC45" s="124" t="str">
        <f t="shared" si="12"/>
        <v/>
      </c>
      <c r="AD45" s="124" t="str">
        <f t="shared" si="35"/>
        <v/>
      </c>
      <c r="AE45" s="124" t="str">
        <f t="shared" si="36"/>
        <v/>
      </c>
      <c r="AF45" s="124" t="str">
        <f t="shared" si="15"/>
        <v/>
      </c>
      <c r="AG45" s="124" t="str">
        <f>IF(OR($C45="",L45="",M45=""),"",MAX(N45+'1043Bi Dati di base lav.'!T41-M45,0))</f>
        <v/>
      </c>
      <c r="AH45" s="124">
        <f>'1043Bi Dati di base lav.'!T41</f>
        <v>0</v>
      </c>
      <c r="AI45" s="124" t="str">
        <f t="shared" si="16"/>
        <v/>
      </c>
      <c r="AJ45" s="125">
        <f t="shared" si="37"/>
        <v>0</v>
      </c>
      <c r="AK45" s="126">
        <f t="shared" si="2"/>
        <v>0</v>
      </c>
      <c r="AL45" s="124">
        <f t="shared" si="38"/>
        <v>0</v>
      </c>
      <c r="AM45" s="124">
        <f>IF(E45="",0,'1043Bi Dati di base lav.'!P41)</f>
        <v>0</v>
      </c>
      <c r="AN45" s="127">
        <f>IF('1043Bi Dati di base lav.'!Y41&gt;0,AD45,0)</f>
        <v>0</v>
      </c>
      <c r="AO45" s="128">
        <f>IF('1043Bi Dati di base lav.'!Y41&gt;0,'1043Bi Dati di base lav.'!T41,0)</f>
        <v>0</v>
      </c>
      <c r="AP45" s="124" t="str">
        <f t="shared" si="39"/>
        <v/>
      </c>
      <c r="AQ45" s="124">
        <f>'1043Bi Dati di base lav.'!P41</f>
        <v>0</v>
      </c>
      <c r="AR45" s="124">
        <f t="shared" si="31"/>
        <v>0</v>
      </c>
    </row>
    <row r="46" spans="1:44" s="39" customFormat="1" ht="16.95" customHeight="1">
      <c r="A46" s="132" t="str">
        <f>IF('1043Bi Dati di base lav.'!A42="","",'1043Bi Dati di base lav.'!A42)</f>
        <v/>
      </c>
      <c r="B46" s="133" t="str">
        <f>IF('1043Bi Dati di base lav.'!B42="","",'1043Bi Dati di base lav.'!B42)</f>
        <v/>
      </c>
      <c r="C46" s="129" t="str">
        <f>IF('1043Bi Dati di base lav.'!C42="","",'1043Bi Dati di base lav.'!C42)</f>
        <v/>
      </c>
      <c r="D46" s="310" t="str">
        <f>IF(ISERROR('1043Bi Dati di base lav.'!AJ42),"",'1043Bi Dati di base lav.'!AJ42)</f>
        <v/>
      </c>
      <c r="E46" s="311" t="str">
        <f>IF('1043Bi Dati di base lav.'!N42="","",'1043Bi Dati di base lav.'!N42)</f>
        <v/>
      </c>
      <c r="F46" s="312" t="str">
        <f>IF('1043Bi Dati di base lav.'!O42="","",'1043Bi Dati di base lav.'!O42)</f>
        <v/>
      </c>
      <c r="G46" s="313" t="str">
        <f>IF('1043Bi Dati di base lav.'!P42="","",'1043Bi Dati di base lav.'!P42)</f>
        <v/>
      </c>
      <c r="H46" s="314" t="str">
        <f>IF('1043Bi Dati di base lav.'!Q42="","",'1043Bi Dati di base lav.'!Q42)</f>
        <v/>
      </c>
      <c r="I46" s="315" t="str">
        <f>IF('1043Bi Dati di base lav.'!R42="","",'1043Bi Dati di base lav.'!R42)</f>
        <v/>
      </c>
      <c r="J46" s="316" t="str">
        <f t="shared" si="3"/>
        <v/>
      </c>
      <c r="K46" s="317" t="str">
        <f>IF('1043Bi Dati di base lav.'!S42="","",'1043Bi Dati di base lav.'!S42)</f>
        <v/>
      </c>
      <c r="L46" s="318" t="str">
        <f t="shared" si="24"/>
        <v/>
      </c>
      <c r="M46" s="319" t="str">
        <f t="shared" si="25"/>
        <v/>
      </c>
      <c r="N46" s="320" t="str">
        <f t="shared" si="26"/>
        <v/>
      </c>
      <c r="O46" s="321" t="str">
        <f t="shared" si="5"/>
        <v/>
      </c>
      <c r="P46" s="322" t="str">
        <f t="shared" si="27"/>
        <v/>
      </c>
      <c r="Q46" s="318" t="str">
        <f t="shared" si="28"/>
        <v/>
      </c>
      <c r="R46" s="312" t="str">
        <f>IF(Q46="","",MAX((M46-AH46)*'1043Ai Domanda'!$B$31,0))</f>
        <v/>
      </c>
      <c r="S46" s="323" t="str">
        <f t="shared" si="6"/>
        <v/>
      </c>
      <c r="T46" s="119"/>
      <c r="U46" s="120" t="str">
        <f t="shared" si="32"/>
        <v/>
      </c>
      <c r="V46" s="121" t="str">
        <f>'1043Bi Dati di base lav.'!M42</f>
        <v/>
      </c>
      <c r="W46" s="122" t="str">
        <f>IF(A46="","",'1043Bi Dati di base lav.'!Q42-'1043Bi Dati di base lav.'!R42)</f>
        <v/>
      </c>
      <c r="X46" s="122" t="str">
        <f>IF(OR($C46="",E46="",F46="",G46="",K46="",'1043Ci Cif. d’affari stagionali'!$D$25&lt;&gt;"Diritto concesso"),"",E46-(F46+G46+W46+K46))</f>
        <v/>
      </c>
      <c r="Y46" s="123" t="str">
        <f t="shared" si="29"/>
        <v/>
      </c>
      <c r="Z46" s="123" t="str">
        <f t="shared" si="33"/>
        <v/>
      </c>
      <c r="AA46" s="123" t="str">
        <f t="shared" si="34"/>
        <v/>
      </c>
      <c r="AB46" s="124" t="str">
        <f t="shared" si="30"/>
        <v/>
      </c>
      <c r="AC46" s="124" t="str">
        <f t="shared" si="12"/>
        <v/>
      </c>
      <c r="AD46" s="124" t="str">
        <f t="shared" si="35"/>
        <v/>
      </c>
      <c r="AE46" s="124" t="str">
        <f t="shared" si="36"/>
        <v/>
      </c>
      <c r="AF46" s="124" t="str">
        <f t="shared" si="15"/>
        <v/>
      </c>
      <c r="AG46" s="124" t="str">
        <f>IF(OR($C46="",L46="",M46=""),"",MAX(N46+'1043Bi Dati di base lav.'!T42-M46,0))</f>
        <v/>
      </c>
      <c r="AH46" s="124">
        <f>'1043Bi Dati di base lav.'!T42</f>
        <v>0</v>
      </c>
      <c r="AI46" s="124" t="str">
        <f t="shared" si="16"/>
        <v/>
      </c>
      <c r="AJ46" s="125">
        <f t="shared" si="37"/>
        <v>0</v>
      </c>
      <c r="AK46" s="126">
        <f t="shared" si="2"/>
        <v>0</v>
      </c>
      <c r="AL46" s="124">
        <f t="shared" si="38"/>
        <v>0</v>
      </c>
      <c r="AM46" s="124">
        <f>IF(E46="",0,'1043Bi Dati di base lav.'!P42)</f>
        <v>0</v>
      </c>
      <c r="AN46" s="127">
        <f>IF('1043Bi Dati di base lav.'!Y42&gt;0,AD46,0)</f>
        <v>0</v>
      </c>
      <c r="AO46" s="128">
        <f>IF('1043Bi Dati di base lav.'!Y42&gt;0,'1043Bi Dati di base lav.'!T42,0)</f>
        <v>0</v>
      </c>
      <c r="AP46" s="124" t="str">
        <f t="shared" si="39"/>
        <v/>
      </c>
      <c r="AQ46" s="124">
        <f>'1043Bi Dati di base lav.'!P42</f>
        <v>0</v>
      </c>
      <c r="AR46" s="124">
        <f t="shared" si="31"/>
        <v>0</v>
      </c>
    </row>
    <row r="47" spans="1:44" s="39" customFormat="1" ht="16.95" customHeight="1">
      <c r="A47" s="132" t="str">
        <f>IF('1043Bi Dati di base lav.'!A43="","",'1043Bi Dati di base lav.'!A43)</f>
        <v/>
      </c>
      <c r="B47" s="133" t="str">
        <f>IF('1043Bi Dati di base lav.'!B43="","",'1043Bi Dati di base lav.'!B43)</f>
        <v/>
      </c>
      <c r="C47" s="129" t="str">
        <f>IF('1043Bi Dati di base lav.'!C43="","",'1043Bi Dati di base lav.'!C43)</f>
        <v/>
      </c>
      <c r="D47" s="310" t="str">
        <f>IF(ISERROR('1043Bi Dati di base lav.'!AJ43),"",'1043Bi Dati di base lav.'!AJ43)</f>
        <v/>
      </c>
      <c r="E47" s="311" t="str">
        <f>IF('1043Bi Dati di base lav.'!N43="","",'1043Bi Dati di base lav.'!N43)</f>
        <v/>
      </c>
      <c r="F47" s="312" t="str">
        <f>IF('1043Bi Dati di base lav.'!O43="","",'1043Bi Dati di base lav.'!O43)</f>
        <v/>
      </c>
      <c r="G47" s="313" t="str">
        <f>IF('1043Bi Dati di base lav.'!P43="","",'1043Bi Dati di base lav.'!P43)</f>
        <v/>
      </c>
      <c r="H47" s="314" t="str">
        <f>IF('1043Bi Dati di base lav.'!Q43="","",'1043Bi Dati di base lav.'!Q43)</f>
        <v/>
      </c>
      <c r="I47" s="315" t="str">
        <f>IF('1043Bi Dati di base lav.'!R43="","",'1043Bi Dati di base lav.'!R43)</f>
        <v/>
      </c>
      <c r="J47" s="316" t="str">
        <f t="shared" si="3"/>
        <v/>
      </c>
      <c r="K47" s="317" t="str">
        <f>IF('1043Bi Dati di base lav.'!S43="","",'1043Bi Dati di base lav.'!S43)</f>
        <v/>
      </c>
      <c r="L47" s="318" t="str">
        <f t="shared" si="24"/>
        <v/>
      </c>
      <c r="M47" s="319" t="str">
        <f t="shared" si="25"/>
        <v/>
      </c>
      <c r="N47" s="320" t="str">
        <f t="shared" si="26"/>
        <v/>
      </c>
      <c r="O47" s="321" t="str">
        <f t="shared" si="5"/>
        <v/>
      </c>
      <c r="P47" s="322" t="str">
        <f t="shared" si="27"/>
        <v/>
      </c>
      <c r="Q47" s="318" t="str">
        <f t="shared" si="28"/>
        <v/>
      </c>
      <c r="R47" s="312" t="str">
        <f>IF(Q47="","",MAX((M47-AH47)*'1043Ai Domanda'!$B$31,0))</f>
        <v/>
      </c>
      <c r="S47" s="323" t="str">
        <f t="shared" si="6"/>
        <v/>
      </c>
      <c r="T47" s="119"/>
      <c r="U47" s="120" t="str">
        <f t="shared" si="32"/>
        <v/>
      </c>
      <c r="V47" s="121" t="str">
        <f>'1043Bi Dati di base lav.'!M43</f>
        <v/>
      </c>
      <c r="W47" s="122" t="str">
        <f>IF(A47="","",'1043Bi Dati di base lav.'!Q43-'1043Bi Dati di base lav.'!R43)</f>
        <v/>
      </c>
      <c r="X47" s="122" t="str">
        <f>IF(OR($C47="",E47="",F47="",G47="",K47="",'1043Ci Cif. d’affari stagionali'!$D$25&lt;&gt;"Diritto concesso"),"",E47-(F47+G47+W47+K47))</f>
        <v/>
      </c>
      <c r="Y47" s="123" t="str">
        <f t="shared" si="29"/>
        <v/>
      </c>
      <c r="Z47" s="123" t="str">
        <f t="shared" si="33"/>
        <v/>
      </c>
      <c r="AA47" s="123" t="str">
        <f t="shared" si="34"/>
        <v/>
      </c>
      <c r="AB47" s="124" t="str">
        <f t="shared" si="30"/>
        <v/>
      </c>
      <c r="AC47" s="124" t="str">
        <f t="shared" si="12"/>
        <v/>
      </c>
      <c r="AD47" s="124" t="str">
        <f t="shared" si="35"/>
        <v/>
      </c>
      <c r="AE47" s="124" t="str">
        <f t="shared" si="36"/>
        <v/>
      </c>
      <c r="AF47" s="124" t="str">
        <f t="shared" si="15"/>
        <v/>
      </c>
      <c r="AG47" s="124" t="str">
        <f>IF(OR($C47="",L47="",M47=""),"",MAX(N47+'1043Bi Dati di base lav.'!T43-M47,0))</f>
        <v/>
      </c>
      <c r="AH47" s="124">
        <f>'1043Bi Dati di base lav.'!T43</f>
        <v>0</v>
      </c>
      <c r="AI47" s="124" t="str">
        <f t="shared" si="16"/>
        <v/>
      </c>
      <c r="AJ47" s="125">
        <f t="shared" si="37"/>
        <v>0</v>
      </c>
      <c r="AK47" s="126">
        <f t="shared" si="2"/>
        <v>0</v>
      </c>
      <c r="AL47" s="124">
        <f t="shared" si="38"/>
        <v>0</v>
      </c>
      <c r="AM47" s="124">
        <f>IF(E47="",0,'1043Bi Dati di base lav.'!P43)</f>
        <v>0</v>
      </c>
      <c r="AN47" s="127">
        <f>IF('1043Bi Dati di base lav.'!Y43&gt;0,AD47,0)</f>
        <v>0</v>
      </c>
      <c r="AO47" s="128">
        <f>IF('1043Bi Dati di base lav.'!Y43&gt;0,'1043Bi Dati di base lav.'!T43,0)</f>
        <v>0</v>
      </c>
      <c r="AP47" s="124" t="str">
        <f t="shared" si="39"/>
        <v/>
      </c>
      <c r="AQ47" s="124">
        <f>'1043Bi Dati di base lav.'!P43</f>
        <v>0</v>
      </c>
      <c r="AR47" s="124">
        <f t="shared" si="31"/>
        <v>0</v>
      </c>
    </row>
    <row r="48" spans="1:44" s="39" customFormat="1" ht="16.95" customHeight="1">
      <c r="A48" s="132" t="str">
        <f>IF('1043Bi Dati di base lav.'!A44="","",'1043Bi Dati di base lav.'!A44)</f>
        <v/>
      </c>
      <c r="B48" s="133" t="str">
        <f>IF('1043Bi Dati di base lav.'!B44="","",'1043Bi Dati di base lav.'!B44)</f>
        <v/>
      </c>
      <c r="C48" s="129" t="str">
        <f>IF('1043Bi Dati di base lav.'!C44="","",'1043Bi Dati di base lav.'!C44)</f>
        <v/>
      </c>
      <c r="D48" s="310" t="str">
        <f>IF(ISERROR('1043Bi Dati di base lav.'!AJ44),"",'1043Bi Dati di base lav.'!AJ44)</f>
        <v/>
      </c>
      <c r="E48" s="311" t="str">
        <f>IF('1043Bi Dati di base lav.'!N44="","",'1043Bi Dati di base lav.'!N44)</f>
        <v/>
      </c>
      <c r="F48" s="312" t="str">
        <f>IF('1043Bi Dati di base lav.'!O44="","",'1043Bi Dati di base lav.'!O44)</f>
        <v/>
      </c>
      <c r="G48" s="313" t="str">
        <f>IF('1043Bi Dati di base lav.'!P44="","",'1043Bi Dati di base lav.'!P44)</f>
        <v/>
      </c>
      <c r="H48" s="314" t="str">
        <f>IF('1043Bi Dati di base lav.'!Q44="","",'1043Bi Dati di base lav.'!Q44)</f>
        <v/>
      </c>
      <c r="I48" s="315" t="str">
        <f>IF('1043Bi Dati di base lav.'!R44="","",'1043Bi Dati di base lav.'!R44)</f>
        <v/>
      </c>
      <c r="J48" s="316" t="str">
        <f t="shared" si="3"/>
        <v/>
      </c>
      <c r="K48" s="317" t="str">
        <f>IF('1043Bi Dati di base lav.'!S44="","",'1043Bi Dati di base lav.'!S44)</f>
        <v/>
      </c>
      <c r="L48" s="318" t="str">
        <f t="shared" si="24"/>
        <v/>
      </c>
      <c r="M48" s="319" t="str">
        <f t="shared" si="25"/>
        <v/>
      </c>
      <c r="N48" s="320" t="str">
        <f t="shared" si="26"/>
        <v/>
      </c>
      <c r="O48" s="321" t="str">
        <f t="shared" si="5"/>
        <v/>
      </c>
      <c r="P48" s="322" t="str">
        <f t="shared" si="27"/>
        <v/>
      </c>
      <c r="Q48" s="318" t="str">
        <f t="shared" si="28"/>
        <v/>
      </c>
      <c r="R48" s="312" t="str">
        <f>IF(Q48="","",MAX((M48-AH48)*'1043Ai Domanda'!$B$31,0))</f>
        <v/>
      </c>
      <c r="S48" s="323" t="str">
        <f t="shared" si="6"/>
        <v/>
      </c>
      <c r="T48" s="119"/>
      <c r="U48" s="120" t="str">
        <f t="shared" si="32"/>
        <v/>
      </c>
      <c r="V48" s="121" t="str">
        <f>'1043Bi Dati di base lav.'!M44</f>
        <v/>
      </c>
      <c r="W48" s="122" t="str">
        <f>IF(A48="","",'1043Bi Dati di base lav.'!Q44-'1043Bi Dati di base lav.'!R44)</f>
        <v/>
      </c>
      <c r="X48" s="122" t="str">
        <f>IF(OR($C48="",E48="",F48="",G48="",K48="",'1043Ci Cif. d’affari stagionali'!$D$25&lt;&gt;"Diritto concesso"),"",E48-(F48+G48+W48+K48))</f>
        <v/>
      </c>
      <c r="Y48" s="123" t="str">
        <f t="shared" si="29"/>
        <v/>
      </c>
      <c r="Z48" s="123" t="str">
        <f t="shared" si="33"/>
        <v/>
      </c>
      <c r="AA48" s="123" t="str">
        <f t="shared" si="34"/>
        <v/>
      </c>
      <c r="AB48" s="124" t="str">
        <f t="shared" si="30"/>
        <v/>
      </c>
      <c r="AC48" s="124" t="str">
        <f t="shared" si="12"/>
        <v/>
      </c>
      <c r="AD48" s="124" t="str">
        <f t="shared" si="35"/>
        <v/>
      </c>
      <c r="AE48" s="124" t="str">
        <f t="shared" si="36"/>
        <v/>
      </c>
      <c r="AF48" s="124" t="str">
        <f t="shared" si="15"/>
        <v/>
      </c>
      <c r="AG48" s="124" t="str">
        <f>IF(OR($C48="",L48="",M48=""),"",MAX(N48+'1043Bi Dati di base lav.'!T44-M48,0))</f>
        <v/>
      </c>
      <c r="AH48" s="124">
        <f>'1043Bi Dati di base lav.'!T44</f>
        <v>0</v>
      </c>
      <c r="AI48" s="124" t="str">
        <f t="shared" si="16"/>
        <v/>
      </c>
      <c r="AJ48" s="125">
        <f t="shared" si="37"/>
        <v>0</v>
      </c>
      <c r="AK48" s="126">
        <f t="shared" si="2"/>
        <v>0</v>
      </c>
      <c r="AL48" s="124">
        <f t="shared" si="38"/>
        <v>0</v>
      </c>
      <c r="AM48" s="124">
        <f>IF(E48="",0,'1043Bi Dati di base lav.'!P44)</f>
        <v>0</v>
      </c>
      <c r="AN48" s="127">
        <f>IF('1043Bi Dati di base lav.'!Y44&gt;0,AD48,0)</f>
        <v>0</v>
      </c>
      <c r="AO48" s="128">
        <f>IF('1043Bi Dati di base lav.'!Y44&gt;0,'1043Bi Dati di base lav.'!T44,0)</f>
        <v>0</v>
      </c>
      <c r="AP48" s="124" t="str">
        <f t="shared" si="39"/>
        <v/>
      </c>
      <c r="AQ48" s="124">
        <f>'1043Bi Dati di base lav.'!P44</f>
        <v>0</v>
      </c>
      <c r="AR48" s="124">
        <f t="shared" si="31"/>
        <v>0</v>
      </c>
    </row>
    <row r="49" spans="1:44" s="39" customFormat="1" ht="16.95" customHeight="1">
      <c r="A49" s="132" t="str">
        <f>IF('1043Bi Dati di base lav.'!A45="","",'1043Bi Dati di base lav.'!A45)</f>
        <v/>
      </c>
      <c r="B49" s="133" t="str">
        <f>IF('1043Bi Dati di base lav.'!B45="","",'1043Bi Dati di base lav.'!B45)</f>
        <v/>
      </c>
      <c r="C49" s="129" t="str">
        <f>IF('1043Bi Dati di base lav.'!C45="","",'1043Bi Dati di base lav.'!C45)</f>
        <v/>
      </c>
      <c r="D49" s="310" t="str">
        <f>IF(ISERROR('1043Bi Dati di base lav.'!AJ45),"",'1043Bi Dati di base lav.'!AJ45)</f>
        <v/>
      </c>
      <c r="E49" s="311" t="str">
        <f>IF('1043Bi Dati di base lav.'!N45="","",'1043Bi Dati di base lav.'!N45)</f>
        <v/>
      </c>
      <c r="F49" s="312" t="str">
        <f>IF('1043Bi Dati di base lav.'!O45="","",'1043Bi Dati di base lav.'!O45)</f>
        <v/>
      </c>
      <c r="G49" s="313" t="str">
        <f>IF('1043Bi Dati di base lav.'!P45="","",'1043Bi Dati di base lav.'!P45)</f>
        <v/>
      </c>
      <c r="H49" s="314" t="str">
        <f>IF('1043Bi Dati di base lav.'!Q45="","",'1043Bi Dati di base lav.'!Q45)</f>
        <v/>
      </c>
      <c r="I49" s="315" t="str">
        <f>IF('1043Bi Dati di base lav.'!R45="","",'1043Bi Dati di base lav.'!R45)</f>
        <v/>
      </c>
      <c r="J49" s="316" t="str">
        <f t="shared" si="3"/>
        <v/>
      </c>
      <c r="K49" s="317" t="str">
        <f>IF('1043Bi Dati di base lav.'!S45="","",'1043Bi Dati di base lav.'!S45)</f>
        <v/>
      </c>
      <c r="L49" s="318" t="str">
        <f t="shared" si="24"/>
        <v/>
      </c>
      <c r="M49" s="319" t="str">
        <f t="shared" si="25"/>
        <v/>
      </c>
      <c r="N49" s="320" t="str">
        <f t="shared" si="26"/>
        <v/>
      </c>
      <c r="O49" s="321" t="str">
        <f t="shared" si="5"/>
        <v/>
      </c>
      <c r="P49" s="322" t="str">
        <f t="shared" si="27"/>
        <v/>
      </c>
      <c r="Q49" s="318" t="str">
        <f t="shared" si="28"/>
        <v/>
      </c>
      <c r="R49" s="312" t="str">
        <f>IF(Q49="","",MAX((M49-AH49)*'1043Ai Domanda'!$B$31,0))</f>
        <v/>
      </c>
      <c r="S49" s="323" t="str">
        <f t="shared" si="6"/>
        <v/>
      </c>
      <c r="T49" s="119"/>
      <c r="U49" s="120" t="str">
        <f t="shared" si="32"/>
        <v/>
      </c>
      <c r="V49" s="121" t="str">
        <f>'1043Bi Dati di base lav.'!M45</f>
        <v/>
      </c>
      <c r="W49" s="122" t="str">
        <f>IF(A49="","",'1043Bi Dati di base lav.'!Q45-'1043Bi Dati di base lav.'!R45)</f>
        <v/>
      </c>
      <c r="X49" s="122" t="str">
        <f>IF(OR($C49="",E49="",F49="",G49="",K49="",'1043Ci Cif. d’affari stagionali'!$D$25&lt;&gt;"Diritto concesso"),"",E49-(F49+G49+W49+K49))</f>
        <v/>
      </c>
      <c r="Y49" s="123" t="str">
        <f t="shared" si="29"/>
        <v/>
      </c>
      <c r="Z49" s="123" t="str">
        <f t="shared" si="33"/>
        <v/>
      </c>
      <c r="AA49" s="123" t="str">
        <f t="shared" si="34"/>
        <v/>
      </c>
      <c r="AB49" s="124" t="str">
        <f t="shared" si="30"/>
        <v/>
      </c>
      <c r="AC49" s="124" t="str">
        <f t="shared" si="12"/>
        <v/>
      </c>
      <c r="AD49" s="124" t="str">
        <f t="shared" si="35"/>
        <v/>
      </c>
      <c r="AE49" s="124" t="str">
        <f t="shared" si="36"/>
        <v/>
      </c>
      <c r="AF49" s="124" t="str">
        <f t="shared" si="15"/>
        <v/>
      </c>
      <c r="AG49" s="124" t="str">
        <f>IF(OR($C49="",L49="",M49=""),"",MAX(N49+'1043Bi Dati di base lav.'!T45-M49,0))</f>
        <v/>
      </c>
      <c r="AH49" s="124">
        <f>'1043Bi Dati di base lav.'!T45</f>
        <v>0</v>
      </c>
      <c r="AI49" s="124" t="str">
        <f t="shared" si="16"/>
        <v/>
      </c>
      <c r="AJ49" s="125">
        <f t="shared" si="37"/>
        <v>0</v>
      </c>
      <c r="AK49" s="126">
        <f t="shared" si="2"/>
        <v>0</v>
      </c>
      <c r="AL49" s="124">
        <f t="shared" si="38"/>
        <v>0</v>
      </c>
      <c r="AM49" s="124">
        <f>IF(E49="",0,'1043Bi Dati di base lav.'!P45)</f>
        <v>0</v>
      </c>
      <c r="AN49" s="127">
        <f>IF('1043Bi Dati di base lav.'!Y45&gt;0,AD49,0)</f>
        <v>0</v>
      </c>
      <c r="AO49" s="128">
        <f>IF('1043Bi Dati di base lav.'!Y45&gt;0,'1043Bi Dati di base lav.'!T45,0)</f>
        <v>0</v>
      </c>
      <c r="AP49" s="124" t="str">
        <f t="shared" si="39"/>
        <v/>
      </c>
      <c r="AQ49" s="124">
        <f>'1043Bi Dati di base lav.'!P45</f>
        <v>0</v>
      </c>
      <c r="AR49" s="124">
        <f t="shared" si="31"/>
        <v>0</v>
      </c>
    </row>
    <row r="50" spans="1:44" s="39" customFormat="1" ht="16.95" customHeight="1">
      <c r="A50" s="132" t="str">
        <f>IF('1043Bi Dati di base lav.'!A46="","",'1043Bi Dati di base lav.'!A46)</f>
        <v/>
      </c>
      <c r="B50" s="133" t="str">
        <f>IF('1043Bi Dati di base lav.'!B46="","",'1043Bi Dati di base lav.'!B46)</f>
        <v/>
      </c>
      <c r="C50" s="129" t="str">
        <f>IF('1043Bi Dati di base lav.'!C46="","",'1043Bi Dati di base lav.'!C46)</f>
        <v/>
      </c>
      <c r="D50" s="310" t="str">
        <f>IF(ISERROR('1043Bi Dati di base lav.'!AJ46),"",'1043Bi Dati di base lav.'!AJ46)</f>
        <v/>
      </c>
      <c r="E50" s="311" t="str">
        <f>IF('1043Bi Dati di base lav.'!N46="","",'1043Bi Dati di base lav.'!N46)</f>
        <v/>
      </c>
      <c r="F50" s="312" t="str">
        <f>IF('1043Bi Dati di base lav.'!O46="","",'1043Bi Dati di base lav.'!O46)</f>
        <v/>
      </c>
      <c r="G50" s="313" t="str">
        <f>IF('1043Bi Dati di base lav.'!P46="","",'1043Bi Dati di base lav.'!P46)</f>
        <v/>
      </c>
      <c r="H50" s="314" t="str">
        <f>IF('1043Bi Dati di base lav.'!Q46="","",'1043Bi Dati di base lav.'!Q46)</f>
        <v/>
      </c>
      <c r="I50" s="315" t="str">
        <f>IF('1043Bi Dati di base lav.'!R46="","",'1043Bi Dati di base lav.'!R46)</f>
        <v/>
      </c>
      <c r="J50" s="316" t="str">
        <f t="shared" si="3"/>
        <v/>
      </c>
      <c r="K50" s="317" t="str">
        <f>IF('1043Bi Dati di base lav.'!S46="","",'1043Bi Dati di base lav.'!S46)</f>
        <v/>
      </c>
      <c r="L50" s="318" t="str">
        <f t="shared" si="24"/>
        <v/>
      </c>
      <c r="M50" s="319" t="str">
        <f t="shared" si="25"/>
        <v/>
      </c>
      <c r="N50" s="320" t="str">
        <f t="shared" si="26"/>
        <v/>
      </c>
      <c r="O50" s="321" t="str">
        <f t="shared" si="5"/>
        <v/>
      </c>
      <c r="P50" s="322" t="str">
        <f t="shared" si="27"/>
        <v/>
      </c>
      <c r="Q50" s="318" t="str">
        <f t="shared" si="28"/>
        <v/>
      </c>
      <c r="R50" s="312" t="str">
        <f>IF(Q50="","",MAX((M50-AH50)*'1043Ai Domanda'!$B$31,0))</f>
        <v/>
      </c>
      <c r="S50" s="323" t="str">
        <f t="shared" si="6"/>
        <v/>
      </c>
      <c r="T50" s="119"/>
      <c r="U50" s="120" t="str">
        <f t="shared" si="32"/>
        <v/>
      </c>
      <c r="V50" s="121" t="str">
        <f>'1043Bi Dati di base lav.'!M46</f>
        <v/>
      </c>
      <c r="W50" s="122" t="str">
        <f>IF(A50="","",'1043Bi Dati di base lav.'!Q46-'1043Bi Dati di base lav.'!R46)</f>
        <v/>
      </c>
      <c r="X50" s="122" t="str">
        <f>IF(OR($C50="",E50="",F50="",G50="",K50="",'1043Ci Cif. d’affari stagionali'!$D$25&lt;&gt;"Diritto concesso"),"",E50-(F50+G50+W50+K50))</f>
        <v/>
      </c>
      <c r="Y50" s="123" t="str">
        <f t="shared" si="29"/>
        <v/>
      </c>
      <c r="Z50" s="123" t="str">
        <f t="shared" si="33"/>
        <v/>
      </c>
      <c r="AA50" s="123" t="str">
        <f t="shared" si="34"/>
        <v/>
      </c>
      <c r="AB50" s="124" t="str">
        <f t="shared" si="30"/>
        <v/>
      </c>
      <c r="AC50" s="124" t="str">
        <f t="shared" si="12"/>
        <v/>
      </c>
      <c r="AD50" s="124" t="str">
        <f t="shared" si="35"/>
        <v/>
      </c>
      <c r="AE50" s="124" t="str">
        <f t="shared" si="36"/>
        <v/>
      </c>
      <c r="AF50" s="124" t="str">
        <f t="shared" si="15"/>
        <v/>
      </c>
      <c r="AG50" s="124" t="str">
        <f>IF(OR($C50="",L50="",M50=""),"",MAX(N50+'1043Bi Dati di base lav.'!T46-M50,0))</f>
        <v/>
      </c>
      <c r="AH50" s="124">
        <f>'1043Bi Dati di base lav.'!T46</f>
        <v>0</v>
      </c>
      <c r="AI50" s="124" t="str">
        <f t="shared" si="16"/>
        <v/>
      </c>
      <c r="AJ50" s="125">
        <f t="shared" si="37"/>
        <v>0</v>
      </c>
      <c r="AK50" s="126">
        <f t="shared" si="2"/>
        <v>0</v>
      </c>
      <c r="AL50" s="124">
        <f t="shared" si="38"/>
        <v>0</v>
      </c>
      <c r="AM50" s="124">
        <f>IF(E50="",0,'1043Bi Dati di base lav.'!P46)</f>
        <v>0</v>
      </c>
      <c r="AN50" s="127">
        <f>IF('1043Bi Dati di base lav.'!Y46&gt;0,AD50,0)</f>
        <v>0</v>
      </c>
      <c r="AO50" s="128">
        <f>IF('1043Bi Dati di base lav.'!Y46&gt;0,'1043Bi Dati di base lav.'!T46,0)</f>
        <v>0</v>
      </c>
      <c r="AP50" s="124" t="str">
        <f t="shared" si="39"/>
        <v/>
      </c>
      <c r="AQ50" s="124">
        <f>'1043Bi Dati di base lav.'!P46</f>
        <v>0</v>
      </c>
      <c r="AR50" s="124">
        <f t="shared" si="31"/>
        <v>0</v>
      </c>
    </row>
    <row r="51" spans="1:44" s="39" customFormat="1" ht="16.95" customHeight="1">
      <c r="A51" s="132" t="str">
        <f>IF('1043Bi Dati di base lav.'!A47="","",'1043Bi Dati di base lav.'!A47)</f>
        <v/>
      </c>
      <c r="B51" s="133" t="str">
        <f>IF('1043Bi Dati di base lav.'!B47="","",'1043Bi Dati di base lav.'!B47)</f>
        <v/>
      </c>
      <c r="C51" s="129" t="str">
        <f>IF('1043Bi Dati di base lav.'!C47="","",'1043Bi Dati di base lav.'!C47)</f>
        <v/>
      </c>
      <c r="D51" s="310" t="str">
        <f>IF(ISERROR('1043Bi Dati di base lav.'!AJ47),"",'1043Bi Dati di base lav.'!AJ47)</f>
        <v/>
      </c>
      <c r="E51" s="311" t="str">
        <f>IF('1043Bi Dati di base lav.'!N47="","",'1043Bi Dati di base lav.'!N47)</f>
        <v/>
      </c>
      <c r="F51" s="312" t="str">
        <f>IF('1043Bi Dati di base lav.'!O47="","",'1043Bi Dati di base lav.'!O47)</f>
        <v/>
      </c>
      <c r="G51" s="313" t="str">
        <f>IF('1043Bi Dati di base lav.'!P47="","",'1043Bi Dati di base lav.'!P47)</f>
        <v/>
      </c>
      <c r="H51" s="314" t="str">
        <f>IF('1043Bi Dati di base lav.'!Q47="","",'1043Bi Dati di base lav.'!Q47)</f>
        <v/>
      </c>
      <c r="I51" s="315" t="str">
        <f>IF('1043Bi Dati di base lav.'!R47="","",'1043Bi Dati di base lav.'!R47)</f>
        <v/>
      </c>
      <c r="J51" s="316" t="str">
        <f t="shared" si="3"/>
        <v/>
      </c>
      <c r="K51" s="317" t="str">
        <f>IF('1043Bi Dati di base lav.'!S47="","",'1043Bi Dati di base lav.'!S47)</f>
        <v/>
      </c>
      <c r="L51" s="318" t="str">
        <f t="shared" si="24"/>
        <v/>
      </c>
      <c r="M51" s="319" t="str">
        <f t="shared" si="25"/>
        <v/>
      </c>
      <c r="N51" s="320" t="str">
        <f t="shared" si="26"/>
        <v/>
      </c>
      <c r="O51" s="321" t="str">
        <f t="shared" si="5"/>
        <v/>
      </c>
      <c r="P51" s="322" t="str">
        <f t="shared" si="27"/>
        <v/>
      </c>
      <c r="Q51" s="318" t="str">
        <f t="shared" si="28"/>
        <v/>
      </c>
      <c r="R51" s="312" t="str">
        <f>IF(Q51="","",MAX((M51-AH51)*'1043Ai Domanda'!$B$31,0))</f>
        <v/>
      </c>
      <c r="S51" s="323" t="str">
        <f t="shared" si="6"/>
        <v/>
      </c>
      <c r="T51" s="119"/>
      <c r="U51" s="120" t="str">
        <f t="shared" si="32"/>
        <v/>
      </c>
      <c r="V51" s="121" t="str">
        <f>'1043Bi Dati di base lav.'!M47</f>
        <v/>
      </c>
      <c r="W51" s="122" t="str">
        <f>IF(A51="","",'1043Bi Dati di base lav.'!Q47-'1043Bi Dati di base lav.'!R47)</f>
        <v/>
      </c>
      <c r="X51" s="122" t="str">
        <f>IF(OR($C51="",E51="",F51="",G51="",K51="",'1043Ci Cif. d’affari stagionali'!$D$25&lt;&gt;"Diritto concesso"),"",E51-(F51+G51+W51+K51))</f>
        <v/>
      </c>
      <c r="Y51" s="123" t="str">
        <f t="shared" si="29"/>
        <v/>
      </c>
      <c r="Z51" s="123" t="str">
        <f t="shared" si="33"/>
        <v/>
      </c>
      <c r="AA51" s="123" t="str">
        <f t="shared" si="34"/>
        <v/>
      </c>
      <c r="AB51" s="124" t="str">
        <f t="shared" si="30"/>
        <v/>
      </c>
      <c r="AC51" s="124" t="str">
        <f t="shared" si="12"/>
        <v/>
      </c>
      <c r="AD51" s="124" t="str">
        <f t="shared" si="35"/>
        <v/>
      </c>
      <c r="AE51" s="124" t="str">
        <f t="shared" si="36"/>
        <v/>
      </c>
      <c r="AF51" s="124" t="str">
        <f t="shared" si="15"/>
        <v/>
      </c>
      <c r="AG51" s="124" t="str">
        <f>IF(OR($C51="",L51="",M51=""),"",MAX(N51+'1043Bi Dati di base lav.'!T47-M51,0))</f>
        <v/>
      </c>
      <c r="AH51" s="124">
        <f>'1043Bi Dati di base lav.'!T47</f>
        <v>0</v>
      </c>
      <c r="AI51" s="124" t="str">
        <f t="shared" si="16"/>
        <v/>
      </c>
      <c r="AJ51" s="125">
        <f t="shared" si="37"/>
        <v>0</v>
      </c>
      <c r="AK51" s="126">
        <f t="shared" si="2"/>
        <v>0</v>
      </c>
      <c r="AL51" s="124">
        <f t="shared" si="38"/>
        <v>0</v>
      </c>
      <c r="AM51" s="124">
        <f>IF(E51="",0,'1043Bi Dati di base lav.'!P47)</f>
        <v>0</v>
      </c>
      <c r="AN51" s="127">
        <f>IF('1043Bi Dati di base lav.'!Y47&gt;0,AD51,0)</f>
        <v>0</v>
      </c>
      <c r="AO51" s="128">
        <f>IF('1043Bi Dati di base lav.'!Y47&gt;0,'1043Bi Dati di base lav.'!T47,0)</f>
        <v>0</v>
      </c>
      <c r="AP51" s="124" t="str">
        <f t="shared" si="39"/>
        <v/>
      </c>
      <c r="AQ51" s="124">
        <f>'1043Bi Dati di base lav.'!P47</f>
        <v>0</v>
      </c>
      <c r="AR51" s="124">
        <f t="shared" si="31"/>
        <v>0</v>
      </c>
    </row>
    <row r="52" spans="1:44" s="39" customFormat="1" ht="16.95" customHeight="1">
      <c r="A52" s="132" t="str">
        <f>IF('1043Bi Dati di base lav.'!A48="","",'1043Bi Dati di base lav.'!A48)</f>
        <v/>
      </c>
      <c r="B52" s="133" t="str">
        <f>IF('1043Bi Dati di base lav.'!B48="","",'1043Bi Dati di base lav.'!B48)</f>
        <v/>
      </c>
      <c r="C52" s="129" t="str">
        <f>IF('1043Bi Dati di base lav.'!C48="","",'1043Bi Dati di base lav.'!C48)</f>
        <v/>
      </c>
      <c r="D52" s="310" t="str">
        <f>IF(ISERROR('1043Bi Dati di base lav.'!AJ48),"",'1043Bi Dati di base lav.'!AJ48)</f>
        <v/>
      </c>
      <c r="E52" s="311" t="str">
        <f>IF('1043Bi Dati di base lav.'!N48="","",'1043Bi Dati di base lav.'!N48)</f>
        <v/>
      </c>
      <c r="F52" s="312" t="str">
        <f>IF('1043Bi Dati di base lav.'!O48="","",'1043Bi Dati di base lav.'!O48)</f>
        <v/>
      </c>
      <c r="G52" s="313" t="str">
        <f>IF('1043Bi Dati di base lav.'!P48="","",'1043Bi Dati di base lav.'!P48)</f>
        <v/>
      </c>
      <c r="H52" s="314" t="str">
        <f>IF('1043Bi Dati di base lav.'!Q48="","",'1043Bi Dati di base lav.'!Q48)</f>
        <v/>
      </c>
      <c r="I52" s="315" t="str">
        <f>IF('1043Bi Dati di base lav.'!R48="","",'1043Bi Dati di base lav.'!R48)</f>
        <v/>
      </c>
      <c r="J52" s="316" t="str">
        <f t="shared" si="3"/>
        <v/>
      </c>
      <c r="K52" s="317" t="str">
        <f>IF('1043Bi Dati di base lav.'!S48="","",'1043Bi Dati di base lav.'!S48)</f>
        <v/>
      </c>
      <c r="L52" s="318" t="str">
        <f t="shared" si="24"/>
        <v/>
      </c>
      <c r="M52" s="319" t="str">
        <f t="shared" si="25"/>
        <v/>
      </c>
      <c r="N52" s="320" t="str">
        <f t="shared" si="26"/>
        <v/>
      </c>
      <c r="O52" s="321" t="str">
        <f t="shared" si="5"/>
        <v/>
      </c>
      <c r="P52" s="322" t="str">
        <f t="shared" si="27"/>
        <v/>
      </c>
      <c r="Q52" s="318" t="str">
        <f t="shared" si="28"/>
        <v/>
      </c>
      <c r="R52" s="312" t="str">
        <f>IF(Q52="","",MAX((M52-AH52)*'1043Ai Domanda'!$B$31,0))</f>
        <v/>
      </c>
      <c r="S52" s="323" t="str">
        <f t="shared" si="6"/>
        <v/>
      </c>
      <c r="T52" s="119"/>
      <c r="U52" s="120" t="str">
        <f t="shared" si="32"/>
        <v/>
      </c>
      <c r="V52" s="121" t="str">
        <f>'1043Bi Dati di base lav.'!M48</f>
        <v/>
      </c>
      <c r="W52" s="122" t="str">
        <f>IF(A52="","",'1043Bi Dati di base lav.'!Q48-'1043Bi Dati di base lav.'!R48)</f>
        <v/>
      </c>
      <c r="X52" s="122" t="str">
        <f>IF(OR($C52="",E52="",F52="",G52="",K52="",'1043Ci Cif. d’affari stagionali'!$D$25&lt;&gt;"Diritto concesso"),"",E52-(F52+G52+W52+K52))</f>
        <v/>
      </c>
      <c r="Y52" s="123" t="str">
        <f t="shared" si="29"/>
        <v/>
      </c>
      <c r="Z52" s="123" t="str">
        <f t="shared" si="33"/>
        <v/>
      </c>
      <c r="AA52" s="123" t="str">
        <f t="shared" si="34"/>
        <v/>
      </c>
      <c r="AB52" s="124" t="str">
        <f t="shared" si="30"/>
        <v/>
      </c>
      <c r="AC52" s="124" t="str">
        <f t="shared" si="12"/>
        <v/>
      </c>
      <c r="AD52" s="124" t="str">
        <f t="shared" si="35"/>
        <v/>
      </c>
      <c r="AE52" s="124" t="str">
        <f t="shared" si="36"/>
        <v/>
      </c>
      <c r="AF52" s="124" t="str">
        <f t="shared" si="15"/>
        <v/>
      </c>
      <c r="AG52" s="124" t="str">
        <f>IF(OR($C52="",L52="",M52=""),"",MAX(N52+'1043Bi Dati di base lav.'!T48-M52,0))</f>
        <v/>
      </c>
      <c r="AH52" s="124">
        <f>'1043Bi Dati di base lav.'!T48</f>
        <v>0</v>
      </c>
      <c r="AI52" s="124" t="str">
        <f t="shared" si="16"/>
        <v/>
      </c>
      <c r="AJ52" s="125">
        <f t="shared" si="37"/>
        <v>0</v>
      </c>
      <c r="AK52" s="126">
        <f t="shared" si="2"/>
        <v>0</v>
      </c>
      <c r="AL52" s="124">
        <f t="shared" si="38"/>
        <v>0</v>
      </c>
      <c r="AM52" s="124">
        <f>IF(E52="",0,'1043Bi Dati di base lav.'!P48)</f>
        <v>0</v>
      </c>
      <c r="AN52" s="127">
        <f>IF('1043Bi Dati di base lav.'!Y48&gt;0,AD52,0)</f>
        <v>0</v>
      </c>
      <c r="AO52" s="128">
        <f>IF('1043Bi Dati di base lav.'!Y48&gt;0,'1043Bi Dati di base lav.'!T48,0)</f>
        <v>0</v>
      </c>
      <c r="AP52" s="124" t="str">
        <f t="shared" si="39"/>
        <v/>
      </c>
      <c r="AQ52" s="124">
        <f>'1043Bi Dati di base lav.'!P48</f>
        <v>0</v>
      </c>
      <c r="AR52" s="124">
        <f t="shared" si="31"/>
        <v>0</v>
      </c>
    </row>
    <row r="53" spans="1:44" s="39" customFormat="1" ht="16.95" customHeight="1">
      <c r="A53" s="132" t="str">
        <f>IF('1043Bi Dati di base lav.'!A49="","",'1043Bi Dati di base lav.'!A49)</f>
        <v/>
      </c>
      <c r="B53" s="133" t="str">
        <f>IF('1043Bi Dati di base lav.'!B49="","",'1043Bi Dati di base lav.'!B49)</f>
        <v/>
      </c>
      <c r="C53" s="129" t="str">
        <f>IF('1043Bi Dati di base lav.'!C49="","",'1043Bi Dati di base lav.'!C49)</f>
        <v/>
      </c>
      <c r="D53" s="310" t="str">
        <f>IF(ISERROR('1043Bi Dati di base lav.'!AJ49),"",'1043Bi Dati di base lav.'!AJ49)</f>
        <v/>
      </c>
      <c r="E53" s="311" t="str">
        <f>IF('1043Bi Dati di base lav.'!N49="","",'1043Bi Dati di base lav.'!N49)</f>
        <v/>
      </c>
      <c r="F53" s="312" t="str">
        <f>IF('1043Bi Dati di base lav.'!O49="","",'1043Bi Dati di base lav.'!O49)</f>
        <v/>
      </c>
      <c r="G53" s="313" t="str">
        <f>IF('1043Bi Dati di base lav.'!P49="","",'1043Bi Dati di base lav.'!P49)</f>
        <v/>
      </c>
      <c r="H53" s="314" t="str">
        <f>IF('1043Bi Dati di base lav.'!Q49="","",'1043Bi Dati di base lav.'!Q49)</f>
        <v/>
      </c>
      <c r="I53" s="315" t="str">
        <f>IF('1043Bi Dati di base lav.'!R49="","",'1043Bi Dati di base lav.'!R49)</f>
        <v/>
      </c>
      <c r="J53" s="316" t="str">
        <f t="shared" si="3"/>
        <v/>
      </c>
      <c r="K53" s="317" t="str">
        <f>IF('1043Bi Dati di base lav.'!S49="","",'1043Bi Dati di base lav.'!S49)</f>
        <v/>
      </c>
      <c r="L53" s="318" t="str">
        <f t="shared" si="24"/>
        <v/>
      </c>
      <c r="M53" s="319" t="str">
        <f t="shared" si="25"/>
        <v/>
      </c>
      <c r="N53" s="320" t="str">
        <f t="shared" si="26"/>
        <v/>
      </c>
      <c r="O53" s="321" t="str">
        <f t="shared" si="5"/>
        <v/>
      </c>
      <c r="P53" s="322" t="str">
        <f t="shared" si="27"/>
        <v/>
      </c>
      <c r="Q53" s="318" t="str">
        <f t="shared" si="28"/>
        <v/>
      </c>
      <c r="R53" s="312" t="str">
        <f>IF(Q53="","",MAX((M53-AH53)*'1043Ai Domanda'!$B$31,0))</f>
        <v/>
      </c>
      <c r="S53" s="323" t="str">
        <f t="shared" si="6"/>
        <v/>
      </c>
      <c r="T53" s="119"/>
      <c r="U53" s="120" t="str">
        <f t="shared" si="32"/>
        <v/>
      </c>
      <c r="V53" s="121" t="str">
        <f>'1043Bi Dati di base lav.'!M49</f>
        <v/>
      </c>
      <c r="W53" s="122" t="str">
        <f>IF(A53="","",'1043Bi Dati di base lav.'!Q49-'1043Bi Dati di base lav.'!R49)</f>
        <v/>
      </c>
      <c r="X53" s="122" t="str">
        <f>IF(OR($C53="",E53="",F53="",G53="",K53="",'1043Ci Cif. d’affari stagionali'!$D$25&lt;&gt;"Diritto concesso"),"",E53-(F53+G53+W53+K53))</f>
        <v/>
      </c>
      <c r="Y53" s="123" t="str">
        <f t="shared" si="29"/>
        <v/>
      </c>
      <c r="Z53" s="123" t="str">
        <f t="shared" si="33"/>
        <v/>
      </c>
      <c r="AA53" s="123" t="str">
        <f t="shared" si="34"/>
        <v/>
      </c>
      <c r="AB53" s="124" t="str">
        <f t="shared" si="30"/>
        <v/>
      </c>
      <c r="AC53" s="124" t="str">
        <f t="shared" si="12"/>
        <v/>
      </c>
      <c r="AD53" s="124" t="str">
        <f t="shared" si="35"/>
        <v/>
      </c>
      <c r="AE53" s="124" t="str">
        <f t="shared" si="36"/>
        <v/>
      </c>
      <c r="AF53" s="124" t="str">
        <f t="shared" si="15"/>
        <v/>
      </c>
      <c r="AG53" s="124" t="str">
        <f>IF(OR($C53="",L53="",M53=""),"",MAX(N53+'1043Bi Dati di base lav.'!T49-M53,0))</f>
        <v/>
      </c>
      <c r="AH53" s="124">
        <f>'1043Bi Dati di base lav.'!T49</f>
        <v>0</v>
      </c>
      <c r="AI53" s="124" t="str">
        <f t="shared" si="16"/>
        <v/>
      </c>
      <c r="AJ53" s="125">
        <f t="shared" si="37"/>
        <v>0</v>
      </c>
      <c r="AK53" s="126">
        <f t="shared" si="2"/>
        <v>0</v>
      </c>
      <c r="AL53" s="124">
        <f t="shared" si="38"/>
        <v>0</v>
      </c>
      <c r="AM53" s="124">
        <f>IF(E53="",0,'1043Bi Dati di base lav.'!P49)</f>
        <v>0</v>
      </c>
      <c r="AN53" s="127">
        <f>IF('1043Bi Dati di base lav.'!Y49&gt;0,AD53,0)</f>
        <v>0</v>
      </c>
      <c r="AO53" s="128">
        <f>IF('1043Bi Dati di base lav.'!Y49&gt;0,'1043Bi Dati di base lav.'!T49,0)</f>
        <v>0</v>
      </c>
      <c r="AP53" s="124" t="str">
        <f t="shared" si="39"/>
        <v/>
      </c>
      <c r="AQ53" s="124">
        <f>'1043Bi Dati di base lav.'!P49</f>
        <v>0</v>
      </c>
      <c r="AR53" s="124">
        <f t="shared" si="31"/>
        <v>0</v>
      </c>
    </row>
    <row r="54" spans="1:44" s="39" customFormat="1" ht="16.95" customHeight="1">
      <c r="A54" s="132" t="str">
        <f>IF('1043Bi Dati di base lav.'!A50="","",'1043Bi Dati di base lav.'!A50)</f>
        <v/>
      </c>
      <c r="B54" s="133" t="str">
        <f>IF('1043Bi Dati di base lav.'!B50="","",'1043Bi Dati di base lav.'!B50)</f>
        <v/>
      </c>
      <c r="C54" s="129" t="str">
        <f>IF('1043Bi Dati di base lav.'!C50="","",'1043Bi Dati di base lav.'!C50)</f>
        <v/>
      </c>
      <c r="D54" s="310" t="str">
        <f>IF(ISERROR('1043Bi Dati di base lav.'!AJ50),"",'1043Bi Dati di base lav.'!AJ50)</f>
        <v/>
      </c>
      <c r="E54" s="311" t="str">
        <f>IF('1043Bi Dati di base lav.'!N50="","",'1043Bi Dati di base lav.'!N50)</f>
        <v/>
      </c>
      <c r="F54" s="312" t="str">
        <f>IF('1043Bi Dati di base lav.'!O50="","",'1043Bi Dati di base lav.'!O50)</f>
        <v/>
      </c>
      <c r="G54" s="313" t="str">
        <f>IF('1043Bi Dati di base lav.'!P50="","",'1043Bi Dati di base lav.'!P50)</f>
        <v/>
      </c>
      <c r="H54" s="314" t="str">
        <f>IF('1043Bi Dati di base lav.'!Q50="","",'1043Bi Dati di base lav.'!Q50)</f>
        <v/>
      </c>
      <c r="I54" s="315" t="str">
        <f>IF('1043Bi Dati di base lav.'!R50="","",'1043Bi Dati di base lav.'!R50)</f>
        <v/>
      </c>
      <c r="J54" s="316" t="str">
        <f t="shared" si="3"/>
        <v/>
      </c>
      <c r="K54" s="317" t="str">
        <f>IF('1043Bi Dati di base lav.'!S50="","",'1043Bi Dati di base lav.'!S50)</f>
        <v/>
      </c>
      <c r="L54" s="318" t="str">
        <f t="shared" si="24"/>
        <v/>
      </c>
      <c r="M54" s="319" t="str">
        <f t="shared" si="25"/>
        <v/>
      </c>
      <c r="N54" s="320" t="str">
        <f t="shared" si="26"/>
        <v/>
      </c>
      <c r="O54" s="321" t="str">
        <f t="shared" si="5"/>
        <v/>
      </c>
      <c r="P54" s="322" t="str">
        <f t="shared" si="27"/>
        <v/>
      </c>
      <c r="Q54" s="318" t="str">
        <f t="shared" si="28"/>
        <v/>
      </c>
      <c r="R54" s="312" t="str">
        <f>IF(Q54="","",MAX((M54-AH54)*'1043Ai Domanda'!$B$31,0))</f>
        <v/>
      </c>
      <c r="S54" s="323" t="str">
        <f t="shared" si="6"/>
        <v/>
      </c>
      <c r="T54" s="119"/>
      <c r="U54" s="120" t="str">
        <f t="shared" si="32"/>
        <v/>
      </c>
      <c r="V54" s="121" t="str">
        <f>'1043Bi Dati di base lav.'!M50</f>
        <v/>
      </c>
      <c r="W54" s="122" t="str">
        <f>IF(A54="","",'1043Bi Dati di base lav.'!Q50-'1043Bi Dati di base lav.'!R50)</f>
        <v/>
      </c>
      <c r="X54" s="122" t="str">
        <f>IF(OR($C54="",E54="",F54="",G54="",K54="",'1043Ci Cif. d’affari stagionali'!$D$25&lt;&gt;"Diritto concesso"),"",E54-(F54+G54+W54+K54))</f>
        <v/>
      </c>
      <c r="Y54" s="123" t="str">
        <f t="shared" si="29"/>
        <v/>
      </c>
      <c r="Z54" s="123" t="str">
        <f t="shared" si="33"/>
        <v/>
      </c>
      <c r="AA54" s="123" t="str">
        <f t="shared" si="34"/>
        <v/>
      </c>
      <c r="AB54" s="124" t="str">
        <f t="shared" si="30"/>
        <v/>
      </c>
      <c r="AC54" s="124" t="str">
        <f t="shared" si="12"/>
        <v/>
      </c>
      <c r="AD54" s="124" t="str">
        <f t="shared" si="35"/>
        <v/>
      </c>
      <c r="AE54" s="124" t="str">
        <f t="shared" si="36"/>
        <v/>
      </c>
      <c r="AF54" s="124" t="str">
        <f t="shared" si="15"/>
        <v/>
      </c>
      <c r="AG54" s="124" t="str">
        <f>IF(OR($C54="",L54="",M54=""),"",MAX(N54+'1043Bi Dati di base lav.'!T50-M54,0))</f>
        <v/>
      </c>
      <c r="AH54" s="124">
        <f>'1043Bi Dati di base lav.'!T50</f>
        <v>0</v>
      </c>
      <c r="AI54" s="124" t="str">
        <f t="shared" si="16"/>
        <v/>
      </c>
      <c r="AJ54" s="125">
        <f t="shared" si="37"/>
        <v>0</v>
      </c>
      <c r="AK54" s="126">
        <f t="shared" si="2"/>
        <v>0</v>
      </c>
      <c r="AL54" s="124">
        <f t="shared" si="38"/>
        <v>0</v>
      </c>
      <c r="AM54" s="124">
        <f>IF(E54="",0,'1043Bi Dati di base lav.'!P50)</f>
        <v>0</v>
      </c>
      <c r="AN54" s="127">
        <f>IF('1043Bi Dati di base lav.'!Y50&gt;0,AD54,0)</f>
        <v>0</v>
      </c>
      <c r="AO54" s="128">
        <f>IF('1043Bi Dati di base lav.'!Y50&gt;0,'1043Bi Dati di base lav.'!T50,0)</f>
        <v>0</v>
      </c>
      <c r="AP54" s="124" t="str">
        <f t="shared" si="39"/>
        <v/>
      </c>
      <c r="AQ54" s="124">
        <f>'1043Bi Dati di base lav.'!P50</f>
        <v>0</v>
      </c>
      <c r="AR54" s="124">
        <f t="shared" si="31"/>
        <v>0</v>
      </c>
    </row>
    <row r="55" spans="1:44" s="39" customFormat="1" ht="16.95" customHeight="1">
      <c r="A55" s="132" t="str">
        <f>IF('1043Bi Dati di base lav.'!A51="","",'1043Bi Dati di base lav.'!A51)</f>
        <v/>
      </c>
      <c r="B55" s="133" t="str">
        <f>IF('1043Bi Dati di base lav.'!B51="","",'1043Bi Dati di base lav.'!B51)</f>
        <v/>
      </c>
      <c r="C55" s="129" t="str">
        <f>IF('1043Bi Dati di base lav.'!C51="","",'1043Bi Dati di base lav.'!C51)</f>
        <v/>
      </c>
      <c r="D55" s="310" t="str">
        <f>IF(ISERROR('1043Bi Dati di base lav.'!AJ51),"",'1043Bi Dati di base lav.'!AJ51)</f>
        <v/>
      </c>
      <c r="E55" s="311" t="str">
        <f>IF('1043Bi Dati di base lav.'!N51="","",'1043Bi Dati di base lav.'!N51)</f>
        <v/>
      </c>
      <c r="F55" s="312" t="str">
        <f>IF('1043Bi Dati di base lav.'!O51="","",'1043Bi Dati di base lav.'!O51)</f>
        <v/>
      </c>
      <c r="G55" s="313" t="str">
        <f>IF('1043Bi Dati di base lav.'!P51="","",'1043Bi Dati di base lav.'!P51)</f>
        <v/>
      </c>
      <c r="H55" s="314" t="str">
        <f>IF('1043Bi Dati di base lav.'!Q51="","",'1043Bi Dati di base lav.'!Q51)</f>
        <v/>
      </c>
      <c r="I55" s="315" t="str">
        <f>IF('1043Bi Dati di base lav.'!R51="","",'1043Bi Dati di base lav.'!R51)</f>
        <v/>
      </c>
      <c r="J55" s="316" t="str">
        <f t="shared" si="3"/>
        <v/>
      </c>
      <c r="K55" s="317" t="str">
        <f>IF('1043Bi Dati di base lav.'!S51="","",'1043Bi Dati di base lav.'!S51)</f>
        <v/>
      </c>
      <c r="L55" s="318" t="str">
        <f t="shared" si="24"/>
        <v/>
      </c>
      <c r="M55" s="319" t="str">
        <f t="shared" si="25"/>
        <v/>
      </c>
      <c r="N55" s="320" t="str">
        <f t="shared" si="26"/>
        <v/>
      </c>
      <c r="O55" s="321" t="str">
        <f t="shared" si="5"/>
        <v/>
      </c>
      <c r="P55" s="322" t="str">
        <f t="shared" si="27"/>
        <v/>
      </c>
      <c r="Q55" s="318" t="str">
        <f t="shared" si="28"/>
        <v/>
      </c>
      <c r="R55" s="312" t="str">
        <f>IF(Q55="","",MAX((M55-AH55)*'1043Ai Domanda'!$B$31,0))</f>
        <v/>
      </c>
      <c r="S55" s="323" t="str">
        <f t="shared" si="6"/>
        <v/>
      </c>
      <c r="T55" s="119"/>
      <c r="U55" s="120" t="str">
        <f t="shared" si="32"/>
        <v/>
      </c>
      <c r="V55" s="121" t="str">
        <f>'1043Bi Dati di base lav.'!M51</f>
        <v/>
      </c>
      <c r="W55" s="122" t="str">
        <f>IF(A55="","",'1043Bi Dati di base lav.'!Q51-'1043Bi Dati di base lav.'!R51)</f>
        <v/>
      </c>
      <c r="X55" s="122" t="str">
        <f>IF(OR($C55="",E55="",F55="",G55="",K55="",'1043Ci Cif. d’affari stagionali'!$D$25&lt;&gt;"Diritto concesso"),"",E55-(F55+G55+W55+K55))</f>
        <v/>
      </c>
      <c r="Y55" s="123" t="str">
        <f t="shared" si="29"/>
        <v/>
      </c>
      <c r="Z55" s="123" t="str">
        <f t="shared" si="33"/>
        <v/>
      </c>
      <c r="AA55" s="123" t="str">
        <f t="shared" si="34"/>
        <v/>
      </c>
      <c r="AB55" s="124" t="str">
        <f t="shared" si="30"/>
        <v/>
      </c>
      <c r="AC55" s="124" t="str">
        <f t="shared" si="12"/>
        <v/>
      </c>
      <c r="AD55" s="124" t="str">
        <f t="shared" si="35"/>
        <v/>
      </c>
      <c r="AE55" s="124" t="str">
        <f t="shared" si="36"/>
        <v/>
      </c>
      <c r="AF55" s="124" t="str">
        <f t="shared" si="15"/>
        <v/>
      </c>
      <c r="AG55" s="124" t="str">
        <f>IF(OR($C55="",L55="",M55=""),"",MAX(N55+'1043Bi Dati di base lav.'!T51-M55,0))</f>
        <v/>
      </c>
      <c r="AH55" s="124">
        <f>'1043Bi Dati di base lav.'!T51</f>
        <v>0</v>
      </c>
      <c r="AI55" s="124" t="str">
        <f t="shared" si="16"/>
        <v/>
      </c>
      <c r="AJ55" s="125">
        <f t="shared" si="37"/>
        <v>0</v>
      </c>
      <c r="AK55" s="126">
        <f t="shared" si="2"/>
        <v>0</v>
      </c>
      <c r="AL55" s="124">
        <f t="shared" si="38"/>
        <v>0</v>
      </c>
      <c r="AM55" s="124">
        <f>IF(E55="",0,'1043Bi Dati di base lav.'!P51)</f>
        <v>0</v>
      </c>
      <c r="AN55" s="127">
        <f>IF('1043Bi Dati di base lav.'!Y51&gt;0,AD55,0)</f>
        <v>0</v>
      </c>
      <c r="AO55" s="128">
        <f>IF('1043Bi Dati di base lav.'!Y51&gt;0,'1043Bi Dati di base lav.'!T51,0)</f>
        <v>0</v>
      </c>
      <c r="AP55" s="124" t="str">
        <f t="shared" si="39"/>
        <v/>
      </c>
      <c r="AQ55" s="124">
        <f>'1043Bi Dati di base lav.'!P51</f>
        <v>0</v>
      </c>
      <c r="AR55" s="124">
        <f t="shared" si="31"/>
        <v>0</v>
      </c>
    </row>
    <row r="56" spans="1:44" s="39" customFormat="1" ht="16.95" customHeight="1">
      <c r="A56" s="132" t="str">
        <f>IF('1043Bi Dati di base lav.'!A52="","",'1043Bi Dati di base lav.'!A52)</f>
        <v/>
      </c>
      <c r="B56" s="133" t="str">
        <f>IF('1043Bi Dati di base lav.'!B52="","",'1043Bi Dati di base lav.'!B52)</f>
        <v/>
      </c>
      <c r="C56" s="129" t="str">
        <f>IF('1043Bi Dati di base lav.'!C52="","",'1043Bi Dati di base lav.'!C52)</f>
        <v/>
      </c>
      <c r="D56" s="310" t="str">
        <f>IF(ISERROR('1043Bi Dati di base lav.'!AJ52),"",'1043Bi Dati di base lav.'!AJ52)</f>
        <v/>
      </c>
      <c r="E56" s="311" t="str">
        <f>IF('1043Bi Dati di base lav.'!N52="","",'1043Bi Dati di base lav.'!N52)</f>
        <v/>
      </c>
      <c r="F56" s="312" t="str">
        <f>IF('1043Bi Dati di base lav.'!O52="","",'1043Bi Dati di base lav.'!O52)</f>
        <v/>
      </c>
      <c r="G56" s="313" t="str">
        <f>IF('1043Bi Dati di base lav.'!P52="","",'1043Bi Dati di base lav.'!P52)</f>
        <v/>
      </c>
      <c r="H56" s="314" t="str">
        <f>IF('1043Bi Dati di base lav.'!Q52="","",'1043Bi Dati di base lav.'!Q52)</f>
        <v/>
      </c>
      <c r="I56" s="315" t="str">
        <f>IF('1043Bi Dati di base lav.'!R52="","",'1043Bi Dati di base lav.'!R52)</f>
        <v/>
      </c>
      <c r="J56" s="316" t="str">
        <f t="shared" si="3"/>
        <v/>
      </c>
      <c r="K56" s="317" t="str">
        <f>IF('1043Bi Dati di base lav.'!S52="","",'1043Bi Dati di base lav.'!S52)</f>
        <v/>
      </c>
      <c r="L56" s="318" t="str">
        <f t="shared" si="24"/>
        <v/>
      </c>
      <c r="M56" s="319" t="str">
        <f t="shared" si="25"/>
        <v/>
      </c>
      <c r="N56" s="320" t="str">
        <f t="shared" si="26"/>
        <v/>
      </c>
      <c r="O56" s="321" t="str">
        <f t="shared" si="5"/>
        <v/>
      </c>
      <c r="P56" s="322" t="str">
        <f t="shared" si="27"/>
        <v/>
      </c>
      <c r="Q56" s="318" t="str">
        <f t="shared" si="28"/>
        <v/>
      </c>
      <c r="R56" s="312" t="str">
        <f>IF(Q56="","",MAX((M56-AH56)*'1043Ai Domanda'!$B$31,0))</f>
        <v/>
      </c>
      <c r="S56" s="323" t="str">
        <f t="shared" si="6"/>
        <v/>
      </c>
      <c r="T56" s="119"/>
      <c r="U56" s="120" t="str">
        <f t="shared" si="32"/>
        <v/>
      </c>
      <c r="V56" s="121" t="str">
        <f>'1043Bi Dati di base lav.'!M52</f>
        <v/>
      </c>
      <c r="W56" s="122" t="str">
        <f>IF(A56="","",'1043Bi Dati di base lav.'!Q52-'1043Bi Dati di base lav.'!R52)</f>
        <v/>
      </c>
      <c r="X56" s="122" t="str">
        <f>IF(OR($C56="",E56="",F56="",G56="",K56="",'1043Ci Cif. d’affari stagionali'!$D$25&lt;&gt;"Diritto concesso"),"",E56-(F56+G56+W56+K56))</f>
        <v/>
      </c>
      <c r="Y56" s="123" t="str">
        <f t="shared" si="29"/>
        <v/>
      </c>
      <c r="Z56" s="123" t="str">
        <f t="shared" si="33"/>
        <v/>
      </c>
      <c r="AA56" s="123" t="str">
        <f t="shared" si="34"/>
        <v/>
      </c>
      <c r="AB56" s="124" t="str">
        <f t="shared" si="30"/>
        <v/>
      </c>
      <c r="AC56" s="124" t="str">
        <f t="shared" si="12"/>
        <v/>
      </c>
      <c r="AD56" s="124" t="str">
        <f t="shared" si="35"/>
        <v/>
      </c>
      <c r="AE56" s="124" t="str">
        <f t="shared" si="36"/>
        <v/>
      </c>
      <c r="AF56" s="124" t="str">
        <f t="shared" si="15"/>
        <v/>
      </c>
      <c r="AG56" s="124" t="str">
        <f>IF(OR($C56="",L56="",M56=""),"",MAX(N56+'1043Bi Dati di base lav.'!T52-M56,0))</f>
        <v/>
      </c>
      <c r="AH56" s="124">
        <f>'1043Bi Dati di base lav.'!T52</f>
        <v>0</v>
      </c>
      <c r="AI56" s="124" t="str">
        <f t="shared" si="16"/>
        <v/>
      </c>
      <c r="AJ56" s="125">
        <f t="shared" si="37"/>
        <v>0</v>
      </c>
      <c r="AK56" s="126">
        <f t="shared" si="2"/>
        <v>0</v>
      </c>
      <c r="AL56" s="124">
        <f t="shared" si="38"/>
        <v>0</v>
      </c>
      <c r="AM56" s="124">
        <f>IF(E56="",0,'1043Bi Dati di base lav.'!P52)</f>
        <v>0</v>
      </c>
      <c r="AN56" s="127">
        <f>IF('1043Bi Dati di base lav.'!Y52&gt;0,AD56,0)</f>
        <v>0</v>
      </c>
      <c r="AO56" s="128">
        <f>IF('1043Bi Dati di base lav.'!Y52&gt;0,'1043Bi Dati di base lav.'!T52,0)</f>
        <v>0</v>
      </c>
      <c r="AP56" s="124" t="str">
        <f t="shared" si="39"/>
        <v/>
      </c>
      <c r="AQ56" s="124">
        <f>'1043Bi Dati di base lav.'!P52</f>
        <v>0</v>
      </c>
      <c r="AR56" s="124">
        <f t="shared" si="31"/>
        <v>0</v>
      </c>
    </row>
    <row r="57" spans="1:44" s="39" customFormat="1" ht="16.95" customHeight="1">
      <c r="A57" s="132" t="str">
        <f>IF('1043Bi Dati di base lav.'!A53="","",'1043Bi Dati di base lav.'!A53)</f>
        <v/>
      </c>
      <c r="B57" s="133" t="str">
        <f>IF('1043Bi Dati di base lav.'!B53="","",'1043Bi Dati di base lav.'!B53)</f>
        <v/>
      </c>
      <c r="C57" s="129" t="str">
        <f>IF('1043Bi Dati di base lav.'!C53="","",'1043Bi Dati di base lav.'!C53)</f>
        <v/>
      </c>
      <c r="D57" s="310" t="str">
        <f>IF(ISERROR('1043Bi Dati di base lav.'!AJ53),"",'1043Bi Dati di base lav.'!AJ53)</f>
        <v/>
      </c>
      <c r="E57" s="311" t="str">
        <f>IF('1043Bi Dati di base lav.'!N53="","",'1043Bi Dati di base lav.'!N53)</f>
        <v/>
      </c>
      <c r="F57" s="312" t="str">
        <f>IF('1043Bi Dati di base lav.'!O53="","",'1043Bi Dati di base lav.'!O53)</f>
        <v/>
      </c>
      <c r="G57" s="313" t="str">
        <f>IF('1043Bi Dati di base lav.'!P53="","",'1043Bi Dati di base lav.'!P53)</f>
        <v/>
      </c>
      <c r="H57" s="314" t="str">
        <f>IF('1043Bi Dati di base lav.'!Q53="","",'1043Bi Dati di base lav.'!Q53)</f>
        <v/>
      </c>
      <c r="I57" s="315" t="str">
        <f>IF('1043Bi Dati di base lav.'!R53="","",'1043Bi Dati di base lav.'!R53)</f>
        <v/>
      </c>
      <c r="J57" s="316" t="str">
        <f t="shared" si="3"/>
        <v/>
      </c>
      <c r="K57" s="317" t="str">
        <f>IF('1043Bi Dati di base lav.'!S53="","",'1043Bi Dati di base lav.'!S53)</f>
        <v/>
      </c>
      <c r="L57" s="318" t="str">
        <f t="shared" si="24"/>
        <v/>
      </c>
      <c r="M57" s="319" t="str">
        <f t="shared" si="25"/>
        <v/>
      </c>
      <c r="N57" s="320" t="str">
        <f t="shared" si="26"/>
        <v/>
      </c>
      <c r="O57" s="321" t="str">
        <f t="shared" si="5"/>
        <v/>
      </c>
      <c r="P57" s="322" t="str">
        <f t="shared" si="27"/>
        <v/>
      </c>
      <c r="Q57" s="318" t="str">
        <f t="shared" si="28"/>
        <v/>
      </c>
      <c r="R57" s="312" t="str">
        <f>IF(Q57="","",MAX((M57-AH57)*'1043Ai Domanda'!$B$31,0))</f>
        <v/>
      </c>
      <c r="S57" s="323" t="str">
        <f t="shared" si="6"/>
        <v/>
      </c>
      <c r="T57" s="119"/>
      <c r="U57" s="120" t="str">
        <f t="shared" si="32"/>
        <v/>
      </c>
      <c r="V57" s="121" t="str">
        <f>'1043Bi Dati di base lav.'!M53</f>
        <v/>
      </c>
      <c r="W57" s="122" t="str">
        <f>IF(A57="","",'1043Bi Dati di base lav.'!Q53-'1043Bi Dati di base lav.'!R53)</f>
        <v/>
      </c>
      <c r="X57" s="122" t="str">
        <f>IF(OR($C57="",E57="",F57="",G57="",K57="",'1043Ci Cif. d’affari stagionali'!$D$25&lt;&gt;"Diritto concesso"),"",E57-(F57+G57+W57+K57))</f>
        <v/>
      </c>
      <c r="Y57" s="123" t="str">
        <f t="shared" si="29"/>
        <v/>
      </c>
      <c r="Z57" s="123" t="str">
        <f t="shared" si="33"/>
        <v/>
      </c>
      <c r="AA57" s="123" t="str">
        <f t="shared" si="34"/>
        <v/>
      </c>
      <c r="AB57" s="124" t="str">
        <f t="shared" si="30"/>
        <v/>
      </c>
      <c r="AC57" s="124" t="str">
        <f t="shared" si="12"/>
        <v/>
      </c>
      <c r="AD57" s="124" t="str">
        <f t="shared" si="35"/>
        <v/>
      </c>
      <c r="AE57" s="124" t="str">
        <f t="shared" si="36"/>
        <v/>
      </c>
      <c r="AF57" s="124" t="str">
        <f t="shared" si="15"/>
        <v/>
      </c>
      <c r="AG57" s="124" t="str">
        <f>IF(OR($C57="",L57="",M57=""),"",MAX(N57+'1043Bi Dati di base lav.'!T53-M57,0))</f>
        <v/>
      </c>
      <c r="AH57" s="124">
        <f>'1043Bi Dati di base lav.'!T53</f>
        <v>0</v>
      </c>
      <c r="AI57" s="124" t="str">
        <f t="shared" si="16"/>
        <v/>
      </c>
      <c r="AJ57" s="125">
        <f t="shared" si="37"/>
        <v>0</v>
      </c>
      <c r="AK57" s="126">
        <f t="shared" si="2"/>
        <v>0</v>
      </c>
      <c r="AL57" s="124">
        <f t="shared" si="38"/>
        <v>0</v>
      </c>
      <c r="AM57" s="124">
        <f>IF(E57="",0,'1043Bi Dati di base lav.'!P53)</f>
        <v>0</v>
      </c>
      <c r="AN57" s="127">
        <f>IF('1043Bi Dati di base lav.'!Y53&gt;0,AD57,0)</f>
        <v>0</v>
      </c>
      <c r="AO57" s="128">
        <f>IF('1043Bi Dati di base lav.'!Y53&gt;0,'1043Bi Dati di base lav.'!T53,0)</f>
        <v>0</v>
      </c>
      <c r="AP57" s="124" t="str">
        <f t="shared" si="39"/>
        <v/>
      </c>
      <c r="AQ57" s="124">
        <f>'1043Bi Dati di base lav.'!P53</f>
        <v>0</v>
      </c>
      <c r="AR57" s="124">
        <f t="shared" si="31"/>
        <v>0</v>
      </c>
    </row>
    <row r="58" spans="1:44" s="39" customFormat="1" ht="16.95" customHeight="1">
      <c r="A58" s="132" t="str">
        <f>IF('1043Bi Dati di base lav.'!A54="","",'1043Bi Dati di base lav.'!A54)</f>
        <v/>
      </c>
      <c r="B58" s="133" t="str">
        <f>IF('1043Bi Dati di base lav.'!B54="","",'1043Bi Dati di base lav.'!B54)</f>
        <v/>
      </c>
      <c r="C58" s="129" t="str">
        <f>IF('1043Bi Dati di base lav.'!C54="","",'1043Bi Dati di base lav.'!C54)</f>
        <v/>
      </c>
      <c r="D58" s="310" t="str">
        <f>IF(ISERROR('1043Bi Dati di base lav.'!AJ54),"",'1043Bi Dati di base lav.'!AJ54)</f>
        <v/>
      </c>
      <c r="E58" s="311" t="str">
        <f>IF('1043Bi Dati di base lav.'!N54="","",'1043Bi Dati di base lav.'!N54)</f>
        <v/>
      </c>
      <c r="F58" s="312" t="str">
        <f>IF('1043Bi Dati di base lav.'!O54="","",'1043Bi Dati di base lav.'!O54)</f>
        <v/>
      </c>
      <c r="G58" s="313" t="str">
        <f>IF('1043Bi Dati di base lav.'!P54="","",'1043Bi Dati di base lav.'!P54)</f>
        <v/>
      </c>
      <c r="H58" s="314" t="str">
        <f>IF('1043Bi Dati di base lav.'!Q54="","",'1043Bi Dati di base lav.'!Q54)</f>
        <v/>
      </c>
      <c r="I58" s="315" t="str">
        <f>IF('1043Bi Dati di base lav.'!R54="","",'1043Bi Dati di base lav.'!R54)</f>
        <v/>
      </c>
      <c r="J58" s="316" t="str">
        <f t="shared" si="3"/>
        <v/>
      </c>
      <c r="K58" s="317" t="str">
        <f>IF('1043Bi Dati di base lav.'!S54="","",'1043Bi Dati di base lav.'!S54)</f>
        <v/>
      </c>
      <c r="L58" s="318" t="str">
        <f t="shared" si="24"/>
        <v/>
      </c>
      <c r="M58" s="319" t="str">
        <f t="shared" si="25"/>
        <v/>
      </c>
      <c r="N58" s="320" t="str">
        <f t="shared" si="26"/>
        <v/>
      </c>
      <c r="O58" s="321" t="str">
        <f t="shared" si="5"/>
        <v/>
      </c>
      <c r="P58" s="322" t="str">
        <f t="shared" si="27"/>
        <v/>
      </c>
      <c r="Q58" s="318" t="str">
        <f t="shared" si="28"/>
        <v/>
      </c>
      <c r="R58" s="312" t="str">
        <f>IF(Q58="","",MAX((M58-AH58)*'1043Ai Domanda'!$B$31,0))</f>
        <v/>
      </c>
      <c r="S58" s="323" t="str">
        <f t="shared" si="6"/>
        <v/>
      </c>
      <c r="T58" s="119"/>
      <c r="U58" s="120" t="str">
        <f t="shared" si="32"/>
        <v/>
      </c>
      <c r="V58" s="121" t="str">
        <f>'1043Bi Dati di base lav.'!M54</f>
        <v/>
      </c>
      <c r="W58" s="122" t="str">
        <f>IF(A58="","",'1043Bi Dati di base lav.'!Q54-'1043Bi Dati di base lav.'!R54)</f>
        <v/>
      </c>
      <c r="X58" s="122" t="str">
        <f>IF(OR($C58="",E58="",F58="",G58="",K58="",'1043Ci Cif. d’affari stagionali'!$D$25&lt;&gt;"Diritto concesso"),"",E58-(F58+G58+W58+K58))</f>
        <v/>
      </c>
      <c r="Y58" s="123" t="str">
        <f t="shared" si="29"/>
        <v/>
      </c>
      <c r="Z58" s="123" t="str">
        <f t="shared" si="33"/>
        <v/>
      </c>
      <c r="AA58" s="123" t="str">
        <f t="shared" si="34"/>
        <v/>
      </c>
      <c r="AB58" s="124" t="str">
        <f t="shared" si="30"/>
        <v/>
      </c>
      <c r="AC58" s="124" t="str">
        <f t="shared" si="12"/>
        <v/>
      </c>
      <c r="AD58" s="124" t="str">
        <f t="shared" si="35"/>
        <v/>
      </c>
      <c r="AE58" s="124" t="str">
        <f t="shared" si="36"/>
        <v/>
      </c>
      <c r="AF58" s="124" t="str">
        <f t="shared" si="15"/>
        <v/>
      </c>
      <c r="AG58" s="124" t="str">
        <f>IF(OR($C58="",L58="",M58=""),"",MAX(N58+'1043Bi Dati di base lav.'!T54-M58,0))</f>
        <v/>
      </c>
      <c r="AH58" s="124">
        <f>'1043Bi Dati di base lav.'!T54</f>
        <v>0</v>
      </c>
      <c r="AI58" s="124" t="str">
        <f t="shared" si="16"/>
        <v/>
      </c>
      <c r="AJ58" s="125">
        <f t="shared" si="37"/>
        <v>0</v>
      </c>
      <c r="AK58" s="126">
        <f t="shared" si="2"/>
        <v>0</v>
      </c>
      <c r="AL58" s="124">
        <f t="shared" si="38"/>
        <v>0</v>
      </c>
      <c r="AM58" s="124">
        <f>IF(E58="",0,'1043Bi Dati di base lav.'!P54)</f>
        <v>0</v>
      </c>
      <c r="AN58" s="127">
        <f>IF('1043Bi Dati di base lav.'!Y54&gt;0,AD58,0)</f>
        <v>0</v>
      </c>
      <c r="AO58" s="128">
        <f>IF('1043Bi Dati di base lav.'!Y54&gt;0,'1043Bi Dati di base lav.'!T54,0)</f>
        <v>0</v>
      </c>
      <c r="AP58" s="124" t="str">
        <f t="shared" si="39"/>
        <v/>
      </c>
      <c r="AQ58" s="124">
        <f>'1043Bi Dati di base lav.'!P54</f>
        <v>0</v>
      </c>
      <c r="AR58" s="124">
        <f t="shared" si="31"/>
        <v>0</v>
      </c>
    </row>
    <row r="59" spans="1:44" s="39" customFormat="1" ht="16.95" customHeight="1">
      <c r="A59" s="132" t="str">
        <f>IF('1043Bi Dati di base lav.'!A55="","",'1043Bi Dati di base lav.'!A55)</f>
        <v/>
      </c>
      <c r="B59" s="133" t="str">
        <f>IF('1043Bi Dati di base lav.'!B55="","",'1043Bi Dati di base lav.'!B55)</f>
        <v/>
      </c>
      <c r="C59" s="129" t="str">
        <f>IF('1043Bi Dati di base lav.'!C55="","",'1043Bi Dati di base lav.'!C55)</f>
        <v/>
      </c>
      <c r="D59" s="310" t="str">
        <f>IF(ISERROR('1043Bi Dati di base lav.'!AJ55),"",'1043Bi Dati di base lav.'!AJ55)</f>
        <v/>
      </c>
      <c r="E59" s="311" t="str">
        <f>IF('1043Bi Dati di base lav.'!N55="","",'1043Bi Dati di base lav.'!N55)</f>
        <v/>
      </c>
      <c r="F59" s="312" t="str">
        <f>IF('1043Bi Dati di base lav.'!O55="","",'1043Bi Dati di base lav.'!O55)</f>
        <v/>
      </c>
      <c r="G59" s="313" t="str">
        <f>IF('1043Bi Dati di base lav.'!P55="","",'1043Bi Dati di base lav.'!P55)</f>
        <v/>
      </c>
      <c r="H59" s="314" t="str">
        <f>IF('1043Bi Dati di base lav.'!Q55="","",'1043Bi Dati di base lav.'!Q55)</f>
        <v/>
      </c>
      <c r="I59" s="315" t="str">
        <f>IF('1043Bi Dati di base lav.'!R55="","",'1043Bi Dati di base lav.'!R55)</f>
        <v/>
      </c>
      <c r="J59" s="316" t="str">
        <f t="shared" si="3"/>
        <v/>
      </c>
      <c r="K59" s="317" t="str">
        <f>IF('1043Bi Dati di base lav.'!S55="","",'1043Bi Dati di base lav.'!S55)</f>
        <v/>
      </c>
      <c r="L59" s="318" t="str">
        <f t="shared" si="24"/>
        <v/>
      </c>
      <c r="M59" s="319" t="str">
        <f t="shared" si="25"/>
        <v/>
      </c>
      <c r="N59" s="320" t="str">
        <f t="shared" si="26"/>
        <v/>
      </c>
      <c r="O59" s="321" t="str">
        <f t="shared" si="5"/>
        <v/>
      </c>
      <c r="P59" s="322" t="str">
        <f t="shared" si="27"/>
        <v/>
      </c>
      <c r="Q59" s="318" t="str">
        <f t="shared" si="28"/>
        <v/>
      </c>
      <c r="R59" s="312" t="str">
        <f>IF(Q59="","",MAX((M59-AH59)*'1043Ai Domanda'!$B$31,0))</f>
        <v/>
      </c>
      <c r="S59" s="323" t="str">
        <f t="shared" si="6"/>
        <v/>
      </c>
      <c r="T59" s="119"/>
      <c r="U59" s="120" t="str">
        <f t="shared" si="32"/>
        <v/>
      </c>
      <c r="V59" s="121" t="str">
        <f>'1043Bi Dati di base lav.'!M55</f>
        <v/>
      </c>
      <c r="W59" s="122" t="str">
        <f>IF(A59="","",'1043Bi Dati di base lav.'!Q55-'1043Bi Dati di base lav.'!R55)</f>
        <v/>
      </c>
      <c r="X59" s="122" t="str">
        <f>IF(OR($C59="",E59="",F59="",G59="",K59="",'1043Ci Cif. d’affari stagionali'!$D$25&lt;&gt;"Diritto concesso"),"",E59-(F59+G59+W59+K59))</f>
        <v/>
      </c>
      <c r="Y59" s="123" t="str">
        <f t="shared" si="29"/>
        <v/>
      </c>
      <c r="Z59" s="123" t="str">
        <f t="shared" si="33"/>
        <v/>
      </c>
      <c r="AA59" s="123" t="str">
        <f t="shared" si="34"/>
        <v/>
      </c>
      <c r="AB59" s="124" t="str">
        <f t="shared" si="30"/>
        <v/>
      </c>
      <c r="AC59" s="124" t="str">
        <f t="shared" si="12"/>
        <v/>
      </c>
      <c r="AD59" s="124" t="str">
        <f t="shared" si="35"/>
        <v/>
      </c>
      <c r="AE59" s="124" t="str">
        <f t="shared" si="36"/>
        <v/>
      </c>
      <c r="AF59" s="124" t="str">
        <f t="shared" si="15"/>
        <v/>
      </c>
      <c r="AG59" s="124" t="str">
        <f>IF(OR($C59="",L59="",M59=""),"",MAX(N59+'1043Bi Dati di base lav.'!T55-M59,0))</f>
        <v/>
      </c>
      <c r="AH59" s="124">
        <f>'1043Bi Dati di base lav.'!T55</f>
        <v>0</v>
      </c>
      <c r="AI59" s="124" t="str">
        <f t="shared" si="16"/>
        <v/>
      </c>
      <c r="AJ59" s="125">
        <f t="shared" si="37"/>
        <v>0</v>
      </c>
      <c r="AK59" s="126">
        <f t="shared" si="2"/>
        <v>0</v>
      </c>
      <c r="AL59" s="124">
        <f t="shared" si="38"/>
        <v>0</v>
      </c>
      <c r="AM59" s="124">
        <f>IF(E59="",0,'1043Bi Dati di base lav.'!P55)</f>
        <v>0</v>
      </c>
      <c r="AN59" s="127">
        <f>IF('1043Bi Dati di base lav.'!Y55&gt;0,AD59,0)</f>
        <v>0</v>
      </c>
      <c r="AO59" s="128">
        <f>IF('1043Bi Dati di base lav.'!Y55&gt;0,'1043Bi Dati di base lav.'!T55,0)</f>
        <v>0</v>
      </c>
      <c r="AP59" s="124" t="str">
        <f t="shared" si="39"/>
        <v/>
      </c>
      <c r="AQ59" s="124">
        <f>'1043Bi Dati di base lav.'!P55</f>
        <v>0</v>
      </c>
      <c r="AR59" s="124">
        <f t="shared" si="31"/>
        <v>0</v>
      </c>
    </row>
    <row r="60" spans="1:44" s="39" customFormat="1" ht="16.95" customHeight="1">
      <c r="A60" s="132" t="str">
        <f>IF('1043Bi Dati di base lav.'!A56="","",'1043Bi Dati di base lav.'!A56)</f>
        <v/>
      </c>
      <c r="B60" s="133" t="str">
        <f>IF('1043Bi Dati di base lav.'!B56="","",'1043Bi Dati di base lav.'!B56)</f>
        <v/>
      </c>
      <c r="C60" s="129" t="str">
        <f>IF('1043Bi Dati di base lav.'!C56="","",'1043Bi Dati di base lav.'!C56)</f>
        <v/>
      </c>
      <c r="D60" s="310" t="str">
        <f>IF(ISERROR('1043Bi Dati di base lav.'!AJ56),"",'1043Bi Dati di base lav.'!AJ56)</f>
        <v/>
      </c>
      <c r="E60" s="311" t="str">
        <f>IF('1043Bi Dati di base lav.'!N56="","",'1043Bi Dati di base lav.'!N56)</f>
        <v/>
      </c>
      <c r="F60" s="312" t="str">
        <f>IF('1043Bi Dati di base lav.'!O56="","",'1043Bi Dati di base lav.'!O56)</f>
        <v/>
      </c>
      <c r="G60" s="313" t="str">
        <f>IF('1043Bi Dati di base lav.'!P56="","",'1043Bi Dati di base lav.'!P56)</f>
        <v/>
      </c>
      <c r="H60" s="314" t="str">
        <f>IF('1043Bi Dati di base lav.'!Q56="","",'1043Bi Dati di base lav.'!Q56)</f>
        <v/>
      </c>
      <c r="I60" s="315" t="str">
        <f>IF('1043Bi Dati di base lav.'!R56="","",'1043Bi Dati di base lav.'!R56)</f>
        <v/>
      </c>
      <c r="J60" s="316" t="str">
        <f t="shared" si="3"/>
        <v/>
      </c>
      <c r="K60" s="317" t="str">
        <f>IF('1043Bi Dati di base lav.'!S56="","",'1043Bi Dati di base lav.'!S56)</f>
        <v/>
      </c>
      <c r="L60" s="318" t="str">
        <f t="shared" si="24"/>
        <v/>
      </c>
      <c r="M60" s="319" t="str">
        <f t="shared" si="25"/>
        <v/>
      </c>
      <c r="N60" s="320" t="str">
        <f t="shared" si="26"/>
        <v/>
      </c>
      <c r="O60" s="321" t="str">
        <f t="shared" si="5"/>
        <v/>
      </c>
      <c r="P60" s="322" t="str">
        <f t="shared" si="27"/>
        <v/>
      </c>
      <c r="Q60" s="318" t="str">
        <f t="shared" si="28"/>
        <v/>
      </c>
      <c r="R60" s="312" t="str">
        <f>IF(Q60="","",MAX((M60-AH60)*'1043Ai Domanda'!$B$31,0))</f>
        <v/>
      </c>
      <c r="S60" s="323" t="str">
        <f t="shared" si="6"/>
        <v/>
      </c>
      <c r="T60" s="119"/>
      <c r="U60" s="120" t="str">
        <f t="shared" si="32"/>
        <v/>
      </c>
      <c r="V60" s="121" t="str">
        <f>'1043Bi Dati di base lav.'!M56</f>
        <v/>
      </c>
      <c r="W60" s="122" t="str">
        <f>IF(A60="","",'1043Bi Dati di base lav.'!Q56-'1043Bi Dati di base lav.'!R56)</f>
        <v/>
      </c>
      <c r="X60" s="122" t="str">
        <f>IF(OR($C60="",E60="",F60="",G60="",K60="",'1043Ci Cif. d’affari stagionali'!$D$25&lt;&gt;"Diritto concesso"),"",E60-(F60+G60+W60+K60))</f>
        <v/>
      </c>
      <c r="Y60" s="123" t="str">
        <f t="shared" si="29"/>
        <v/>
      </c>
      <c r="Z60" s="123" t="str">
        <f t="shared" si="33"/>
        <v/>
      </c>
      <c r="AA60" s="123" t="str">
        <f t="shared" si="34"/>
        <v/>
      </c>
      <c r="AB60" s="124" t="str">
        <f t="shared" si="30"/>
        <v/>
      </c>
      <c r="AC60" s="124" t="str">
        <f t="shared" si="12"/>
        <v/>
      </c>
      <c r="AD60" s="124" t="str">
        <f t="shared" si="35"/>
        <v/>
      </c>
      <c r="AE60" s="124" t="str">
        <f t="shared" si="36"/>
        <v/>
      </c>
      <c r="AF60" s="124" t="str">
        <f t="shared" si="15"/>
        <v/>
      </c>
      <c r="AG60" s="124" t="str">
        <f>IF(OR($C60="",L60="",M60=""),"",MAX(N60+'1043Bi Dati di base lav.'!T56-M60,0))</f>
        <v/>
      </c>
      <c r="AH60" s="124">
        <f>'1043Bi Dati di base lav.'!T56</f>
        <v>0</v>
      </c>
      <c r="AI60" s="124" t="str">
        <f t="shared" si="16"/>
        <v/>
      </c>
      <c r="AJ60" s="125">
        <f t="shared" si="37"/>
        <v>0</v>
      </c>
      <c r="AK60" s="126">
        <f t="shared" si="2"/>
        <v>0</v>
      </c>
      <c r="AL60" s="124">
        <f t="shared" si="38"/>
        <v>0</v>
      </c>
      <c r="AM60" s="124">
        <f>IF(E60="",0,'1043Bi Dati di base lav.'!P56)</f>
        <v>0</v>
      </c>
      <c r="AN60" s="127">
        <f>IF('1043Bi Dati di base lav.'!Y56&gt;0,AD60,0)</f>
        <v>0</v>
      </c>
      <c r="AO60" s="128">
        <f>IF('1043Bi Dati di base lav.'!Y56&gt;0,'1043Bi Dati di base lav.'!T56,0)</f>
        <v>0</v>
      </c>
      <c r="AP60" s="124" t="str">
        <f t="shared" si="39"/>
        <v/>
      </c>
      <c r="AQ60" s="124">
        <f>'1043Bi Dati di base lav.'!P56</f>
        <v>0</v>
      </c>
      <c r="AR60" s="124">
        <f t="shared" si="31"/>
        <v>0</v>
      </c>
    </row>
    <row r="61" spans="1:44" s="39" customFormat="1" ht="16.95" customHeight="1">
      <c r="A61" s="132" t="str">
        <f>IF('1043Bi Dati di base lav.'!A57="","",'1043Bi Dati di base lav.'!A57)</f>
        <v/>
      </c>
      <c r="B61" s="133" t="str">
        <f>IF('1043Bi Dati di base lav.'!B57="","",'1043Bi Dati di base lav.'!B57)</f>
        <v/>
      </c>
      <c r="C61" s="129" t="str">
        <f>IF('1043Bi Dati di base lav.'!C57="","",'1043Bi Dati di base lav.'!C57)</f>
        <v/>
      </c>
      <c r="D61" s="310" t="str">
        <f>IF(ISERROR('1043Bi Dati di base lav.'!AJ57),"",'1043Bi Dati di base lav.'!AJ57)</f>
        <v/>
      </c>
      <c r="E61" s="311" t="str">
        <f>IF('1043Bi Dati di base lav.'!N57="","",'1043Bi Dati di base lav.'!N57)</f>
        <v/>
      </c>
      <c r="F61" s="312" t="str">
        <f>IF('1043Bi Dati di base lav.'!O57="","",'1043Bi Dati di base lav.'!O57)</f>
        <v/>
      </c>
      <c r="G61" s="313" t="str">
        <f>IF('1043Bi Dati di base lav.'!P57="","",'1043Bi Dati di base lav.'!P57)</f>
        <v/>
      </c>
      <c r="H61" s="314" t="str">
        <f>IF('1043Bi Dati di base lav.'!Q57="","",'1043Bi Dati di base lav.'!Q57)</f>
        <v/>
      </c>
      <c r="I61" s="315" t="str">
        <f>IF('1043Bi Dati di base lav.'!R57="","",'1043Bi Dati di base lav.'!R57)</f>
        <v/>
      </c>
      <c r="J61" s="316" t="str">
        <f t="shared" si="3"/>
        <v/>
      </c>
      <c r="K61" s="317" t="str">
        <f>IF('1043Bi Dati di base lav.'!S57="","",'1043Bi Dati di base lav.'!S57)</f>
        <v/>
      </c>
      <c r="L61" s="318" t="str">
        <f t="shared" si="24"/>
        <v/>
      </c>
      <c r="M61" s="319" t="str">
        <f t="shared" si="25"/>
        <v/>
      </c>
      <c r="N61" s="320" t="str">
        <f t="shared" si="26"/>
        <v/>
      </c>
      <c r="O61" s="321" t="str">
        <f t="shared" si="5"/>
        <v/>
      </c>
      <c r="P61" s="322" t="str">
        <f t="shared" si="27"/>
        <v/>
      </c>
      <c r="Q61" s="318" t="str">
        <f t="shared" si="28"/>
        <v/>
      </c>
      <c r="R61" s="312" t="str">
        <f>IF(Q61="","",MAX((M61-AH61)*'1043Ai Domanda'!$B$31,0))</f>
        <v/>
      </c>
      <c r="S61" s="323" t="str">
        <f t="shared" si="6"/>
        <v/>
      </c>
      <c r="T61" s="119"/>
      <c r="U61" s="120" t="str">
        <f t="shared" si="32"/>
        <v/>
      </c>
      <c r="V61" s="121" t="str">
        <f>'1043Bi Dati di base lav.'!M57</f>
        <v/>
      </c>
      <c r="W61" s="122" t="str">
        <f>IF(A61="","",'1043Bi Dati di base lav.'!Q57-'1043Bi Dati di base lav.'!R57)</f>
        <v/>
      </c>
      <c r="X61" s="122" t="str">
        <f>IF(OR($C61="",E61="",F61="",G61="",K61="",'1043Ci Cif. d’affari stagionali'!$D$25&lt;&gt;"Diritto concesso"),"",E61-(F61+G61+W61+K61))</f>
        <v/>
      </c>
      <c r="Y61" s="123" t="str">
        <f t="shared" si="29"/>
        <v/>
      </c>
      <c r="Z61" s="123" t="str">
        <f t="shared" si="33"/>
        <v/>
      </c>
      <c r="AA61" s="123" t="str">
        <f t="shared" si="34"/>
        <v/>
      </c>
      <c r="AB61" s="124" t="str">
        <f t="shared" si="30"/>
        <v/>
      </c>
      <c r="AC61" s="124" t="str">
        <f t="shared" si="12"/>
        <v/>
      </c>
      <c r="AD61" s="124" t="str">
        <f t="shared" si="35"/>
        <v/>
      </c>
      <c r="AE61" s="124" t="str">
        <f t="shared" si="36"/>
        <v/>
      </c>
      <c r="AF61" s="124" t="str">
        <f t="shared" si="15"/>
        <v/>
      </c>
      <c r="AG61" s="124" t="str">
        <f>IF(OR($C61="",L61="",M61=""),"",MAX(N61+'1043Bi Dati di base lav.'!T57-M61,0))</f>
        <v/>
      </c>
      <c r="AH61" s="124">
        <f>'1043Bi Dati di base lav.'!T57</f>
        <v>0</v>
      </c>
      <c r="AI61" s="124" t="str">
        <f t="shared" si="16"/>
        <v/>
      </c>
      <c r="AJ61" s="125">
        <f t="shared" si="37"/>
        <v>0</v>
      </c>
      <c r="AK61" s="126">
        <f t="shared" si="2"/>
        <v>0</v>
      </c>
      <c r="AL61" s="124">
        <f t="shared" si="38"/>
        <v>0</v>
      </c>
      <c r="AM61" s="124">
        <f>IF(E61="",0,'1043Bi Dati di base lav.'!P57)</f>
        <v>0</v>
      </c>
      <c r="AN61" s="127">
        <f>IF('1043Bi Dati di base lav.'!Y57&gt;0,AD61,0)</f>
        <v>0</v>
      </c>
      <c r="AO61" s="128">
        <f>IF('1043Bi Dati di base lav.'!Y57&gt;0,'1043Bi Dati di base lav.'!T57,0)</f>
        <v>0</v>
      </c>
      <c r="AP61" s="124" t="str">
        <f t="shared" si="39"/>
        <v/>
      </c>
      <c r="AQ61" s="124">
        <f>'1043Bi Dati di base lav.'!P57</f>
        <v>0</v>
      </c>
      <c r="AR61" s="124">
        <f t="shared" si="31"/>
        <v>0</v>
      </c>
    </row>
    <row r="62" spans="1:44" s="39" customFormat="1" ht="16.95" customHeight="1">
      <c r="A62" s="132" t="str">
        <f>IF('1043Bi Dati di base lav.'!A58="","",'1043Bi Dati di base lav.'!A58)</f>
        <v/>
      </c>
      <c r="B62" s="133" t="str">
        <f>IF('1043Bi Dati di base lav.'!B58="","",'1043Bi Dati di base lav.'!B58)</f>
        <v/>
      </c>
      <c r="C62" s="129" t="str">
        <f>IF('1043Bi Dati di base lav.'!C58="","",'1043Bi Dati di base lav.'!C58)</f>
        <v/>
      </c>
      <c r="D62" s="310" t="str">
        <f>IF(ISERROR('1043Bi Dati di base lav.'!AJ58),"",'1043Bi Dati di base lav.'!AJ58)</f>
        <v/>
      </c>
      <c r="E62" s="311" t="str">
        <f>IF('1043Bi Dati di base lav.'!N58="","",'1043Bi Dati di base lav.'!N58)</f>
        <v/>
      </c>
      <c r="F62" s="312" t="str">
        <f>IF('1043Bi Dati di base lav.'!O58="","",'1043Bi Dati di base lav.'!O58)</f>
        <v/>
      </c>
      <c r="G62" s="313" t="str">
        <f>IF('1043Bi Dati di base lav.'!P58="","",'1043Bi Dati di base lav.'!P58)</f>
        <v/>
      </c>
      <c r="H62" s="314" t="str">
        <f>IF('1043Bi Dati di base lav.'!Q58="","",'1043Bi Dati di base lav.'!Q58)</f>
        <v/>
      </c>
      <c r="I62" s="315" t="str">
        <f>IF('1043Bi Dati di base lav.'!R58="","",'1043Bi Dati di base lav.'!R58)</f>
        <v/>
      </c>
      <c r="J62" s="316" t="str">
        <f t="shared" si="3"/>
        <v/>
      </c>
      <c r="K62" s="317" t="str">
        <f>IF('1043Bi Dati di base lav.'!S58="","",'1043Bi Dati di base lav.'!S58)</f>
        <v/>
      </c>
      <c r="L62" s="318" t="str">
        <f t="shared" si="24"/>
        <v/>
      </c>
      <c r="M62" s="319" t="str">
        <f t="shared" si="25"/>
        <v/>
      </c>
      <c r="N62" s="320" t="str">
        <f t="shared" si="26"/>
        <v/>
      </c>
      <c r="O62" s="321" t="str">
        <f t="shared" si="5"/>
        <v/>
      </c>
      <c r="P62" s="322" t="str">
        <f t="shared" si="27"/>
        <v/>
      </c>
      <c r="Q62" s="318" t="str">
        <f t="shared" si="28"/>
        <v/>
      </c>
      <c r="R62" s="312" t="str">
        <f>IF(Q62="","",MAX((M62-AH62)*'1043Ai Domanda'!$B$31,0))</f>
        <v/>
      </c>
      <c r="S62" s="323" t="str">
        <f t="shared" si="6"/>
        <v/>
      </c>
      <c r="T62" s="119"/>
      <c r="U62" s="120" t="str">
        <f t="shared" si="32"/>
        <v/>
      </c>
      <c r="V62" s="121" t="str">
        <f>'1043Bi Dati di base lav.'!M58</f>
        <v/>
      </c>
      <c r="W62" s="122" t="str">
        <f>IF(A62="","",'1043Bi Dati di base lav.'!Q58-'1043Bi Dati di base lav.'!R58)</f>
        <v/>
      </c>
      <c r="X62" s="122" t="str">
        <f>IF(OR($C62="",E62="",F62="",G62="",K62="",'1043Ci Cif. d’affari stagionali'!$D$25&lt;&gt;"Diritto concesso"),"",E62-(F62+G62+W62+K62))</f>
        <v/>
      </c>
      <c r="Y62" s="123" t="str">
        <f t="shared" si="29"/>
        <v/>
      </c>
      <c r="Z62" s="123" t="str">
        <f t="shared" si="33"/>
        <v/>
      </c>
      <c r="AA62" s="123" t="str">
        <f t="shared" si="34"/>
        <v/>
      </c>
      <c r="AB62" s="124" t="str">
        <f t="shared" si="30"/>
        <v/>
      </c>
      <c r="AC62" s="124" t="str">
        <f t="shared" si="12"/>
        <v/>
      </c>
      <c r="AD62" s="124" t="str">
        <f t="shared" si="35"/>
        <v/>
      </c>
      <c r="AE62" s="124" t="str">
        <f t="shared" si="36"/>
        <v/>
      </c>
      <c r="AF62" s="124" t="str">
        <f t="shared" si="15"/>
        <v/>
      </c>
      <c r="AG62" s="124" t="str">
        <f>IF(OR($C62="",L62="",M62=""),"",MAX(N62+'1043Bi Dati di base lav.'!T58-M62,0))</f>
        <v/>
      </c>
      <c r="AH62" s="124">
        <f>'1043Bi Dati di base lav.'!T58</f>
        <v>0</v>
      </c>
      <c r="AI62" s="124" t="str">
        <f t="shared" si="16"/>
        <v/>
      </c>
      <c r="AJ62" s="125">
        <f t="shared" si="37"/>
        <v>0</v>
      </c>
      <c r="AK62" s="126">
        <f t="shared" si="2"/>
        <v>0</v>
      </c>
      <c r="AL62" s="124">
        <f t="shared" si="38"/>
        <v>0</v>
      </c>
      <c r="AM62" s="124">
        <f>IF(E62="",0,'1043Bi Dati di base lav.'!P58)</f>
        <v>0</v>
      </c>
      <c r="AN62" s="127">
        <f>IF('1043Bi Dati di base lav.'!Y58&gt;0,AD62,0)</f>
        <v>0</v>
      </c>
      <c r="AO62" s="128">
        <f>IF('1043Bi Dati di base lav.'!Y58&gt;0,'1043Bi Dati di base lav.'!T58,0)</f>
        <v>0</v>
      </c>
      <c r="AP62" s="124" t="str">
        <f t="shared" si="39"/>
        <v/>
      </c>
      <c r="AQ62" s="124">
        <f>'1043Bi Dati di base lav.'!P58</f>
        <v>0</v>
      </c>
      <c r="AR62" s="124">
        <f t="shared" si="31"/>
        <v>0</v>
      </c>
    </row>
    <row r="63" spans="1:44" s="39" customFormat="1" ht="16.95" customHeight="1">
      <c r="A63" s="132" t="str">
        <f>IF('1043Bi Dati di base lav.'!A59="","",'1043Bi Dati di base lav.'!A59)</f>
        <v/>
      </c>
      <c r="B63" s="133" t="str">
        <f>IF('1043Bi Dati di base lav.'!B59="","",'1043Bi Dati di base lav.'!B59)</f>
        <v/>
      </c>
      <c r="C63" s="129" t="str">
        <f>IF('1043Bi Dati di base lav.'!C59="","",'1043Bi Dati di base lav.'!C59)</f>
        <v/>
      </c>
      <c r="D63" s="310" t="str">
        <f>IF(ISERROR('1043Bi Dati di base lav.'!AJ59),"",'1043Bi Dati di base lav.'!AJ59)</f>
        <v/>
      </c>
      <c r="E63" s="311" t="str">
        <f>IF('1043Bi Dati di base lav.'!N59="","",'1043Bi Dati di base lav.'!N59)</f>
        <v/>
      </c>
      <c r="F63" s="312" t="str">
        <f>IF('1043Bi Dati di base lav.'!O59="","",'1043Bi Dati di base lav.'!O59)</f>
        <v/>
      </c>
      <c r="G63" s="313" t="str">
        <f>IF('1043Bi Dati di base lav.'!P59="","",'1043Bi Dati di base lav.'!P59)</f>
        <v/>
      </c>
      <c r="H63" s="314" t="str">
        <f>IF('1043Bi Dati di base lav.'!Q59="","",'1043Bi Dati di base lav.'!Q59)</f>
        <v/>
      </c>
      <c r="I63" s="315" t="str">
        <f>IF('1043Bi Dati di base lav.'!R59="","",'1043Bi Dati di base lav.'!R59)</f>
        <v/>
      </c>
      <c r="J63" s="316" t="str">
        <f t="shared" si="3"/>
        <v/>
      </c>
      <c r="K63" s="317" t="str">
        <f>IF('1043Bi Dati di base lav.'!S59="","",'1043Bi Dati di base lav.'!S59)</f>
        <v/>
      </c>
      <c r="L63" s="318" t="str">
        <f t="shared" si="24"/>
        <v/>
      </c>
      <c r="M63" s="319" t="str">
        <f t="shared" si="25"/>
        <v/>
      </c>
      <c r="N63" s="320" t="str">
        <f t="shared" si="26"/>
        <v/>
      </c>
      <c r="O63" s="321" t="str">
        <f t="shared" si="5"/>
        <v/>
      </c>
      <c r="P63" s="322" t="str">
        <f t="shared" si="27"/>
        <v/>
      </c>
      <c r="Q63" s="318" t="str">
        <f t="shared" si="28"/>
        <v/>
      </c>
      <c r="R63" s="312" t="str">
        <f>IF(Q63="","",MAX((M63-AH63)*'1043Ai Domanda'!$B$31,0))</f>
        <v/>
      </c>
      <c r="S63" s="323" t="str">
        <f t="shared" si="6"/>
        <v/>
      </c>
      <c r="T63" s="119"/>
      <c r="U63" s="120" t="str">
        <f t="shared" si="32"/>
        <v/>
      </c>
      <c r="V63" s="121" t="str">
        <f>'1043Bi Dati di base lav.'!M59</f>
        <v/>
      </c>
      <c r="W63" s="122" t="str">
        <f>IF(A63="","",'1043Bi Dati di base lav.'!Q59-'1043Bi Dati di base lav.'!R59)</f>
        <v/>
      </c>
      <c r="X63" s="122" t="str">
        <f>IF(OR($C63="",E63="",F63="",G63="",K63="",'1043Ci Cif. d’affari stagionali'!$D$25&lt;&gt;"Diritto concesso"),"",E63-(F63+G63+W63+K63))</f>
        <v/>
      </c>
      <c r="Y63" s="123" t="str">
        <f t="shared" si="29"/>
        <v/>
      </c>
      <c r="Z63" s="123" t="str">
        <f t="shared" si="33"/>
        <v/>
      </c>
      <c r="AA63" s="123" t="str">
        <f t="shared" si="34"/>
        <v/>
      </c>
      <c r="AB63" s="124" t="str">
        <f t="shared" si="30"/>
        <v/>
      </c>
      <c r="AC63" s="124" t="str">
        <f t="shared" si="12"/>
        <v/>
      </c>
      <c r="AD63" s="124" t="str">
        <f t="shared" si="35"/>
        <v/>
      </c>
      <c r="AE63" s="124" t="str">
        <f t="shared" si="36"/>
        <v/>
      </c>
      <c r="AF63" s="124" t="str">
        <f t="shared" si="15"/>
        <v/>
      </c>
      <c r="AG63" s="124" t="str">
        <f>IF(OR($C63="",L63="",M63=""),"",MAX(N63+'1043Bi Dati di base lav.'!T59-M63,0))</f>
        <v/>
      </c>
      <c r="AH63" s="124">
        <f>'1043Bi Dati di base lav.'!T59</f>
        <v>0</v>
      </c>
      <c r="AI63" s="124" t="str">
        <f t="shared" si="16"/>
        <v/>
      </c>
      <c r="AJ63" s="125">
        <f t="shared" si="37"/>
        <v>0</v>
      </c>
      <c r="AK63" s="126">
        <f t="shared" si="2"/>
        <v>0</v>
      </c>
      <c r="AL63" s="124">
        <f t="shared" si="38"/>
        <v>0</v>
      </c>
      <c r="AM63" s="124">
        <f>IF(E63="",0,'1043Bi Dati di base lav.'!P59)</f>
        <v>0</v>
      </c>
      <c r="AN63" s="127">
        <f>IF('1043Bi Dati di base lav.'!Y59&gt;0,AD63,0)</f>
        <v>0</v>
      </c>
      <c r="AO63" s="128">
        <f>IF('1043Bi Dati di base lav.'!Y59&gt;0,'1043Bi Dati di base lav.'!T59,0)</f>
        <v>0</v>
      </c>
      <c r="AP63" s="124" t="str">
        <f t="shared" si="39"/>
        <v/>
      </c>
      <c r="AQ63" s="124">
        <f>'1043Bi Dati di base lav.'!P59</f>
        <v>0</v>
      </c>
      <c r="AR63" s="124">
        <f t="shared" si="31"/>
        <v>0</v>
      </c>
    </row>
    <row r="64" spans="1:44" s="39" customFormat="1" ht="16.95" customHeight="1">
      <c r="A64" s="132" t="str">
        <f>IF('1043Bi Dati di base lav.'!A60="","",'1043Bi Dati di base lav.'!A60)</f>
        <v/>
      </c>
      <c r="B64" s="133" t="str">
        <f>IF('1043Bi Dati di base lav.'!B60="","",'1043Bi Dati di base lav.'!B60)</f>
        <v/>
      </c>
      <c r="C64" s="129" t="str">
        <f>IF('1043Bi Dati di base lav.'!C60="","",'1043Bi Dati di base lav.'!C60)</f>
        <v/>
      </c>
      <c r="D64" s="310" t="str">
        <f>IF(ISERROR('1043Bi Dati di base lav.'!AJ60),"",'1043Bi Dati di base lav.'!AJ60)</f>
        <v/>
      </c>
      <c r="E64" s="311" t="str">
        <f>IF('1043Bi Dati di base lav.'!N60="","",'1043Bi Dati di base lav.'!N60)</f>
        <v/>
      </c>
      <c r="F64" s="312" t="str">
        <f>IF('1043Bi Dati di base lav.'!O60="","",'1043Bi Dati di base lav.'!O60)</f>
        <v/>
      </c>
      <c r="G64" s="313" t="str">
        <f>IF('1043Bi Dati di base lav.'!P60="","",'1043Bi Dati di base lav.'!P60)</f>
        <v/>
      </c>
      <c r="H64" s="314" t="str">
        <f>IF('1043Bi Dati di base lav.'!Q60="","",'1043Bi Dati di base lav.'!Q60)</f>
        <v/>
      </c>
      <c r="I64" s="315" t="str">
        <f>IF('1043Bi Dati di base lav.'!R60="","",'1043Bi Dati di base lav.'!R60)</f>
        <v/>
      </c>
      <c r="J64" s="316" t="str">
        <f t="shared" si="3"/>
        <v/>
      </c>
      <c r="K64" s="317" t="str">
        <f>IF('1043Bi Dati di base lav.'!S60="","",'1043Bi Dati di base lav.'!S60)</f>
        <v/>
      </c>
      <c r="L64" s="318" t="str">
        <f t="shared" si="24"/>
        <v/>
      </c>
      <c r="M64" s="319" t="str">
        <f t="shared" si="25"/>
        <v/>
      </c>
      <c r="N64" s="320" t="str">
        <f t="shared" si="26"/>
        <v/>
      </c>
      <c r="O64" s="321" t="str">
        <f t="shared" si="5"/>
        <v/>
      </c>
      <c r="P64" s="322" t="str">
        <f t="shared" si="27"/>
        <v/>
      </c>
      <c r="Q64" s="318" t="str">
        <f t="shared" si="28"/>
        <v/>
      </c>
      <c r="R64" s="312" t="str">
        <f>IF(Q64="","",MAX((M64-AH64)*'1043Ai Domanda'!$B$31,0))</f>
        <v/>
      </c>
      <c r="S64" s="323" t="str">
        <f t="shared" si="6"/>
        <v/>
      </c>
      <c r="T64" s="119"/>
      <c r="U64" s="120" t="str">
        <f t="shared" si="32"/>
        <v/>
      </c>
      <c r="V64" s="121" t="str">
        <f>'1043Bi Dati di base lav.'!M60</f>
        <v/>
      </c>
      <c r="W64" s="122" t="str">
        <f>IF(A64="","",'1043Bi Dati di base lav.'!Q60-'1043Bi Dati di base lav.'!R60)</f>
        <v/>
      </c>
      <c r="X64" s="122" t="str">
        <f>IF(OR($C64="",E64="",F64="",G64="",K64="",'1043Ci Cif. d’affari stagionali'!$D$25&lt;&gt;"Diritto concesso"),"",E64-(F64+G64+W64+K64))</f>
        <v/>
      </c>
      <c r="Y64" s="123" t="str">
        <f t="shared" si="29"/>
        <v/>
      </c>
      <c r="Z64" s="123" t="str">
        <f t="shared" si="33"/>
        <v/>
      </c>
      <c r="AA64" s="123" t="str">
        <f t="shared" si="34"/>
        <v/>
      </c>
      <c r="AB64" s="124" t="str">
        <f t="shared" si="30"/>
        <v/>
      </c>
      <c r="AC64" s="124" t="str">
        <f t="shared" si="12"/>
        <v/>
      </c>
      <c r="AD64" s="124" t="str">
        <f t="shared" si="35"/>
        <v/>
      </c>
      <c r="AE64" s="124" t="str">
        <f t="shared" si="36"/>
        <v/>
      </c>
      <c r="AF64" s="124" t="str">
        <f t="shared" si="15"/>
        <v/>
      </c>
      <c r="AG64" s="124" t="str">
        <f>IF(OR($C64="",L64="",M64=""),"",MAX(N64+'1043Bi Dati di base lav.'!T60-M64,0))</f>
        <v/>
      </c>
      <c r="AH64" s="124">
        <f>'1043Bi Dati di base lav.'!T60</f>
        <v>0</v>
      </c>
      <c r="AI64" s="124" t="str">
        <f t="shared" si="16"/>
        <v/>
      </c>
      <c r="AJ64" s="125">
        <f t="shared" si="37"/>
        <v>0</v>
      </c>
      <c r="AK64" s="126">
        <f t="shared" si="2"/>
        <v>0</v>
      </c>
      <c r="AL64" s="124">
        <f t="shared" si="38"/>
        <v>0</v>
      </c>
      <c r="AM64" s="124">
        <f>IF(E64="",0,'1043Bi Dati di base lav.'!P60)</f>
        <v>0</v>
      </c>
      <c r="AN64" s="127">
        <f>IF('1043Bi Dati di base lav.'!Y60&gt;0,AD64,0)</f>
        <v>0</v>
      </c>
      <c r="AO64" s="128">
        <f>IF('1043Bi Dati di base lav.'!Y60&gt;0,'1043Bi Dati di base lav.'!T60,0)</f>
        <v>0</v>
      </c>
      <c r="AP64" s="124" t="str">
        <f t="shared" si="39"/>
        <v/>
      </c>
      <c r="AQ64" s="124">
        <f>'1043Bi Dati di base lav.'!P60</f>
        <v>0</v>
      </c>
      <c r="AR64" s="124">
        <f t="shared" si="31"/>
        <v>0</v>
      </c>
    </row>
    <row r="65" spans="1:44" s="39" customFormat="1" ht="16.95" customHeight="1">
      <c r="A65" s="132" t="str">
        <f>IF('1043Bi Dati di base lav.'!A61="","",'1043Bi Dati di base lav.'!A61)</f>
        <v/>
      </c>
      <c r="B65" s="133" t="str">
        <f>IF('1043Bi Dati di base lav.'!B61="","",'1043Bi Dati di base lav.'!B61)</f>
        <v/>
      </c>
      <c r="C65" s="129" t="str">
        <f>IF('1043Bi Dati di base lav.'!C61="","",'1043Bi Dati di base lav.'!C61)</f>
        <v/>
      </c>
      <c r="D65" s="310" t="str">
        <f>IF(ISERROR('1043Bi Dati di base lav.'!AJ61),"",'1043Bi Dati di base lav.'!AJ61)</f>
        <v/>
      </c>
      <c r="E65" s="311" t="str">
        <f>IF('1043Bi Dati di base lav.'!N61="","",'1043Bi Dati di base lav.'!N61)</f>
        <v/>
      </c>
      <c r="F65" s="312" t="str">
        <f>IF('1043Bi Dati di base lav.'!O61="","",'1043Bi Dati di base lav.'!O61)</f>
        <v/>
      </c>
      <c r="G65" s="313" t="str">
        <f>IF('1043Bi Dati di base lav.'!P61="","",'1043Bi Dati di base lav.'!P61)</f>
        <v/>
      </c>
      <c r="H65" s="314" t="str">
        <f>IF('1043Bi Dati di base lav.'!Q61="","",'1043Bi Dati di base lav.'!Q61)</f>
        <v/>
      </c>
      <c r="I65" s="315" t="str">
        <f>IF('1043Bi Dati di base lav.'!R61="","",'1043Bi Dati di base lav.'!R61)</f>
        <v/>
      </c>
      <c r="J65" s="316" t="str">
        <f t="shared" si="3"/>
        <v/>
      </c>
      <c r="K65" s="317" t="str">
        <f>IF('1043Bi Dati di base lav.'!S61="","",'1043Bi Dati di base lav.'!S61)</f>
        <v/>
      </c>
      <c r="L65" s="318" t="str">
        <f t="shared" si="24"/>
        <v/>
      </c>
      <c r="M65" s="319" t="str">
        <f t="shared" si="25"/>
        <v/>
      </c>
      <c r="N65" s="320" t="str">
        <f t="shared" si="26"/>
        <v/>
      </c>
      <c r="O65" s="321" t="str">
        <f t="shared" si="5"/>
        <v/>
      </c>
      <c r="P65" s="322" t="str">
        <f t="shared" si="27"/>
        <v/>
      </c>
      <c r="Q65" s="318" t="str">
        <f t="shared" si="28"/>
        <v/>
      </c>
      <c r="R65" s="312" t="str">
        <f>IF(Q65="","",MAX((M65-AH65)*'1043Ai Domanda'!$B$31,0))</f>
        <v/>
      </c>
      <c r="S65" s="323" t="str">
        <f t="shared" si="6"/>
        <v/>
      </c>
      <c r="T65" s="119"/>
      <c r="U65" s="120" t="str">
        <f t="shared" si="32"/>
        <v/>
      </c>
      <c r="V65" s="121" t="str">
        <f>'1043Bi Dati di base lav.'!M61</f>
        <v/>
      </c>
      <c r="W65" s="122" t="str">
        <f>IF(A65="","",'1043Bi Dati di base lav.'!Q61-'1043Bi Dati di base lav.'!R61)</f>
        <v/>
      </c>
      <c r="X65" s="122" t="str">
        <f>IF(OR($C65="",E65="",F65="",G65="",K65="",'1043Ci Cif. d’affari stagionali'!$D$25&lt;&gt;"Diritto concesso"),"",E65-(F65+G65+W65+K65))</f>
        <v/>
      </c>
      <c r="Y65" s="123" t="str">
        <f t="shared" si="29"/>
        <v/>
      </c>
      <c r="Z65" s="123" t="str">
        <f t="shared" si="33"/>
        <v/>
      </c>
      <c r="AA65" s="123" t="str">
        <f t="shared" si="34"/>
        <v/>
      </c>
      <c r="AB65" s="124" t="str">
        <f t="shared" si="30"/>
        <v/>
      </c>
      <c r="AC65" s="124" t="str">
        <f t="shared" si="12"/>
        <v/>
      </c>
      <c r="AD65" s="124" t="str">
        <f t="shared" si="35"/>
        <v/>
      </c>
      <c r="AE65" s="124" t="str">
        <f t="shared" si="36"/>
        <v/>
      </c>
      <c r="AF65" s="124" t="str">
        <f t="shared" si="15"/>
        <v/>
      </c>
      <c r="AG65" s="124" t="str">
        <f>IF(OR($C65="",L65="",M65=""),"",MAX(N65+'1043Bi Dati di base lav.'!T61-M65,0))</f>
        <v/>
      </c>
      <c r="AH65" s="124">
        <f>'1043Bi Dati di base lav.'!T61</f>
        <v>0</v>
      </c>
      <c r="AI65" s="124" t="str">
        <f t="shared" si="16"/>
        <v/>
      </c>
      <c r="AJ65" s="125">
        <f t="shared" si="37"/>
        <v>0</v>
      </c>
      <c r="AK65" s="126">
        <f t="shared" si="2"/>
        <v>0</v>
      </c>
      <c r="AL65" s="124">
        <f t="shared" si="38"/>
        <v>0</v>
      </c>
      <c r="AM65" s="124">
        <f>IF(E65="",0,'1043Bi Dati di base lav.'!P61)</f>
        <v>0</v>
      </c>
      <c r="AN65" s="127">
        <f>IF('1043Bi Dati di base lav.'!Y61&gt;0,AD65,0)</f>
        <v>0</v>
      </c>
      <c r="AO65" s="128">
        <f>IF('1043Bi Dati di base lav.'!Y61&gt;0,'1043Bi Dati di base lav.'!T61,0)</f>
        <v>0</v>
      </c>
      <c r="AP65" s="124" t="str">
        <f t="shared" si="39"/>
        <v/>
      </c>
      <c r="AQ65" s="124">
        <f>'1043Bi Dati di base lav.'!P61</f>
        <v>0</v>
      </c>
      <c r="AR65" s="124">
        <f t="shared" si="31"/>
        <v>0</v>
      </c>
    </row>
    <row r="66" spans="1:44" s="39" customFormat="1" ht="16.95" customHeight="1">
      <c r="A66" s="132" t="str">
        <f>IF('1043Bi Dati di base lav.'!A62="","",'1043Bi Dati di base lav.'!A62)</f>
        <v/>
      </c>
      <c r="B66" s="133" t="str">
        <f>IF('1043Bi Dati di base lav.'!B62="","",'1043Bi Dati di base lav.'!B62)</f>
        <v/>
      </c>
      <c r="C66" s="129" t="str">
        <f>IF('1043Bi Dati di base lav.'!C62="","",'1043Bi Dati di base lav.'!C62)</f>
        <v/>
      </c>
      <c r="D66" s="310" t="str">
        <f>IF(ISERROR('1043Bi Dati di base lav.'!AJ62),"",'1043Bi Dati di base lav.'!AJ62)</f>
        <v/>
      </c>
      <c r="E66" s="311" t="str">
        <f>IF('1043Bi Dati di base lav.'!N62="","",'1043Bi Dati di base lav.'!N62)</f>
        <v/>
      </c>
      <c r="F66" s="312" t="str">
        <f>IF('1043Bi Dati di base lav.'!O62="","",'1043Bi Dati di base lav.'!O62)</f>
        <v/>
      </c>
      <c r="G66" s="313" t="str">
        <f>IF('1043Bi Dati di base lav.'!P62="","",'1043Bi Dati di base lav.'!P62)</f>
        <v/>
      </c>
      <c r="H66" s="314" t="str">
        <f>IF('1043Bi Dati di base lav.'!Q62="","",'1043Bi Dati di base lav.'!Q62)</f>
        <v/>
      </c>
      <c r="I66" s="315" t="str">
        <f>IF('1043Bi Dati di base lav.'!R62="","",'1043Bi Dati di base lav.'!R62)</f>
        <v/>
      </c>
      <c r="J66" s="316" t="str">
        <f t="shared" si="3"/>
        <v/>
      </c>
      <c r="K66" s="317" t="str">
        <f>IF('1043Bi Dati di base lav.'!S62="","",'1043Bi Dati di base lav.'!S62)</f>
        <v/>
      </c>
      <c r="L66" s="318" t="str">
        <f t="shared" si="24"/>
        <v/>
      </c>
      <c r="M66" s="319" t="str">
        <f t="shared" si="25"/>
        <v/>
      </c>
      <c r="N66" s="320" t="str">
        <f t="shared" si="26"/>
        <v/>
      </c>
      <c r="O66" s="321" t="str">
        <f t="shared" si="5"/>
        <v/>
      </c>
      <c r="P66" s="322" t="str">
        <f t="shared" si="27"/>
        <v/>
      </c>
      <c r="Q66" s="318" t="str">
        <f t="shared" si="28"/>
        <v/>
      </c>
      <c r="R66" s="312" t="str">
        <f>IF(Q66="","",MAX((M66-AH66)*'1043Ai Domanda'!$B$31,0))</f>
        <v/>
      </c>
      <c r="S66" s="323" t="str">
        <f t="shared" si="6"/>
        <v/>
      </c>
      <c r="T66" s="119"/>
      <c r="U66" s="120" t="str">
        <f t="shared" si="32"/>
        <v/>
      </c>
      <c r="V66" s="121" t="str">
        <f>'1043Bi Dati di base lav.'!M62</f>
        <v/>
      </c>
      <c r="W66" s="122" t="str">
        <f>IF(A66="","",'1043Bi Dati di base lav.'!Q62-'1043Bi Dati di base lav.'!R62)</f>
        <v/>
      </c>
      <c r="X66" s="122" t="str">
        <f>IF(OR($C66="",E66="",F66="",G66="",K66="",'1043Ci Cif. d’affari stagionali'!$D$25&lt;&gt;"Diritto concesso"),"",E66-(F66+G66+W66+K66))</f>
        <v/>
      </c>
      <c r="Y66" s="123" t="str">
        <f t="shared" si="29"/>
        <v/>
      </c>
      <c r="Z66" s="123" t="str">
        <f t="shared" si="33"/>
        <v/>
      </c>
      <c r="AA66" s="123" t="str">
        <f t="shared" si="34"/>
        <v/>
      </c>
      <c r="AB66" s="124" t="str">
        <f t="shared" si="30"/>
        <v/>
      </c>
      <c r="AC66" s="124" t="str">
        <f t="shared" si="12"/>
        <v/>
      </c>
      <c r="AD66" s="124" t="str">
        <f t="shared" si="35"/>
        <v/>
      </c>
      <c r="AE66" s="124" t="str">
        <f t="shared" si="36"/>
        <v/>
      </c>
      <c r="AF66" s="124" t="str">
        <f t="shared" si="15"/>
        <v/>
      </c>
      <c r="AG66" s="124" t="str">
        <f>IF(OR($C66="",L66="",M66=""),"",MAX(N66+'1043Bi Dati di base lav.'!T62-M66,0))</f>
        <v/>
      </c>
      <c r="AH66" s="124">
        <f>'1043Bi Dati di base lav.'!T62</f>
        <v>0</v>
      </c>
      <c r="AI66" s="124" t="str">
        <f t="shared" si="16"/>
        <v/>
      </c>
      <c r="AJ66" s="125">
        <f t="shared" si="37"/>
        <v>0</v>
      </c>
      <c r="AK66" s="126">
        <f t="shared" si="2"/>
        <v>0</v>
      </c>
      <c r="AL66" s="124">
        <f t="shared" si="38"/>
        <v>0</v>
      </c>
      <c r="AM66" s="124">
        <f>IF(E66="",0,'1043Bi Dati di base lav.'!P62)</f>
        <v>0</v>
      </c>
      <c r="AN66" s="127">
        <f>IF('1043Bi Dati di base lav.'!Y62&gt;0,AD66,0)</f>
        <v>0</v>
      </c>
      <c r="AO66" s="128">
        <f>IF('1043Bi Dati di base lav.'!Y62&gt;0,'1043Bi Dati di base lav.'!T62,0)</f>
        <v>0</v>
      </c>
      <c r="AP66" s="124" t="str">
        <f t="shared" si="39"/>
        <v/>
      </c>
      <c r="AQ66" s="124">
        <f>'1043Bi Dati di base lav.'!P62</f>
        <v>0</v>
      </c>
      <c r="AR66" s="124">
        <f t="shared" si="31"/>
        <v>0</v>
      </c>
    </row>
    <row r="67" spans="1:44" s="39" customFormat="1" ht="16.95" customHeight="1">
      <c r="A67" s="132" t="str">
        <f>IF('1043Bi Dati di base lav.'!A63="","",'1043Bi Dati di base lav.'!A63)</f>
        <v/>
      </c>
      <c r="B67" s="133" t="str">
        <f>IF('1043Bi Dati di base lav.'!B63="","",'1043Bi Dati di base lav.'!B63)</f>
        <v/>
      </c>
      <c r="C67" s="129" t="str">
        <f>IF('1043Bi Dati di base lav.'!C63="","",'1043Bi Dati di base lav.'!C63)</f>
        <v/>
      </c>
      <c r="D67" s="310" t="str">
        <f>IF(ISERROR('1043Bi Dati di base lav.'!AJ63),"",'1043Bi Dati di base lav.'!AJ63)</f>
        <v/>
      </c>
      <c r="E67" s="311" t="str">
        <f>IF('1043Bi Dati di base lav.'!N63="","",'1043Bi Dati di base lav.'!N63)</f>
        <v/>
      </c>
      <c r="F67" s="312" t="str">
        <f>IF('1043Bi Dati di base lav.'!O63="","",'1043Bi Dati di base lav.'!O63)</f>
        <v/>
      </c>
      <c r="G67" s="313" t="str">
        <f>IF('1043Bi Dati di base lav.'!P63="","",'1043Bi Dati di base lav.'!P63)</f>
        <v/>
      </c>
      <c r="H67" s="314" t="str">
        <f>IF('1043Bi Dati di base lav.'!Q63="","",'1043Bi Dati di base lav.'!Q63)</f>
        <v/>
      </c>
      <c r="I67" s="315" t="str">
        <f>IF('1043Bi Dati di base lav.'!R63="","",'1043Bi Dati di base lav.'!R63)</f>
        <v/>
      </c>
      <c r="J67" s="316" t="str">
        <f t="shared" si="3"/>
        <v/>
      </c>
      <c r="K67" s="317" t="str">
        <f>IF('1043Bi Dati di base lav.'!S63="","",'1043Bi Dati di base lav.'!S63)</f>
        <v/>
      </c>
      <c r="L67" s="318" t="str">
        <f t="shared" si="24"/>
        <v/>
      </c>
      <c r="M67" s="319" t="str">
        <f t="shared" si="25"/>
        <v/>
      </c>
      <c r="N67" s="320" t="str">
        <f t="shared" si="26"/>
        <v/>
      </c>
      <c r="O67" s="321" t="str">
        <f t="shared" si="5"/>
        <v/>
      </c>
      <c r="P67" s="322" t="str">
        <f t="shared" si="27"/>
        <v/>
      </c>
      <c r="Q67" s="318" t="str">
        <f t="shared" si="28"/>
        <v/>
      </c>
      <c r="R67" s="312" t="str">
        <f>IF(Q67="","",MAX((M67-AH67)*'1043Ai Domanda'!$B$31,0))</f>
        <v/>
      </c>
      <c r="S67" s="323" t="str">
        <f t="shared" si="6"/>
        <v/>
      </c>
      <c r="T67" s="119"/>
      <c r="U67" s="120" t="str">
        <f t="shared" si="32"/>
        <v/>
      </c>
      <c r="V67" s="121" t="str">
        <f>'1043Bi Dati di base lav.'!M63</f>
        <v/>
      </c>
      <c r="W67" s="122" t="str">
        <f>IF(A67="","",'1043Bi Dati di base lav.'!Q63-'1043Bi Dati di base lav.'!R63)</f>
        <v/>
      </c>
      <c r="X67" s="122" t="str">
        <f>IF(OR($C67="",E67="",F67="",G67="",K67="",'1043Ci Cif. d’affari stagionali'!$D$25&lt;&gt;"Diritto concesso"),"",E67-(F67+G67+W67+K67))</f>
        <v/>
      </c>
      <c r="Y67" s="123" t="str">
        <f t="shared" si="29"/>
        <v/>
      </c>
      <c r="Z67" s="123" t="str">
        <f t="shared" si="33"/>
        <v/>
      </c>
      <c r="AA67" s="123" t="str">
        <f t="shared" si="34"/>
        <v/>
      </c>
      <c r="AB67" s="124" t="str">
        <f t="shared" si="30"/>
        <v/>
      </c>
      <c r="AC67" s="124" t="str">
        <f t="shared" si="12"/>
        <v/>
      </c>
      <c r="AD67" s="124" t="str">
        <f t="shared" si="35"/>
        <v/>
      </c>
      <c r="AE67" s="124" t="str">
        <f t="shared" si="36"/>
        <v/>
      </c>
      <c r="AF67" s="124" t="str">
        <f t="shared" si="15"/>
        <v/>
      </c>
      <c r="AG67" s="124" t="str">
        <f>IF(OR($C67="",L67="",M67=""),"",MAX(N67+'1043Bi Dati di base lav.'!T63-M67,0))</f>
        <v/>
      </c>
      <c r="AH67" s="124">
        <f>'1043Bi Dati di base lav.'!T63</f>
        <v>0</v>
      </c>
      <c r="AI67" s="124" t="str">
        <f t="shared" si="16"/>
        <v/>
      </c>
      <c r="AJ67" s="125">
        <f t="shared" si="37"/>
        <v>0</v>
      </c>
      <c r="AK67" s="126">
        <f t="shared" si="2"/>
        <v>0</v>
      </c>
      <c r="AL67" s="124">
        <f t="shared" si="38"/>
        <v>0</v>
      </c>
      <c r="AM67" s="124">
        <f>IF(E67="",0,'1043Bi Dati di base lav.'!P63)</f>
        <v>0</v>
      </c>
      <c r="AN67" s="127">
        <f>IF('1043Bi Dati di base lav.'!Y63&gt;0,AD67,0)</f>
        <v>0</v>
      </c>
      <c r="AO67" s="128">
        <f>IF('1043Bi Dati di base lav.'!Y63&gt;0,'1043Bi Dati di base lav.'!T63,0)</f>
        <v>0</v>
      </c>
      <c r="AP67" s="124" t="str">
        <f t="shared" si="39"/>
        <v/>
      </c>
      <c r="AQ67" s="124">
        <f>'1043Bi Dati di base lav.'!P63</f>
        <v>0</v>
      </c>
      <c r="AR67" s="124">
        <f t="shared" si="31"/>
        <v>0</v>
      </c>
    </row>
    <row r="68" spans="1:44" s="39" customFormat="1" ht="16.95" customHeight="1">
      <c r="A68" s="132" t="str">
        <f>IF('1043Bi Dati di base lav.'!A64="","",'1043Bi Dati di base lav.'!A64)</f>
        <v/>
      </c>
      <c r="B68" s="133" t="str">
        <f>IF('1043Bi Dati di base lav.'!B64="","",'1043Bi Dati di base lav.'!B64)</f>
        <v/>
      </c>
      <c r="C68" s="129" t="str">
        <f>IF('1043Bi Dati di base lav.'!C64="","",'1043Bi Dati di base lav.'!C64)</f>
        <v/>
      </c>
      <c r="D68" s="310" t="str">
        <f>IF(ISERROR('1043Bi Dati di base lav.'!AJ64),"",'1043Bi Dati di base lav.'!AJ64)</f>
        <v/>
      </c>
      <c r="E68" s="311" t="str">
        <f>IF('1043Bi Dati di base lav.'!N64="","",'1043Bi Dati di base lav.'!N64)</f>
        <v/>
      </c>
      <c r="F68" s="312" t="str">
        <f>IF('1043Bi Dati di base lav.'!O64="","",'1043Bi Dati di base lav.'!O64)</f>
        <v/>
      </c>
      <c r="G68" s="313" t="str">
        <f>IF('1043Bi Dati di base lav.'!P64="","",'1043Bi Dati di base lav.'!P64)</f>
        <v/>
      </c>
      <c r="H68" s="314" t="str">
        <f>IF('1043Bi Dati di base lav.'!Q64="","",'1043Bi Dati di base lav.'!Q64)</f>
        <v/>
      </c>
      <c r="I68" s="315" t="str">
        <f>IF('1043Bi Dati di base lav.'!R64="","",'1043Bi Dati di base lav.'!R64)</f>
        <v/>
      </c>
      <c r="J68" s="316" t="str">
        <f t="shared" si="3"/>
        <v/>
      </c>
      <c r="K68" s="317" t="str">
        <f>IF('1043Bi Dati di base lav.'!S64="","",'1043Bi Dati di base lav.'!S64)</f>
        <v/>
      </c>
      <c r="L68" s="318" t="str">
        <f t="shared" si="24"/>
        <v/>
      </c>
      <c r="M68" s="319" t="str">
        <f t="shared" si="25"/>
        <v/>
      </c>
      <c r="N68" s="320" t="str">
        <f t="shared" si="26"/>
        <v/>
      </c>
      <c r="O68" s="321" t="str">
        <f t="shared" si="5"/>
        <v/>
      </c>
      <c r="P68" s="322" t="str">
        <f t="shared" si="27"/>
        <v/>
      </c>
      <c r="Q68" s="318" t="str">
        <f t="shared" si="28"/>
        <v/>
      </c>
      <c r="R68" s="312" t="str">
        <f>IF(Q68="","",MAX((M68-AH68)*'1043Ai Domanda'!$B$31,0))</f>
        <v/>
      </c>
      <c r="S68" s="323" t="str">
        <f t="shared" si="6"/>
        <v/>
      </c>
      <c r="T68" s="119"/>
      <c r="U68" s="120" t="str">
        <f t="shared" si="32"/>
        <v/>
      </c>
      <c r="V68" s="121" t="str">
        <f>'1043Bi Dati di base lav.'!M64</f>
        <v/>
      </c>
      <c r="W68" s="122" t="str">
        <f>IF(A68="","",'1043Bi Dati di base lav.'!Q64-'1043Bi Dati di base lav.'!R64)</f>
        <v/>
      </c>
      <c r="X68" s="122" t="str">
        <f>IF(OR($C68="",E68="",F68="",G68="",K68="",'1043Ci Cif. d’affari stagionali'!$D$25&lt;&gt;"Diritto concesso"),"",E68-(F68+G68+W68+K68))</f>
        <v/>
      </c>
      <c r="Y68" s="123" t="str">
        <f t="shared" si="29"/>
        <v/>
      </c>
      <c r="Z68" s="123" t="str">
        <f t="shared" si="33"/>
        <v/>
      </c>
      <c r="AA68" s="123" t="str">
        <f t="shared" si="34"/>
        <v/>
      </c>
      <c r="AB68" s="124" t="str">
        <f t="shared" si="30"/>
        <v/>
      </c>
      <c r="AC68" s="124" t="str">
        <f t="shared" si="12"/>
        <v/>
      </c>
      <c r="AD68" s="124" t="str">
        <f t="shared" si="35"/>
        <v/>
      </c>
      <c r="AE68" s="124" t="str">
        <f t="shared" si="36"/>
        <v/>
      </c>
      <c r="AF68" s="124" t="str">
        <f t="shared" si="15"/>
        <v/>
      </c>
      <c r="AG68" s="124" t="str">
        <f>IF(OR($C68="",L68="",M68=""),"",MAX(N68+'1043Bi Dati di base lav.'!T64-M68,0))</f>
        <v/>
      </c>
      <c r="AH68" s="124">
        <f>'1043Bi Dati di base lav.'!T64</f>
        <v>0</v>
      </c>
      <c r="AI68" s="124" t="str">
        <f t="shared" si="16"/>
        <v/>
      </c>
      <c r="AJ68" s="125">
        <f t="shared" si="37"/>
        <v>0</v>
      </c>
      <c r="AK68" s="126">
        <f t="shared" si="2"/>
        <v>0</v>
      </c>
      <c r="AL68" s="124">
        <f t="shared" si="38"/>
        <v>0</v>
      </c>
      <c r="AM68" s="124">
        <f>IF(E68="",0,'1043Bi Dati di base lav.'!P64)</f>
        <v>0</v>
      </c>
      <c r="AN68" s="127">
        <f>IF('1043Bi Dati di base lav.'!Y64&gt;0,AD68,0)</f>
        <v>0</v>
      </c>
      <c r="AO68" s="128">
        <f>IF('1043Bi Dati di base lav.'!Y64&gt;0,'1043Bi Dati di base lav.'!T64,0)</f>
        <v>0</v>
      </c>
      <c r="AP68" s="124" t="str">
        <f t="shared" si="39"/>
        <v/>
      </c>
      <c r="AQ68" s="124">
        <f>'1043Bi Dati di base lav.'!P64</f>
        <v>0</v>
      </c>
      <c r="AR68" s="124">
        <f t="shared" si="31"/>
        <v>0</v>
      </c>
    </row>
    <row r="69" spans="1:44" s="39" customFormat="1" ht="16.95" customHeight="1">
      <c r="A69" s="132" t="str">
        <f>IF('1043Bi Dati di base lav.'!A65="","",'1043Bi Dati di base lav.'!A65)</f>
        <v/>
      </c>
      <c r="B69" s="133" t="str">
        <f>IF('1043Bi Dati di base lav.'!B65="","",'1043Bi Dati di base lav.'!B65)</f>
        <v/>
      </c>
      <c r="C69" s="129" t="str">
        <f>IF('1043Bi Dati di base lav.'!C65="","",'1043Bi Dati di base lav.'!C65)</f>
        <v/>
      </c>
      <c r="D69" s="310" t="str">
        <f>IF(ISERROR('1043Bi Dati di base lav.'!AJ65),"",'1043Bi Dati di base lav.'!AJ65)</f>
        <v/>
      </c>
      <c r="E69" s="311" t="str">
        <f>IF('1043Bi Dati di base lav.'!N65="","",'1043Bi Dati di base lav.'!N65)</f>
        <v/>
      </c>
      <c r="F69" s="312" t="str">
        <f>IF('1043Bi Dati di base lav.'!O65="","",'1043Bi Dati di base lav.'!O65)</f>
        <v/>
      </c>
      <c r="G69" s="313" t="str">
        <f>IF('1043Bi Dati di base lav.'!P65="","",'1043Bi Dati di base lav.'!P65)</f>
        <v/>
      </c>
      <c r="H69" s="314" t="str">
        <f>IF('1043Bi Dati di base lav.'!Q65="","",'1043Bi Dati di base lav.'!Q65)</f>
        <v/>
      </c>
      <c r="I69" s="315" t="str">
        <f>IF('1043Bi Dati di base lav.'!R65="","",'1043Bi Dati di base lav.'!R65)</f>
        <v/>
      </c>
      <c r="J69" s="316" t="str">
        <f t="shared" si="3"/>
        <v/>
      </c>
      <c r="K69" s="317" t="str">
        <f>IF('1043Bi Dati di base lav.'!S65="","",'1043Bi Dati di base lav.'!S65)</f>
        <v/>
      </c>
      <c r="L69" s="318" t="str">
        <f t="shared" si="24"/>
        <v/>
      </c>
      <c r="M69" s="319" t="str">
        <f t="shared" si="25"/>
        <v/>
      </c>
      <c r="N69" s="320" t="str">
        <f t="shared" si="26"/>
        <v/>
      </c>
      <c r="O69" s="321" t="str">
        <f t="shared" si="5"/>
        <v/>
      </c>
      <c r="P69" s="322" t="str">
        <f t="shared" si="27"/>
        <v/>
      </c>
      <c r="Q69" s="318" t="str">
        <f t="shared" si="28"/>
        <v/>
      </c>
      <c r="R69" s="312" t="str">
        <f>IF(Q69="","",MAX((M69-AH69)*'1043Ai Domanda'!$B$31,0))</f>
        <v/>
      </c>
      <c r="S69" s="323" t="str">
        <f t="shared" si="6"/>
        <v/>
      </c>
      <c r="T69" s="119"/>
      <c r="U69" s="120" t="str">
        <f t="shared" si="32"/>
        <v/>
      </c>
      <c r="V69" s="121" t="str">
        <f>'1043Bi Dati di base lav.'!M65</f>
        <v/>
      </c>
      <c r="W69" s="122" t="str">
        <f>IF(A69="","",'1043Bi Dati di base lav.'!Q65-'1043Bi Dati di base lav.'!R65)</f>
        <v/>
      </c>
      <c r="X69" s="122" t="str">
        <f>IF(OR($C69="",E69="",F69="",G69="",K69="",'1043Ci Cif. d’affari stagionali'!$D$25&lt;&gt;"Diritto concesso"),"",E69-(F69+G69+W69+K69))</f>
        <v/>
      </c>
      <c r="Y69" s="123" t="str">
        <f t="shared" si="29"/>
        <v/>
      </c>
      <c r="Z69" s="123" t="str">
        <f t="shared" si="33"/>
        <v/>
      </c>
      <c r="AA69" s="123" t="str">
        <f t="shared" si="34"/>
        <v/>
      </c>
      <c r="AB69" s="124" t="str">
        <f t="shared" si="30"/>
        <v/>
      </c>
      <c r="AC69" s="124" t="str">
        <f t="shared" si="12"/>
        <v/>
      </c>
      <c r="AD69" s="124" t="str">
        <f t="shared" si="35"/>
        <v/>
      </c>
      <c r="AE69" s="124" t="str">
        <f t="shared" si="36"/>
        <v/>
      </c>
      <c r="AF69" s="124" t="str">
        <f t="shared" si="15"/>
        <v/>
      </c>
      <c r="AG69" s="124" t="str">
        <f>IF(OR($C69="",L69="",M69=""),"",MAX(N69+'1043Bi Dati di base lav.'!T65-M69,0))</f>
        <v/>
      </c>
      <c r="AH69" s="124">
        <f>'1043Bi Dati di base lav.'!T65</f>
        <v>0</v>
      </c>
      <c r="AI69" s="124" t="str">
        <f t="shared" si="16"/>
        <v/>
      </c>
      <c r="AJ69" s="125">
        <f t="shared" si="37"/>
        <v>0</v>
      </c>
      <c r="AK69" s="126">
        <f t="shared" si="2"/>
        <v>0</v>
      </c>
      <c r="AL69" s="124">
        <f t="shared" si="38"/>
        <v>0</v>
      </c>
      <c r="AM69" s="124">
        <f>IF(E69="",0,'1043Bi Dati di base lav.'!P65)</f>
        <v>0</v>
      </c>
      <c r="AN69" s="127">
        <f>IF('1043Bi Dati di base lav.'!Y65&gt;0,AD69,0)</f>
        <v>0</v>
      </c>
      <c r="AO69" s="128">
        <f>IF('1043Bi Dati di base lav.'!Y65&gt;0,'1043Bi Dati di base lav.'!T65,0)</f>
        <v>0</v>
      </c>
      <c r="AP69" s="124" t="str">
        <f t="shared" si="39"/>
        <v/>
      </c>
      <c r="AQ69" s="124">
        <f>'1043Bi Dati di base lav.'!P65</f>
        <v>0</v>
      </c>
      <c r="AR69" s="124">
        <f t="shared" si="31"/>
        <v>0</v>
      </c>
    </row>
    <row r="70" spans="1:44" s="39" customFormat="1" ht="16.95" customHeight="1">
      <c r="A70" s="132" t="str">
        <f>IF('1043Bi Dati di base lav.'!A66="","",'1043Bi Dati di base lav.'!A66)</f>
        <v/>
      </c>
      <c r="B70" s="133" t="str">
        <f>IF('1043Bi Dati di base lav.'!B66="","",'1043Bi Dati di base lav.'!B66)</f>
        <v/>
      </c>
      <c r="C70" s="129" t="str">
        <f>IF('1043Bi Dati di base lav.'!C66="","",'1043Bi Dati di base lav.'!C66)</f>
        <v/>
      </c>
      <c r="D70" s="310" t="str">
        <f>IF(ISERROR('1043Bi Dati di base lav.'!AJ66),"",'1043Bi Dati di base lav.'!AJ66)</f>
        <v/>
      </c>
      <c r="E70" s="311" t="str">
        <f>IF('1043Bi Dati di base lav.'!N66="","",'1043Bi Dati di base lav.'!N66)</f>
        <v/>
      </c>
      <c r="F70" s="312" t="str">
        <f>IF('1043Bi Dati di base lav.'!O66="","",'1043Bi Dati di base lav.'!O66)</f>
        <v/>
      </c>
      <c r="G70" s="313" t="str">
        <f>IF('1043Bi Dati di base lav.'!P66="","",'1043Bi Dati di base lav.'!P66)</f>
        <v/>
      </c>
      <c r="H70" s="314" t="str">
        <f>IF('1043Bi Dati di base lav.'!Q66="","",'1043Bi Dati di base lav.'!Q66)</f>
        <v/>
      </c>
      <c r="I70" s="315" t="str">
        <f>IF('1043Bi Dati di base lav.'!R66="","",'1043Bi Dati di base lav.'!R66)</f>
        <v/>
      </c>
      <c r="J70" s="316" t="str">
        <f t="shared" si="3"/>
        <v/>
      </c>
      <c r="K70" s="317" t="str">
        <f>IF('1043Bi Dati di base lav.'!S66="","",'1043Bi Dati di base lav.'!S66)</f>
        <v/>
      </c>
      <c r="L70" s="318" t="str">
        <f t="shared" si="24"/>
        <v/>
      </c>
      <c r="M70" s="319" t="str">
        <f t="shared" si="25"/>
        <v/>
      </c>
      <c r="N70" s="320" t="str">
        <f t="shared" si="26"/>
        <v/>
      </c>
      <c r="O70" s="321" t="str">
        <f t="shared" si="5"/>
        <v/>
      </c>
      <c r="P70" s="322" t="str">
        <f t="shared" si="27"/>
        <v/>
      </c>
      <c r="Q70" s="318" t="str">
        <f t="shared" si="28"/>
        <v/>
      </c>
      <c r="R70" s="312" t="str">
        <f>IF(Q70="","",MAX((M70-AH70)*'1043Ai Domanda'!$B$31,0))</f>
        <v/>
      </c>
      <c r="S70" s="323" t="str">
        <f t="shared" si="6"/>
        <v/>
      </c>
      <c r="T70" s="119"/>
      <c r="U70" s="120" t="str">
        <f t="shared" si="32"/>
        <v/>
      </c>
      <c r="V70" s="121" t="str">
        <f>'1043Bi Dati di base lav.'!M66</f>
        <v/>
      </c>
      <c r="W70" s="122" t="str">
        <f>IF(A70="","",'1043Bi Dati di base lav.'!Q66-'1043Bi Dati di base lav.'!R66)</f>
        <v/>
      </c>
      <c r="X70" s="122" t="str">
        <f>IF(OR($C70="",E70="",F70="",G70="",K70="",'1043Ci Cif. d’affari stagionali'!$D$25&lt;&gt;"Diritto concesso"),"",E70-(F70+G70+W70+K70))</f>
        <v/>
      </c>
      <c r="Y70" s="123" t="str">
        <f t="shared" si="29"/>
        <v/>
      </c>
      <c r="Z70" s="123" t="str">
        <f t="shared" si="33"/>
        <v/>
      </c>
      <c r="AA70" s="123" t="str">
        <f t="shared" si="34"/>
        <v/>
      </c>
      <c r="AB70" s="124" t="str">
        <f t="shared" si="30"/>
        <v/>
      </c>
      <c r="AC70" s="124" t="str">
        <f t="shared" si="12"/>
        <v/>
      </c>
      <c r="AD70" s="124" t="str">
        <f t="shared" si="35"/>
        <v/>
      </c>
      <c r="AE70" s="124" t="str">
        <f t="shared" si="36"/>
        <v/>
      </c>
      <c r="AF70" s="124" t="str">
        <f t="shared" si="15"/>
        <v/>
      </c>
      <c r="AG70" s="124" t="str">
        <f>IF(OR($C70="",L70="",M70=""),"",MAX(N70+'1043Bi Dati di base lav.'!T66-M70,0))</f>
        <v/>
      </c>
      <c r="AH70" s="124">
        <f>'1043Bi Dati di base lav.'!T66</f>
        <v>0</v>
      </c>
      <c r="AI70" s="124" t="str">
        <f t="shared" si="16"/>
        <v/>
      </c>
      <c r="AJ70" s="125">
        <f t="shared" si="37"/>
        <v>0</v>
      </c>
      <c r="AK70" s="126">
        <f t="shared" si="2"/>
        <v>0</v>
      </c>
      <c r="AL70" s="124">
        <f t="shared" si="38"/>
        <v>0</v>
      </c>
      <c r="AM70" s="124">
        <f>IF(E70="",0,'1043Bi Dati di base lav.'!P66)</f>
        <v>0</v>
      </c>
      <c r="AN70" s="127">
        <f>IF('1043Bi Dati di base lav.'!Y66&gt;0,AD70,0)</f>
        <v>0</v>
      </c>
      <c r="AO70" s="128">
        <f>IF('1043Bi Dati di base lav.'!Y66&gt;0,'1043Bi Dati di base lav.'!T66,0)</f>
        <v>0</v>
      </c>
      <c r="AP70" s="124" t="str">
        <f t="shared" si="39"/>
        <v/>
      </c>
      <c r="AQ70" s="124">
        <f>'1043Bi Dati di base lav.'!P66</f>
        <v>0</v>
      </c>
      <c r="AR70" s="124">
        <f t="shared" si="31"/>
        <v>0</v>
      </c>
    </row>
    <row r="71" spans="1:44" s="39" customFormat="1" ht="16.95" customHeight="1">
      <c r="A71" s="132" t="str">
        <f>IF('1043Bi Dati di base lav.'!A67="","",'1043Bi Dati di base lav.'!A67)</f>
        <v/>
      </c>
      <c r="B71" s="133" t="str">
        <f>IF('1043Bi Dati di base lav.'!B67="","",'1043Bi Dati di base lav.'!B67)</f>
        <v/>
      </c>
      <c r="C71" s="129" t="str">
        <f>IF('1043Bi Dati di base lav.'!C67="","",'1043Bi Dati di base lav.'!C67)</f>
        <v/>
      </c>
      <c r="D71" s="310" t="str">
        <f>IF(ISERROR('1043Bi Dati di base lav.'!AJ67),"",'1043Bi Dati di base lav.'!AJ67)</f>
        <v/>
      </c>
      <c r="E71" s="311" t="str">
        <f>IF('1043Bi Dati di base lav.'!N67="","",'1043Bi Dati di base lav.'!N67)</f>
        <v/>
      </c>
      <c r="F71" s="312" t="str">
        <f>IF('1043Bi Dati di base lav.'!O67="","",'1043Bi Dati di base lav.'!O67)</f>
        <v/>
      </c>
      <c r="G71" s="313" t="str">
        <f>IF('1043Bi Dati di base lav.'!P67="","",'1043Bi Dati di base lav.'!P67)</f>
        <v/>
      </c>
      <c r="H71" s="314" t="str">
        <f>IF('1043Bi Dati di base lav.'!Q67="","",'1043Bi Dati di base lav.'!Q67)</f>
        <v/>
      </c>
      <c r="I71" s="315" t="str">
        <f>IF('1043Bi Dati di base lav.'!R67="","",'1043Bi Dati di base lav.'!R67)</f>
        <v/>
      </c>
      <c r="J71" s="316" t="str">
        <f t="shared" si="3"/>
        <v/>
      </c>
      <c r="K71" s="317" t="str">
        <f>IF('1043Bi Dati di base lav.'!S67="","",'1043Bi Dati di base lav.'!S67)</f>
        <v/>
      </c>
      <c r="L71" s="318" t="str">
        <f t="shared" si="24"/>
        <v/>
      </c>
      <c r="M71" s="319" t="str">
        <f t="shared" si="25"/>
        <v/>
      </c>
      <c r="N71" s="320" t="str">
        <f t="shared" si="26"/>
        <v/>
      </c>
      <c r="O71" s="321" t="str">
        <f t="shared" si="5"/>
        <v/>
      </c>
      <c r="P71" s="322" t="str">
        <f t="shared" si="27"/>
        <v/>
      </c>
      <c r="Q71" s="318" t="str">
        <f t="shared" si="28"/>
        <v/>
      </c>
      <c r="R71" s="312" t="str">
        <f>IF(Q71="","",MAX((M71-AH71)*'1043Ai Domanda'!$B$31,0))</f>
        <v/>
      </c>
      <c r="S71" s="323" t="str">
        <f t="shared" si="6"/>
        <v/>
      </c>
      <c r="T71" s="119"/>
      <c r="U71" s="120" t="str">
        <f t="shared" si="32"/>
        <v/>
      </c>
      <c r="V71" s="121" t="str">
        <f>'1043Bi Dati di base lav.'!M67</f>
        <v/>
      </c>
      <c r="W71" s="122" t="str">
        <f>IF(A71="","",'1043Bi Dati di base lav.'!Q67-'1043Bi Dati di base lav.'!R67)</f>
        <v/>
      </c>
      <c r="X71" s="122" t="str">
        <f>IF(OR($C71="",E71="",F71="",G71="",K71="",'1043Ci Cif. d’affari stagionali'!$D$25&lt;&gt;"Diritto concesso"),"",E71-(F71+G71+W71+K71))</f>
        <v/>
      </c>
      <c r="Y71" s="123" t="str">
        <f t="shared" si="29"/>
        <v/>
      </c>
      <c r="Z71" s="123" t="str">
        <f t="shared" si="33"/>
        <v/>
      </c>
      <c r="AA71" s="123" t="str">
        <f t="shared" si="34"/>
        <v/>
      </c>
      <c r="AB71" s="124" t="str">
        <f t="shared" si="30"/>
        <v/>
      </c>
      <c r="AC71" s="124" t="str">
        <f t="shared" si="12"/>
        <v/>
      </c>
      <c r="AD71" s="124" t="str">
        <f t="shared" si="35"/>
        <v/>
      </c>
      <c r="AE71" s="124" t="str">
        <f t="shared" si="36"/>
        <v/>
      </c>
      <c r="AF71" s="124" t="str">
        <f t="shared" si="15"/>
        <v/>
      </c>
      <c r="AG71" s="124" t="str">
        <f>IF(OR($C71="",L71="",M71=""),"",MAX(N71+'1043Bi Dati di base lav.'!T67-M71,0))</f>
        <v/>
      </c>
      <c r="AH71" s="124">
        <f>'1043Bi Dati di base lav.'!T67</f>
        <v>0</v>
      </c>
      <c r="AI71" s="124" t="str">
        <f t="shared" si="16"/>
        <v/>
      </c>
      <c r="AJ71" s="125">
        <f t="shared" si="37"/>
        <v>0</v>
      </c>
      <c r="AK71" s="126">
        <f t="shared" si="2"/>
        <v>0</v>
      </c>
      <c r="AL71" s="124">
        <f t="shared" si="38"/>
        <v>0</v>
      </c>
      <c r="AM71" s="124">
        <f>IF(E71="",0,'1043Bi Dati di base lav.'!P67)</f>
        <v>0</v>
      </c>
      <c r="AN71" s="127">
        <f>IF('1043Bi Dati di base lav.'!Y67&gt;0,AD71,0)</f>
        <v>0</v>
      </c>
      <c r="AO71" s="128">
        <f>IF('1043Bi Dati di base lav.'!Y67&gt;0,'1043Bi Dati di base lav.'!T67,0)</f>
        <v>0</v>
      </c>
      <c r="AP71" s="124" t="str">
        <f t="shared" si="39"/>
        <v/>
      </c>
      <c r="AQ71" s="124">
        <f>'1043Bi Dati di base lav.'!P67</f>
        <v>0</v>
      </c>
      <c r="AR71" s="124">
        <f t="shared" si="31"/>
        <v>0</v>
      </c>
    </row>
    <row r="72" spans="1:44" s="39" customFormat="1" ht="16.95" customHeight="1">
      <c r="A72" s="132" t="str">
        <f>IF('1043Bi Dati di base lav.'!A68="","",'1043Bi Dati di base lav.'!A68)</f>
        <v/>
      </c>
      <c r="B72" s="133" t="str">
        <f>IF('1043Bi Dati di base lav.'!B68="","",'1043Bi Dati di base lav.'!B68)</f>
        <v/>
      </c>
      <c r="C72" s="129" t="str">
        <f>IF('1043Bi Dati di base lav.'!C68="","",'1043Bi Dati di base lav.'!C68)</f>
        <v/>
      </c>
      <c r="D72" s="310" t="str">
        <f>IF(ISERROR('1043Bi Dati di base lav.'!AJ68),"",'1043Bi Dati di base lav.'!AJ68)</f>
        <v/>
      </c>
      <c r="E72" s="311" t="str">
        <f>IF('1043Bi Dati di base lav.'!N68="","",'1043Bi Dati di base lav.'!N68)</f>
        <v/>
      </c>
      <c r="F72" s="312" t="str">
        <f>IF('1043Bi Dati di base lav.'!O68="","",'1043Bi Dati di base lav.'!O68)</f>
        <v/>
      </c>
      <c r="G72" s="313" t="str">
        <f>IF('1043Bi Dati di base lav.'!P68="","",'1043Bi Dati di base lav.'!P68)</f>
        <v/>
      </c>
      <c r="H72" s="314" t="str">
        <f>IF('1043Bi Dati di base lav.'!Q68="","",'1043Bi Dati di base lav.'!Q68)</f>
        <v/>
      </c>
      <c r="I72" s="315" t="str">
        <f>IF('1043Bi Dati di base lav.'!R68="","",'1043Bi Dati di base lav.'!R68)</f>
        <v/>
      </c>
      <c r="J72" s="316" t="str">
        <f t="shared" si="3"/>
        <v/>
      </c>
      <c r="K72" s="317" t="str">
        <f>IF('1043Bi Dati di base lav.'!S68="","",'1043Bi Dati di base lav.'!S68)</f>
        <v/>
      </c>
      <c r="L72" s="318" t="str">
        <f t="shared" si="24"/>
        <v/>
      </c>
      <c r="M72" s="319" t="str">
        <f t="shared" si="25"/>
        <v/>
      </c>
      <c r="N72" s="320" t="str">
        <f t="shared" si="26"/>
        <v/>
      </c>
      <c r="O72" s="321" t="str">
        <f t="shared" si="5"/>
        <v/>
      </c>
      <c r="P72" s="322" t="str">
        <f t="shared" si="27"/>
        <v/>
      </c>
      <c r="Q72" s="318" t="str">
        <f t="shared" si="28"/>
        <v/>
      </c>
      <c r="R72" s="312" t="str">
        <f>IF(Q72="","",MAX((M72-AH72)*'1043Ai Domanda'!$B$31,0))</f>
        <v/>
      </c>
      <c r="S72" s="323" t="str">
        <f t="shared" si="6"/>
        <v/>
      </c>
      <c r="T72" s="119"/>
      <c r="U72" s="120" t="str">
        <f t="shared" si="32"/>
        <v/>
      </c>
      <c r="V72" s="121" t="str">
        <f>'1043Bi Dati di base lav.'!M68</f>
        <v/>
      </c>
      <c r="W72" s="122" t="str">
        <f>IF(A72="","",'1043Bi Dati di base lav.'!Q68-'1043Bi Dati di base lav.'!R68)</f>
        <v/>
      </c>
      <c r="X72" s="122" t="str">
        <f>IF(OR($C72="",E72="",F72="",G72="",K72="",'1043Ci Cif. d’affari stagionali'!$D$25&lt;&gt;"Diritto concesso"),"",E72-(F72+G72+W72+K72))</f>
        <v/>
      </c>
      <c r="Y72" s="123" t="str">
        <f t="shared" si="29"/>
        <v/>
      </c>
      <c r="Z72" s="123" t="str">
        <f t="shared" si="33"/>
        <v/>
      </c>
      <c r="AA72" s="123" t="str">
        <f t="shared" si="34"/>
        <v/>
      </c>
      <c r="AB72" s="124" t="str">
        <f t="shared" si="30"/>
        <v/>
      </c>
      <c r="AC72" s="124" t="str">
        <f t="shared" si="12"/>
        <v/>
      </c>
      <c r="AD72" s="124" t="str">
        <f t="shared" si="35"/>
        <v/>
      </c>
      <c r="AE72" s="124" t="str">
        <f t="shared" si="36"/>
        <v/>
      </c>
      <c r="AF72" s="124" t="str">
        <f t="shared" si="15"/>
        <v/>
      </c>
      <c r="AG72" s="124" t="str">
        <f>IF(OR($C72="",L72="",M72=""),"",MAX(N72+'1043Bi Dati di base lav.'!T68-M72,0))</f>
        <v/>
      </c>
      <c r="AH72" s="124">
        <f>'1043Bi Dati di base lav.'!T68</f>
        <v>0</v>
      </c>
      <c r="AI72" s="124" t="str">
        <f t="shared" si="16"/>
        <v/>
      </c>
      <c r="AJ72" s="125">
        <f t="shared" si="37"/>
        <v>0</v>
      </c>
      <c r="AK72" s="126">
        <f t="shared" si="2"/>
        <v>0</v>
      </c>
      <c r="AL72" s="124">
        <f t="shared" si="38"/>
        <v>0</v>
      </c>
      <c r="AM72" s="124">
        <f>IF(E72="",0,'1043Bi Dati di base lav.'!P68)</f>
        <v>0</v>
      </c>
      <c r="AN72" s="127">
        <f>IF('1043Bi Dati di base lav.'!Y68&gt;0,AD72,0)</f>
        <v>0</v>
      </c>
      <c r="AO72" s="128">
        <f>IF('1043Bi Dati di base lav.'!Y68&gt;0,'1043Bi Dati di base lav.'!T68,0)</f>
        <v>0</v>
      </c>
      <c r="AP72" s="124" t="str">
        <f t="shared" si="39"/>
        <v/>
      </c>
      <c r="AQ72" s="124">
        <f>'1043Bi Dati di base lav.'!P68</f>
        <v>0</v>
      </c>
      <c r="AR72" s="124">
        <f t="shared" si="31"/>
        <v>0</v>
      </c>
    </row>
    <row r="73" spans="1:44" s="39" customFormat="1" ht="16.95" customHeight="1">
      <c r="A73" s="132" t="str">
        <f>IF('1043Bi Dati di base lav.'!A69="","",'1043Bi Dati di base lav.'!A69)</f>
        <v/>
      </c>
      <c r="B73" s="133" t="str">
        <f>IF('1043Bi Dati di base lav.'!B69="","",'1043Bi Dati di base lav.'!B69)</f>
        <v/>
      </c>
      <c r="C73" s="129" t="str">
        <f>IF('1043Bi Dati di base lav.'!C69="","",'1043Bi Dati di base lav.'!C69)</f>
        <v/>
      </c>
      <c r="D73" s="310" t="str">
        <f>IF(ISERROR('1043Bi Dati di base lav.'!AJ69),"",'1043Bi Dati di base lav.'!AJ69)</f>
        <v/>
      </c>
      <c r="E73" s="311" t="str">
        <f>IF('1043Bi Dati di base lav.'!N69="","",'1043Bi Dati di base lav.'!N69)</f>
        <v/>
      </c>
      <c r="F73" s="312" t="str">
        <f>IF('1043Bi Dati di base lav.'!O69="","",'1043Bi Dati di base lav.'!O69)</f>
        <v/>
      </c>
      <c r="G73" s="313" t="str">
        <f>IF('1043Bi Dati di base lav.'!P69="","",'1043Bi Dati di base lav.'!P69)</f>
        <v/>
      </c>
      <c r="H73" s="314" t="str">
        <f>IF('1043Bi Dati di base lav.'!Q69="","",'1043Bi Dati di base lav.'!Q69)</f>
        <v/>
      </c>
      <c r="I73" s="315" t="str">
        <f>IF('1043Bi Dati di base lav.'!R69="","",'1043Bi Dati di base lav.'!R69)</f>
        <v/>
      </c>
      <c r="J73" s="316" t="str">
        <f t="shared" si="3"/>
        <v/>
      </c>
      <c r="K73" s="317" t="str">
        <f>IF('1043Bi Dati di base lav.'!S69="","",'1043Bi Dati di base lav.'!S69)</f>
        <v/>
      </c>
      <c r="L73" s="318" t="str">
        <f t="shared" si="24"/>
        <v/>
      </c>
      <c r="M73" s="319" t="str">
        <f t="shared" si="25"/>
        <v/>
      </c>
      <c r="N73" s="320" t="str">
        <f t="shared" si="26"/>
        <v/>
      </c>
      <c r="O73" s="321" t="str">
        <f t="shared" si="5"/>
        <v/>
      </c>
      <c r="P73" s="322" t="str">
        <f t="shared" si="27"/>
        <v/>
      </c>
      <c r="Q73" s="318" t="str">
        <f t="shared" si="28"/>
        <v/>
      </c>
      <c r="R73" s="312" t="str">
        <f>IF(Q73="","",MAX((M73-AH73)*'1043Ai Domanda'!$B$31,0))</f>
        <v/>
      </c>
      <c r="S73" s="323" t="str">
        <f t="shared" si="6"/>
        <v/>
      </c>
      <c r="T73" s="119"/>
      <c r="U73" s="120" t="str">
        <f t="shared" si="32"/>
        <v/>
      </c>
      <c r="V73" s="121" t="str">
        <f>'1043Bi Dati di base lav.'!M69</f>
        <v/>
      </c>
      <c r="W73" s="122" t="str">
        <f>IF(A73="","",'1043Bi Dati di base lav.'!Q69-'1043Bi Dati di base lav.'!R69)</f>
        <v/>
      </c>
      <c r="X73" s="122" t="str">
        <f>IF(OR($C73="",E73="",F73="",G73="",K73="",'1043Ci Cif. d’affari stagionali'!$D$25&lt;&gt;"Diritto concesso"),"",E73-(F73+G73+W73+K73))</f>
        <v/>
      </c>
      <c r="Y73" s="123" t="str">
        <f t="shared" si="29"/>
        <v/>
      </c>
      <c r="Z73" s="123" t="str">
        <f t="shared" si="33"/>
        <v/>
      </c>
      <c r="AA73" s="123" t="str">
        <f t="shared" si="34"/>
        <v/>
      </c>
      <c r="AB73" s="124" t="str">
        <f t="shared" si="30"/>
        <v/>
      </c>
      <c r="AC73" s="124" t="str">
        <f t="shared" si="12"/>
        <v/>
      </c>
      <c r="AD73" s="124" t="str">
        <f t="shared" si="35"/>
        <v/>
      </c>
      <c r="AE73" s="124" t="str">
        <f t="shared" si="36"/>
        <v/>
      </c>
      <c r="AF73" s="124" t="str">
        <f t="shared" si="15"/>
        <v/>
      </c>
      <c r="AG73" s="124" t="str">
        <f>IF(OR($C73="",L73="",M73=""),"",MAX(N73+'1043Bi Dati di base lav.'!T69-M73,0))</f>
        <v/>
      </c>
      <c r="AH73" s="124">
        <f>'1043Bi Dati di base lav.'!T69</f>
        <v>0</v>
      </c>
      <c r="AI73" s="124" t="str">
        <f t="shared" si="16"/>
        <v/>
      </c>
      <c r="AJ73" s="125">
        <f t="shared" si="37"/>
        <v>0</v>
      </c>
      <c r="AK73" s="126">
        <f t="shared" si="2"/>
        <v>0</v>
      </c>
      <c r="AL73" s="124">
        <f t="shared" si="38"/>
        <v>0</v>
      </c>
      <c r="AM73" s="124">
        <f>IF(E73="",0,'1043Bi Dati di base lav.'!P69)</f>
        <v>0</v>
      </c>
      <c r="AN73" s="127">
        <f>IF('1043Bi Dati di base lav.'!Y69&gt;0,AD73,0)</f>
        <v>0</v>
      </c>
      <c r="AO73" s="128">
        <f>IF('1043Bi Dati di base lav.'!Y69&gt;0,'1043Bi Dati di base lav.'!T69,0)</f>
        <v>0</v>
      </c>
      <c r="AP73" s="124" t="str">
        <f t="shared" si="39"/>
        <v/>
      </c>
      <c r="AQ73" s="124">
        <f>'1043Bi Dati di base lav.'!P69</f>
        <v>0</v>
      </c>
      <c r="AR73" s="124">
        <f t="shared" si="31"/>
        <v>0</v>
      </c>
    </row>
    <row r="74" spans="1:44" s="39" customFormat="1" ht="16.95" customHeight="1">
      <c r="A74" s="132" t="str">
        <f>IF('1043Bi Dati di base lav.'!A70="","",'1043Bi Dati di base lav.'!A70)</f>
        <v/>
      </c>
      <c r="B74" s="133" t="str">
        <f>IF('1043Bi Dati di base lav.'!B70="","",'1043Bi Dati di base lav.'!B70)</f>
        <v/>
      </c>
      <c r="C74" s="129" t="str">
        <f>IF('1043Bi Dati di base lav.'!C70="","",'1043Bi Dati di base lav.'!C70)</f>
        <v/>
      </c>
      <c r="D74" s="310" t="str">
        <f>IF(ISERROR('1043Bi Dati di base lav.'!AJ70),"",'1043Bi Dati di base lav.'!AJ70)</f>
        <v/>
      </c>
      <c r="E74" s="311" t="str">
        <f>IF('1043Bi Dati di base lav.'!N70="","",'1043Bi Dati di base lav.'!N70)</f>
        <v/>
      </c>
      <c r="F74" s="312" t="str">
        <f>IF('1043Bi Dati di base lav.'!O70="","",'1043Bi Dati di base lav.'!O70)</f>
        <v/>
      </c>
      <c r="G74" s="313" t="str">
        <f>IF('1043Bi Dati di base lav.'!P70="","",'1043Bi Dati di base lav.'!P70)</f>
        <v/>
      </c>
      <c r="H74" s="314" t="str">
        <f>IF('1043Bi Dati di base lav.'!Q70="","",'1043Bi Dati di base lav.'!Q70)</f>
        <v/>
      </c>
      <c r="I74" s="315" t="str">
        <f>IF('1043Bi Dati di base lav.'!R70="","",'1043Bi Dati di base lav.'!R70)</f>
        <v/>
      </c>
      <c r="J74" s="316" t="str">
        <f t="shared" si="3"/>
        <v/>
      </c>
      <c r="K74" s="317" t="str">
        <f>IF('1043Bi Dati di base lav.'!S70="","",'1043Bi Dati di base lav.'!S70)</f>
        <v/>
      </c>
      <c r="L74" s="318" t="str">
        <f t="shared" si="24"/>
        <v/>
      </c>
      <c r="M74" s="319" t="str">
        <f t="shared" si="25"/>
        <v/>
      </c>
      <c r="N74" s="320" t="str">
        <f t="shared" si="26"/>
        <v/>
      </c>
      <c r="O74" s="321" t="str">
        <f t="shared" si="5"/>
        <v/>
      </c>
      <c r="P74" s="322" t="str">
        <f t="shared" si="27"/>
        <v/>
      </c>
      <c r="Q74" s="318" t="str">
        <f t="shared" si="28"/>
        <v/>
      </c>
      <c r="R74" s="312" t="str">
        <f>IF(Q74="","",MAX((M74-AH74)*'1043Ai Domanda'!$B$31,0))</f>
        <v/>
      </c>
      <c r="S74" s="323" t="str">
        <f t="shared" si="6"/>
        <v/>
      </c>
      <c r="T74" s="119"/>
      <c r="U74" s="120" t="str">
        <f t="shared" si="32"/>
        <v/>
      </c>
      <c r="V74" s="121" t="str">
        <f>'1043Bi Dati di base lav.'!M70</f>
        <v/>
      </c>
      <c r="W74" s="122" t="str">
        <f>IF(A74="","",'1043Bi Dati di base lav.'!Q70-'1043Bi Dati di base lav.'!R70)</f>
        <v/>
      </c>
      <c r="X74" s="122" t="str">
        <f>IF(OR($C74="",E74="",F74="",G74="",K74="",'1043Ci Cif. d’affari stagionali'!$D$25&lt;&gt;"Diritto concesso"),"",E74-(F74+G74+W74+K74))</f>
        <v/>
      </c>
      <c r="Y74" s="123" t="str">
        <f t="shared" si="29"/>
        <v/>
      </c>
      <c r="Z74" s="123" t="str">
        <f t="shared" si="33"/>
        <v/>
      </c>
      <c r="AA74" s="123" t="str">
        <f t="shared" si="34"/>
        <v/>
      </c>
      <c r="AB74" s="124" t="str">
        <f t="shared" si="30"/>
        <v/>
      </c>
      <c r="AC74" s="124" t="str">
        <f t="shared" si="12"/>
        <v/>
      </c>
      <c r="AD74" s="124" t="str">
        <f t="shared" si="35"/>
        <v/>
      </c>
      <c r="AE74" s="124" t="str">
        <f t="shared" si="36"/>
        <v/>
      </c>
      <c r="AF74" s="124" t="str">
        <f t="shared" si="15"/>
        <v/>
      </c>
      <c r="AG74" s="124" t="str">
        <f>IF(OR($C74="",L74="",M74=""),"",MAX(N74+'1043Bi Dati di base lav.'!T70-M74,0))</f>
        <v/>
      </c>
      <c r="AH74" s="124">
        <f>'1043Bi Dati di base lav.'!T70</f>
        <v>0</v>
      </c>
      <c r="AI74" s="124" t="str">
        <f t="shared" si="16"/>
        <v/>
      </c>
      <c r="AJ74" s="125">
        <f t="shared" si="37"/>
        <v>0</v>
      </c>
      <c r="AK74" s="126">
        <f t="shared" si="2"/>
        <v>0</v>
      </c>
      <c r="AL74" s="124">
        <f t="shared" si="38"/>
        <v>0</v>
      </c>
      <c r="AM74" s="124">
        <f>IF(E74="",0,'1043Bi Dati di base lav.'!P70)</f>
        <v>0</v>
      </c>
      <c r="AN74" s="127">
        <f>IF('1043Bi Dati di base lav.'!Y70&gt;0,AD74,0)</f>
        <v>0</v>
      </c>
      <c r="AO74" s="128">
        <f>IF('1043Bi Dati di base lav.'!Y70&gt;0,'1043Bi Dati di base lav.'!T70,0)</f>
        <v>0</v>
      </c>
      <c r="AP74" s="124" t="str">
        <f t="shared" si="39"/>
        <v/>
      </c>
      <c r="AQ74" s="124">
        <f>'1043Bi Dati di base lav.'!P70</f>
        <v>0</v>
      </c>
      <c r="AR74" s="124">
        <f t="shared" si="31"/>
        <v>0</v>
      </c>
    </row>
    <row r="75" spans="1:44" s="39" customFormat="1" ht="16.95" customHeight="1">
      <c r="A75" s="132" t="str">
        <f>IF('1043Bi Dati di base lav.'!A71="","",'1043Bi Dati di base lav.'!A71)</f>
        <v/>
      </c>
      <c r="B75" s="133" t="str">
        <f>IF('1043Bi Dati di base lav.'!B71="","",'1043Bi Dati di base lav.'!B71)</f>
        <v/>
      </c>
      <c r="C75" s="129" t="str">
        <f>IF('1043Bi Dati di base lav.'!C71="","",'1043Bi Dati di base lav.'!C71)</f>
        <v/>
      </c>
      <c r="D75" s="310" t="str">
        <f>IF(ISERROR('1043Bi Dati di base lav.'!AJ71),"",'1043Bi Dati di base lav.'!AJ71)</f>
        <v/>
      </c>
      <c r="E75" s="311" t="str">
        <f>IF('1043Bi Dati di base lav.'!N71="","",'1043Bi Dati di base lav.'!N71)</f>
        <v/>
      </c>
      <c r="F75" s="312" t="str">
        <f>IF('1043Bi Dati di base lav.'!O71="","",'1043Bi Dati di base lav.'!O71)</f>
        <v/>
      </c>
      <c r="G75" s="313" t="str">
        <f>IF('1043Bi Dati di base lav.'!P71="","",'1043Bi Dati di base lav.'!P71)</f>
        <v/>
      </c>
      <c r="H75" s="314" t="str">
        <f>IF('1043Bi Dati di base lav.'!Q71="","",'1043Bi Dati di base lav.'!Q71)</f>
        <v/>
      </c>
      <c r="I75" s="315" t="str">
        <f>IF('1043Bi Dati di base lav.'!R71="","",'1043Bi Dati di base lav.'!R71)</f>
        <v/>
      </c>
      <c r="J75" s="316" t="str">
        <f t="shared" si="3"/>
        <v/>
      </c>
      <c r="K75" s="317" t="str">
        <f>IF('1043Bi Dati di base lav.'!S71="","",'1043Bi Dati di base lav.'!S71)</f>
        <v/>
      </c>
      <c r="L75" s="318" t="str">
        <f t="shared" si="24"/>
        <v/>
      </c>
      <c r="M75" s="319" t="str">
        <f t="shared" si="25"/>
        <v/>
      </c>
      <c r="N75" s="320" t="str">
        <f t="shared" si="26"/>
        <v/>
      </c>
      <c r="O75" s="321" t="str">
        <f t="shared" si="5"/>
        <v/>
      </c>
      <c r="P75" s="322" t="str">
        <f t="shared" si="27"/>
        <v/>
      </c>
      <c r="Q75" s="318" t="str">
        <f t="shared" si="28"/>
        <v/>
      </c>
      <c r="R75" s="312" t="str">
        <f>IF(Q75="","",MAX((M75-AH75)*'1043Ai Domanda'!$B$31,0))</f>
        <v/>
      </c>
      <c r="S75" s="323" t="str">
        <f t="shared" si="6"/>
        <v/>
      </c>
      <c r="T75" s="119"/>
      <c r="U75" s="120" t="str">
        <f t="shared" si="32"/>
        <v/>
      </c>
      <c r="V75" s="121" t="str">
        <f>'1043Bi Dati di base lav.'!M71</f>
        <v/>
      </c>
      <c r="W75" s="122" t="str">
        <f>IF(A75="","",'1043Bi Dati di base lav.'!Q71-'1043Bi Dati di base lav.'!R71)</f>
        <v/>
      </c>
      <c r="X75" s="122" t="str">
        <f>IF(OR($C75="",E75="",F75="",G75="",K75="",'1043Ci Cif. d’affari stagionali'!$D$25&lt;&gt;"Diritto concesso"),"",E75-(F75+G75+W75+K75))</f>
        <v/>
      </c>
      <c r="Y75" s="123" t="str">
        <f t="shared" si="29"/>
        <v/>
      </c>
      <c r="Z75" s="123" t="str">
        <f t="shared" si="33"/>
        <v/>
      </c>
      <c r="AA75" s="123" t="str">
        <f t="shared" si="34"/>
        <v/>
      </c>
      <c r="AB75" s="124" t="str">
        <f t="shared" si="30"/>
        <v/>
      </c>
      <c r="AC75" s="124" t="str">
        <f t="shared" si="12"/>
        <v/>
      </c>
      <c r="AD75" s="124" t="str">
        <f t="shared" si="35"/>
        <v/>
      </c>
      <c r="AE75" s="124" t="str">
        <f t="shared" si="36"/>
        <v/>
      </c>
      <c r="AF75" s="124" t="str">
        <f t="shared" si="15"/>
        <v/>
      </c>
      <c r="AG75" s="124" t="str">
        <f>IF(OR($C75="",L75="",M75=""),"",MAX(N75+'1043Bi Dati di base lav.'!T71-M75,0))</f>
        <v/>
      </c>
      <c r="AH75" s="124">
        <f>'1043Bi Dati di base lav.'!T71</f>
        <v>0</v>
      </c>
      <c r="AI75" s="124" t="str">
        <f t="shared" si="16"/>
        <v/>
      </c>
      <c r="AJ75" s="125">
        <f t="shared" si="37"/>
        <v>0</v>
      </c>
      <c r="AK75" s="126">
        <f t="shared" si="2"/>
        <v>0</v>
      </c>
      <c r="AL75" s="124">
        <f t="shared" si="38"/>
        <v>0</v>
      </c>
      <c r="AM75" s="124">
        <f>IF(E75="",0,'1043Bi Dati di base lav.'!P71)</f>
        <v>0</v>
      </c>
      <c r="AN75" s="127">
        <f>IF('1043Bi Dati di base lav.'!Y71&gt;0,AD75,0)</f>
        <v>0</v>
      </c>
      <c r="AO75" s="128">
        <f>IF('1043Bi Dati di base lav.'!Y71&gt;0,'1043Bi Dati di base lav.'!T71,0)</f>
        <v>0</v>
      </c>
      <c r="AP75" s="124" t="str">
        <f t="shared" si="39"/>
        <v/>
      </c>
      <c r="AQ75" s="124">
        <f>'1043Bi Dati di base lav.'!P71</f>
        <v>0</v>
      </c>
      <c r="AR75" s="124">
        <f t="shared" si="31"/>
        <v>0</v>
      </c>
    </row>
    <row r="76" spans="1:44" s="39" customFormat="1" ht="16.95" customHeight="1">
      <c r="A76" s="132" t="str">
        <f>IF('1043Bi Dati di base lav.'!A72="","",'1043Bi Dati di base lav.'!A72)</f>
        <v/>
      </c>
      <c r="B76" s="133" t="str">
        <f>IF('1043Bi Dati di base lav.'!B72="","",'1043Bi Dati di base lav.'!B72)</f>
        <v/>
      </c>
      <c r="C76" s="129" t="str">
        <f>IF('1043Bi Dati di base lav.'!C72="","",'1043Bi Dati di base lav.'!C72)</f>
        <v/>
      </c>
      <c r="D76" s="310" t="str">
        <f>IF(ISERROR('1043Bi Dati di base lav.'!AJ72),"",'1043Bi Dati di base lav.'!AJ72)</f>
        <v/>
      </c>
      <c r="E76" s="311" t="str">
        <f>IF('1043Bi Dati di base lav.'!N72="","",'1043Bi Dati di base lav.'!N72)</f>
        <v/>
      </c>
      <c r="F76" s="312" t="str">
        <f>IF('1043Bi Dati di base lav.'!O72="","",'1043Bi Dati di base lav.'!O72)</f>
        <v/>
      </c>
      <c r="G76" s="313" t="str">
        <f>IF('1043Bi Dati di base lav.'!P72="","",'1043Bi Dati di base lav.'!P72)</f>
        <v/>
      </c>
      <c r="H76" s="314" t="str">
        <f>IF('1043Bi Dati di base lav.'!Q72="","",'1043Bi Dati di base lav.'!Q72)</f>
        <v/>
      </c>
      <c r="I76" s="315" t="str">
        <f>IF('1043Bi Dati di base lav.'!R72="","",'1043Bi Dati di base lav.'!R72)</f>
        <v/>
      </c>
      <c r="J76" s="316" t="str">
        <f t="shared" si="3"/>
        <v/>
      </c>
      <c r="K76" s="317" t="str">
        <f>IF('1043Bi Dati di base lav.'!S72="","",'1043Bi Dati di base lav.'!S72)</f>
        <v/>
      </c>
      <c r="L76" s="318" t="str">
        <f t="shared" si="24"/>
        <v/>
      </c>
      <c r="M76" s="319" t="str">
        <f t="shared" si="25"/>
        <v/>
      </c>
      <c r="N76" s="320" t="str">
        <f t="shared" si="26"/>
        <v/>
      </c>
      <c r="O76" s="321" t="str">
        <f t="shared" si="5"/>
        <v/>
      </c>
      <c r="P76" s="322" t="str">
        <f t="shared" si="27"/>
        <v/>
      </c>
      <c r="Q76" s="318" t="str">
        <f t="shared" si="28"/>
        <v/>
      </c>
      <c r="R76" s="312" t="str">
        <f>IF(Q76="","",MAX((M76-AH76)*'1043Ai Domanda'!$B$31,0))</f>
        <v/>
      </c>
      <c r="S76" s="323" t="str">
        <f t="shared" si="6"/>
        <v/>
      </c>
      <c r="T76" s="119"/>
      <c r="U76" s="120" t="str">
        <f t="shared" ref="U76:U111" si="40">IF($A76="","",D76)</f>
        <v/>
      </c>
      <c r="V76" s="121" t="str">
        <f>'1043Bi Dati di base lav.'!M72</f>
        <v/>
      </c>
      <c r="W76" s="122" t="str">
        <f>IF(A76="","",'1043Bi Dati di base lav.'!Q72-'1043Bi Dati di base lav.'!R72)</f>
        <v/>
      </c>
      <c r="X76" s="122" t="str">
        <f>IF(OR($C76="",E76="",F76="",G76="",K76="",'1043Ci Cif. d’affari stagionali'!$D$25&lt;&gt;"Diritto concesso"),"",E76-(F76+G76+W76+K76))</f>
        <v/>
      </c>
      <c r="Y76" s="123" t="str">
        <f t="shared" si="29"/>
        <v/>
      </c>
      <c r="Z76" s="123" t="str">
        <f t="shared" ref="Z76:Z111" si="41">IF(L76="","",Z$8)</f>
        <v/>
      </c>
      <c r="AA76" s="123" t="str">
        <f t="shared" ref="AA76:AA111" si="42">IF(L76="","",L76*AA$8)</f>
        <v/>
      </c>
      <c r="AB76" s="124" t="str">
        <f t="shared" si="30"/>
        <v/>
      </c>
      <c r="AC76" s="124" t="str">
        <f t="shared" si="12"/>
        <v/>
      </c>
      <c r="AD76" s="124" t="str">
        <f t="shared" ref="AD76:AD111" si="43">IF(OR($C76="",L76="",D76=""),"",MAX(ROUND(L76*D76*2,1)/2,0))</f>
        <v/>
      </c>
      <c r="AE76" s="124" t="str">
        <f t="shared" ref="AE76:AE111" si="44">IF(OR($C76="",M76=""),"",ROUND(M76*8/5,1)/2)</f>
        <v/>
      </c>
      <c r="AF76" s="124" t="str">
        <f t="shared" si="15"/>
        <v/>
      </c>
      <c r="AG76" s="124" t="str">
        <f>IF(OR($C76="",L76="",M76=""),"",MAX(N76+'1043Bi Dati di base lav.'!T72-M76,0))</f>
        <v/>
      </c>
      <c r="AH76" s="124">
        <f>'1043Bi Dati di base lav.'!T72</f>
        <v>0</v>
      </c>
      <c r="AI76" s="124" t="str">
        <f t="shared" si="16"/>
        <v/>
      </c>
      <c r="AJ76" s="125">
        <f t="shared" ref="AJ76:AJ111" si="45">IF(E76="",0,1)</f>
        <v>0</v>
      </c>
      <c r="AK76" s="126">
        <f t="shared" si="2"/>
        <v>0</v>
      </c>
      <c r="AL76" s="124">
        <f t="shared" ref="AL76:AL111" si="46">IF(E76="",0,E76)</f>
        <v>0</v>
      </c>
      <c r="AM76" s="124">
        <f>IF(E76="",0,'1043Bi Dati di base lav.'!P72)</f>
        <v>0</v>
      </c>
      <c r="AN76" s="127">
        <f>IF('1043Bi Dati di base lav.'!Y72&gt;0,AD76,0)</f>
        <v>0</v>
      </c>
      <c r="AO76" s="128">
        <f>IF('1043Bi Dati di base lav.'!Y72&gt;0,'1043Bi Dati di base lav.'!T72,0)</f>
        <v>0</v>
      </c>
      <c r="AP76" s="124" t="str">
        <f t="shared" ref="AP76:AP111" si="47">E76</f>
        <v/>
      </c>
      <c r="AQ76" s="124">
        <f>'1043Bi Dati di base lav.'!P72</f>
        <v>0</v>
      </c>
      <c r="AR76" s="124">
        <f t="shared" si="31"/>
        <v>0</v>
      </c>
    </row>
    <row r="77" spans="1:44" s="39" customFormat="1" ht="16.95" customHeight="1">
      <c r="A77" s="132" t="str">
        <f>IF('1043Bi Dati di base lav.'!A73="","",'1043Bi Dati di base lav.'!A73)</f>
        <v/>
      </c>
      <c r="B77" s="133" t="str">
        <f>IF('1043Bi Dati di base lav.'!B73="","",'1043Bi Dati di base lav.'!B73)</f>
        <v/>
      </c>
      <c r="C77" s="129" t="str">
        <f>IF('1043Bi Dati di base lav.'!C73="","",'1043Bi Dati di base lav.'!C73)</f>
        <v/>
      </c>
      <c r="D77" s="310" t="str">
        <f>IF(ISERROR('1043Bi Dati di base lav.'!AJ73),"",'1043Bi Dati di base lav.'!AJ73)</f>
        <v/>
      </c>
      <c r="E77" s="311" t="str">
        <f>IF('1043Bi Dati di base lav.'!N73="","",'1043Bi Dati di base lav.'!N73)</f>
        <v/>
      </c>
      <c r="F77" s="312" t="str">
        <f>IF('1043Bi Dati di base lav.'!O73="","",'1043Bi Dati di base lav.'!O73)</f>
        <v/>
      </c>
      <c r="G77" s="313" t="str">
        <f>IF('1043Bi Dati di base lav.'!P73="","",'1043Bi Dati di base lav.'!P73)</f>
        <v/>
      </c>
      <c r="H77" s="314" t="str">
        <f>IF('1043Bi Dati di base lav.'!Q73="","",'1043Bi Dati di base lav.'!Q73)</f>
        <v/>
      </c>
      <c r="I77" s="315" t="str">
        <f>IF('1043Bi Dati di base lav.'!R73="","",'1043Bi Dati di base lav.'!R73)</f>
        <v/>
      </c>
      <c r="J77" s="316" t="str">
        <f t="shared" ref="J77:J111" si="48">W77</f>
        <v/>
      </c>
      <c r="K77" s="317" t="str">
        <f>IF('1043Bi Dati di base lav.'!S73="","",'1043Bi Dati di base lav.'!S73)</f>
        <v/>
      </c>
      <c r="L77" s="318" t="str">
        <f t="shared" si="24"/>
        <v/>
      </c>
      <c r="M77" s="319" t="str">
        <f t="shared" si="25"/>
        <v/>
      </c>
      <c r="N77" s="320" t="str">
        <f t="shared" si="26"/>
        <v/>
      </c>
      <c r="O77" s="321" t="str">
        <f t="shared" ref="O77:O111" si="49">AG77</f>
        <v/>
      </c>
      <c r="P77" s="322" t="str">
        <f t="shared" si="27"/>
        <v/>
      </c>
      <c r="Q77" s="318" t="str">
        <f t="shared" si="28"/>
        <v/>
      </c>
      <c r="R77" s="312" t="str">
        <f>IF(Q77="","",MAX((M77-AH77)*'1043Ai Domanda'!$B$31,0))</f>
        <v/>
      </c>
      <c r="S77" s="323" t="str">
        <f t="shared" ref="S77:S111" si="50">IF(Q77="","",Q77+R77)</f>
        <v/>
      </c>
      <c r="T77" s="119"/>
      <c r="U77" s="120" t="str">
        <f t="shared" si="40"/>
        <v/>
      </c>
      <c r="V77" s="121" t="str">
        <f>'1043Bi Dati di base lav.'!M73</f>
        <v/>
      </c>
      <c r="W77" s="122" t="str">
        <f>IF(A77="","",'1043Bi Dati di base lav.'!Q73-'1043Bi Dati di base lav.'!R73)</f>
        <v/>
      </c>
      <c r="X77" s="122" t="str">
        <f>IF(OR($C77="",E77="",F77="",G77="",K77="",'1043Ci Cif. d’affari stagionali'!$D$25&lt;&gt;"Diritto concesso"),"",E77-(F77+G77+W77+K77))</f>
        <v/>
      </c>
      <c r="Y77" s="123" t="str">
        <f t="shared" si="29"/>
        <v/>
      </c>
      <c r="Z77" s="123" t="str">
        <f t="shared" si="41"/>
        <v/>
      </c>
      <c r="AA77" s="123" t="str">
        <f t="shared" si="42"/>
        <v/>
      </c>
      <c r="AB77" s="124" t="str">
        <f t="shared" si="30"/>
        <v/>
      </c>
      <c r="AC77" s="124" t="str">
        <f t="shared" ref="AC77:AC111" si="51">L77</f>
        <v/>
      </c>
      <c r="AD77" s="124" t="str">
        <f t="shared" si="43"/>
        <v/>
      </c>
      <c r="AE77" s="124" t="str">
        <f t="shared" si="44"/>
        <v/>
      </c>
      <c r="AF77" s="124" t="str">
        <f t="shared" ref="AF77:AF111" si="52">IF(OR($A77="",D77="",M77=""),"",V77/5*AI$4*D77*0.8)</f>
        <v/>
      </c>
      <c r="AG77" s="124" t="str">
        <f>IF(OR($C77="",L77="",M77=""),"",MAX(N77+'1043Bi Dati di base lav.'!T73-M77,0))</f>
        <v/>
      </c>
      <c r="AH77" s="124">
        <f>'1043Bi Dati di base lav.'!T73</f>
        <v>0</v>
      </c>
      <c r="AI77" s="124" t="str">
        <f t="shared" ref="AI77:AI111" si="53">IF(OR($A77="",M77=""),"",MAX(N77-P77-AG77,0))</f>
        <v/>
      </c>
      <c r="AJ77" s="125">
        <f t="shared" si="45"/>
        <v>0</v>
      </c>
      <c r="AK77" s="126">
        <f t="shared" ref="AK77:AK140" si="54">IF(OR(L77="",Q77=""),0,IF(ROUND(IF(OR($C77="",E77="",F77="",G77="", K77="",),"",E77-(F77+G77+W77)),2)&gt;0,1,0))</f>
        <v>0</v>
      </c>
      <c r="AL77" s="124">
        <f t="shared" si="46"/>
        <v>0</v>
      </c>
      <c r="AM77" s="124">
        <f>IF(E77="",0,'1043Bi Dati di base lav.'!P73)</f>
        <v>0</v>
      </c>
      <c r="AN77" s="127">
        <f>IF('1043Bi Dati di base lav.'!Y73&gt;0,AD77,0)</f>
        <v>0</v>
      </c>
      <c r="AO77" s="128">
        <f>IF('1043Bi Dati di base lav.'!Y73&gt;0,'1043Bi Dati di base lav.'!T73,0)</f>
        <v>0</v>
      </c>
      <c r="AP77" s="124" t="str">
        <f t="shared" si="47"/>
        <v/>
      </c>
      <c r="AQ77" s="124">
        <f>'1043Bi Dati di base lav.'!P73</f>
        <v>0</v>
      </c>
      <c r="AR77" s="124">
        <f t="shared" si="31"/>
        <v>0</v>
      </c>
    </row>
    <row r="78" spans="1:44" s="39" customFormat="1" ht="16.95" customHeight="1">
      <c r="A78" s="132" t="str">
        <f>IF('1043Bi Dati di base lav.'!A74="","",'1043Bi Dati di base lav.'!A74)</f>
        <v/>
      </c>
      <c r="B78" s="133" t="str">
        <f>IF('1043Bi Dati di base lav.'!B74="","",'1043Bi Dati di base lav.'!B74)</f>
        <v/>
      </c>
      <c r="C78" s="129" t="str">
        <f>IF('1043Bi Dati di base lav.'!C74="","",'1043Bi Dati di base lav.'!C74)</f>
        <v/>
      </c>
      <c r="D78" s="310" t="str">
        <f>IF(ISERROR('1043Bi Dati di base lav.'!AJ74),"",'1043Bi Dati di base lav.'!AJ74)</f>
        <v/>
      </c>
      <c r="E78" s="311" t="str">
        <f>IF('1043Bi Dati di base lav.'!N74="","",'1043Bi Dati di base lav.'!N74)</f>
        <v/>
      </c>
      <c r="F78" s="312" t="str">
        <f>IF('1043Bi Dati di base lav.'!O74="","",'1043Bi Dati di base lav.'!O74)</f>
        <v/>
      </c>
      <c r="G78" s="313" t="str">
        <f>IF('1043Bi Dati di base lav.'!P74="","",'1043Bi Dati di base lav.'!P74)</f>
        <v/>
      </c>
      <c r="H78" s="314" t="str">
        <f>IF('1043Bi Dati di base lav.'!Q74="","",'1043Bi Dati di base lav.'!Q74)</f>
        <v/>
      </c>
      <c r="I78" s="315" t="str">
        <f>IF('1043Bi Dati di base lav.'!R74="","",'1043Bi Dati di base lav.'!R74)</f>
        <v/>
      </c>
      <c r="J78" s="316" t="str">
        <f t="shared" si="48"/>
        <v/>
      </c>
      <c r="K78" s="317" t="str">
        <f>IF('1043Bi Dati di base lav.'!S74="","",'1043Bi Dati di base lav.'!S74)</f>
        <v/>
      </c>
      <c r="L78" s="318" t="str">
        <f t="shared" si="24"/>
        <v/>
      </c>
      <c r="M78" s="319" t="str">
        <f t="shared" si="25"/>
        <v/>
      </c>
      <c r="N78" s="320" t="str">
        <f t="shared" si="26"/>
        <v/>
      </c>
      <c r="O78" s="321" t="str">
        <f t="shared" si="49"/>
        <v/>
      </c>
      <c r="P78" s="322" t="str">
        <f t="shared" si="27"/>
        <v/>
      </c>
      <c r="Q78" s="318" t="str">
        <f t="shared" si="28"/>
        <v/>
      </c>
      <c r="R78" s="312" t="str">
        <f>IF(Q78="","",MAX((M78-AH78)*'1043Ai Domanda'!$B$31,0))</f>
        <v/>
      </c>
      <c r="S78" s="323" t="str">
        <f t="shared" si="50"/>
        <v/>
      </c>
      <c r="T78" s="119"/>
      <c r="U78" s="120" t="str">
        <f t="shared" si="40"/>
        <v/>
      </c>
      <c r="V78" s="121" t="str">
        <f>'1043Bi Dati di base lav.'!M74</f>
        <v/>
      </c>
      <c r="W78" s="122" t="str">
        <f>IF(A78="","",'1043Bi Dati di base lav.'!Q74-'1043Bi Dati di base lav.'!R74)</f>
        <v/>
      </c>
      <c r="X78" s="122" t="str">
        <f>IF(OR($C78="",E78="",F78="",G78="",K78="",'1043Ci Cif. d’affari stagionali'!$D$25&lt;&gt;"Diritto concesso"),"",E78-(F78+G78+W78+K78))</f>
        <v/>
      </c>
      <c r="Y78" s="123" t="str">
        <f t="shared" si="29"/>
        <v/>
      </c>
      <c r="Z78" s="123" t="str">
        <f t="shared" si="41"/>
        <v/>
      </c>
      <c r="AA78" s="123" t="str">
        <f t="shared" si="42"/>
        <v/>
      </c>
      <c r="AB78" s="124" t="str">
        <f t="shared" si="30"/>
        <v/>
      </c>
      <c r="AC78" s="124" t="str">
        <f t="shared" si="51"/>
        <v/>
      </c>
      <c r="AD78" s="124" t="str">
        <f t="shared" si="43"/>
        <v/>
      </c>
      <c r="AE78" s="124" t="str">
        <f t="shared" si="44"/>
        <v/>
      </c>
      <c r="AF78" s="124" t="str">
        <f t="shared" si="52"/>
        <v/>
      </c>
      <c r="AG78" s="124" t="str">
        <f>IF(OR($C78="",L78="",M78=""),"",MAX(N78+'1043Bi Dati di base lav.'!T74-M78,0))</f>
        <v/>
      </c>
      <c r="AH78" s="124">
        <f>'1043Bi Dati di base lav.'!T74</f>
        <v>0</v>
      </c>
      <c r="AI78" s="124" t="str">
        <f t="shared" si="53"/>
        <v/>
      </c>
      <c r="AJ78" s="125">
        <f t="shared" si="45"/>
        <v>0</v>
      </c>
      <c r="AK78" s="126">
        <f t="shared" si="54"/>
        <v>0</v>
      </c>
      <c r="AL78" s="124">
        <f t="shared" si="46"/>
        <v>0</v>
      </c>
      <c r="AM78" s="124">
        <f>IF(E78="",0,'1043Bi Dati di base lav.'!P74)</f>
        <v>0</v>
      </c>
      <c r="AN78" s="127">
        <f>IF('1043Bi Dati di base lav.'!Y74&gt;0,AD78,0)</f>
        <v>0</v>
      </c>
      <c r="AO78" s="128">
        <f>IF('1043Bi Dati di base lav.'!Y74&gt;0,'1043Bi Dati di base lav.'!T74,0)</f>
        <v>0</v>
      </c>
      <c r="AP78" s="124" t="str">
        <f t="shared" si="47"/>
        <v/>
      </c>
      <c r="AQ78" s="124">
        <f>'1043Bi Dati di base lav.'!P74</f>
        <v>0</v>
      </c>
      <c r="AR78" s="124">
        <f t="shared" si="31"/>
        <v>0</v>
      </c>
    </row>
    <row r="79" spans="1:44" s="39" customFormat="1" ht="16.95" customHeight="1">
      <c r="A79" s="132" t="str">
        <f>IF('1043Bi Dati di base lav.'!A75="","",'1043Bi Dati di base lav.'!A75)</f>
        <v/>
      </c>
      <c r="B79" s="133" t="str">
        <f>IF('1043Bi Dati di base lav.'!B75="","",'1043Bi Dati di base lav.'!B75)</f>
        <v/>
      </c>
      <c r="C79" s="129" t="str">
        <f>IF('1043Bi Dati di base lav.'!C75="","",'1043Bi Dati di base lav.'!C75)</f>
        <v/>
      </c>
      <c r="D79" s="310" t="str">
        <f>IF(ISERROR('1043Bi Dati di base lav.'!AJ75),"",'1043Bi Dati di base lav.'!AJ75)</f>
        <v/>
      </c>
      <c r="E79" s="311" t="str">
        <f>IF('1043Bi Dati di base lav.'!N75="","",'1043Bi Dati di base lav.'!N75)</f>
        <v/>
      </c>
      <c r="F79" s="312" t="str">
        <f>IF('1043Bi Dati di base lav.'!O75="","",'1043Bi Dati di base lav.'!O75)</f>
        <v/>
      </c>
      <c r="G79" s="313" t="str">
        <f>IF('1043Bi Dati di base lav.'!P75="","",'1043Bi Dati di base lav.'!P75)</f>
        <v/>
      </c>
      <c r="H79" s="314" t="str">
        <f>IF('1043Bi Dati di base lav.'!Q75="","",'1043Bi Dati di base lav.'!Q75)</f>
        <v/>
      </c>
      <c r="I79" s="315" t="str">
        <f>IF('1043Bi Dati di base lav.'!R75="","",'1043Bi Dati di base lav.'!R75)</f>
        <v/>
      </c>
      <c r="J79" s="316" t="str">
        <f t="shared" si="48"/>
        <v/>
      </c>
      <c r="K79" s="317" t="str">
        <f>IF('1043Bi Dati di base lav.'!S75="","",'1043Bi Dati di base lav.'!S75)</f>
        <v/>
      </c>
      <c r="L79" s="318" t="str">
        <f t="shared" si="24"/>
        <v/>
      </c>
      <c r="M79" s="319" t="str">
        <f t="shared" si="25"/>
        <v/>
      </c>
      <c r="N79" s="320" t="str">
        <f t="shared" si="26"/>
        <v/>
      </c>
      <c r="O79" s="321" t="str">
        <f t="shared" si="49"/>
        <v/>
      </c>
      <c r="P79" s="322" t="str">
        <f t="shared" si="27"/>
        <v/>
      </c>
      <c r="Q79" s="318" t="str">
        <f t="shared" si="28"/>
        <v/>
      </c>
      <c r="R79" s="312" t="str">
        <f>IF(Q79="","",MAX((M79-AH79)*'1043Ai Domanda'!$B$31,0))</f>
        <v/>
      </c>
      <c r="S79" s="323" t="str">
        <f t="shared" si="50"/>
        <v/>
      </c>
      <c r="T79" s="119"/>
      <c r="U79" s="120" t="str">
        <f t="shared" si="40"/>
        <v/>
      </c>
      <c r="V79" s="121" t="str">
        <f>'1043Bi Dati di base lav.'!M75</f>
        <v/>
      </c>
      <c r="W79" s="122" t="str">
        <f>IF(A79="","",'1043Bi Dati di base lav.'!Q75-'1043Bi Dati di base lav.'!R75)</f>
        <v/>
      </c>
      <c r="X79" s="122" t="str">
        <f>IF(OR($C79="",E79="",F79="",G79="",K79="",'1043Ci Cif. d’affari stagionali'!$D$25&lt;&gt;"Diritto concesso"),"",E79-(F79+G79+W79+K79))</f>
        <v/>
      </c>
      <c r="Y79" s="123" t="str">
        <f t="shared" si="29"/>
        <v/>
      </c>
      <c r="Z79" s="123" t="str">
        <f t="shared" si="41"/>
        <v/>
      </c>
      <c r="AA79" s="123" t="str">
        <f t="shared" si="42"/>
        <v/>
      </c>
      <c r="AB79" s="124" t="str">
        <f t="shared" si="30"/>
        <v/>
      </c>
      <c r="AC79" s="124" t="str">
        <f t="shared" si="51"/>
        <v/>
      </c>
      <c r="AD79" s="124" t="str">
        <f t="shared" si="43"/>
        <v/>
      </c>
      <c r="AE79" s="124" t="str">
        <f t="shared" si="44"/>
        <v/>
      </c>
      <c r="AF79" s="124" t="str">
        <f t="shared" si="52"/>
        <v/>
      </c>
      <c r="AG79" s="124" t="str">
        <f>IF(OR($C79="",L79="",M79=""),"",MAX(N79+'1043Bi Dati di base lav.'!T75-M79,0))</f>
        <v/>
      </c>
      <c r="AH79" s="124">
        <f>'1043Bi Dati di base lav.'!T75</f>
        <v>0</v>
      </c>
      <c r="AI79" s="124" t="str">
        <f t="shared" si="53"/>
        <v/>
      </c>
      <c r="AJ79" s="125">
        <f t="shared" si="45"/>
        <v>0</v>
      </c>
      <c r="AK79" s="126">
        <f t="shared" si="54"/>
        <v>0</v>
      </c>
      <c r="AL79" s="124">
        <f t="shared" si="46"/>
        <v>0</v>
      </c>
      <c r="AM79" s="124">
        <f>IF(E79="",0,'1043Bi Dati di base lav.'!P75)</f>
        <v>0</v>
      </c>
      <c r="AN79" s="127">
        <f>IF('1043Bi Dati di base lav.'!Y75&gt;0,AD79,0)</f>
        <v>0</v>
      </c>
      <c r="AO79" s="128">
        <f>IF('1043Bi Dati di base lav.'!Y75&gt;0,'1043Bi Dati di base lav.'!T75,0)</f>
        <v>0</v>
      </c>
      <c r="AP79" s="124" t="str">
        <f t="shared" si="47"/>
        <v/>
      </c>
      <c r="AQ79" s="124">
        <f>'1043Bi Dati di base lav.'!P75</f>
        <v>0</v>
      </c>
      <c r="AR79" s="124">
        <f t="shared" si="31"/>
        <v>0</v>
      </c>
    </row>
    <row r="80" spans="1:44" s="39" customFormat="1" ht="16.95" customHeight="1">
      <c r="A80" s="132" t="str">
        <f>IF('1043Bi Dati di base lav.'!A76="","",'1043Bi Dati di base lav.'!A76)</f>
        <v/>
      </c>
      <c r="B80" s="133" t="str">
        <f>IF('1043Bi Dati di base lav.'!B76="","",'1043Bi Dati di base lav.'!B76)</f>
        <v/>
      </c>
      <c r="C80" s="129" t="str">
        <f>IF('1043Bi Dati di base lav.'!C76="","",'1043Bi Dati di base lav.'!C76)</f>
        <v/>
      </c>
      <c r="D80" s="310" t="str">
        <f>IF(ISERROR('1043Bi Dati di base lav.'!AJ76),"",'1043Bi Dati di base lav.'!AJ76)</f>
        <v/>
      </c>
      <c r="E80" s="311" t="str">
        <f>IF('1043Bi Dati di base lav.'!N76="","",'1043Bi Dati di base lav.'!N76)</f>
        <v/>
      </c>
      <c r="F80" s="312" t="str">
        <f>IF('1043Bi Dati di base lav.'!O76="","",'1043Bi Dati di base lav.'!O76)</f>
        <v/>
      </c>
      <c r="G80" s="313" t="str">
        <f>IF('1043Bi Dati di base lav.'!P76="","",'1043Bi Dati di base lav.'!P76)</f>
        <v/>
      </c>
      <c r="H80" s="314" t="str">
        <f>IF('1043Bi Dati di base lav.'!Q76="","",'1043Bi Dati di base lav.'!Q76)</f>
        <v/>
      </c>
      <c r="I80" s="315" t="str">
        <f>IF('1043Bi Dati di base lav.'!R76="","",'1043Bi Dati di base lav.'!R76)</f>
        <v/>
      </c>
      <c r="J80" s="316" t="str">
        <f t="shared" si="48"/>
        <v/>
      </c>
      <c r="K80" s="317" t="str">
        <f>IF('1043Bi Dati di base lav.'!S76="","",'1043Bi Dati di base lav.'!S76)</f>
        <v/>
      </c>
      <c r="L80" s="318" t="str">
        <f t="shared" si="24"/>
        <v/>
      </c>
      <c r="M80" s="319" t="str">
        <f t="shared" si="25"/>
        <v/>
      </c>
      <c r="N80" s="320" t="str">
        <f t="shared" si="26"/>
        <v/>
      </c>
      <c r="O80" s="321" t="str">
        <f t="shared" si="49"/>
        <v/>
      </c>
      <c r="P80" s="322" t="str">
        <f t="shared" si="27"/>
        <v/>
      </c>
      <c r="Q80" s="318" t="str">
        <f t="shared" si="28"/>
        <v/>
      </c>
      <c r="R80" s="312" t="str">
        <f>IF(Q80="","",MAX((M80-AH80)*'1043Ai Domanda'!$B$31,0))</f>
        <v/>
      </c>
      <c r="S80" s="323" t="str">
        <f t="shared" si="50"/>
        <v/>
      </c>
      <c r="T80" s="119"/>
      <c r="U80" s="120" t="str">
        <f t="shared" si="40"/>
        <v/>
      </c>
      <c r="V80" s="121" t="str">
        <f>'1043Bi Dati di base lav.'!M76</f>
        <v/>
      </c>
      <c r="W80" s="122" t="str">
        <f>IF(A80="","",'1043Bi Dati di base lav.'!Q76-'1043Bi Dati di base lav.'!R76)</f>
        <v/>
      </c>
      <c r="X80" s="122" t="str">
        <f>IF(OR($C80="",E80="",F80="",G80="",K80="",'1043Ci Cif. d’affari stagionali'!$D$25&lt;&gt;"Diritto concesso"),"",E80-(F80+G80+W80+K80))</f>
        <v/>
      </c>
      <c r="Y80" s="123" t="str">
        <f t="shared" si="29"/>
        <v/>
      </c>
      <c r="Z80" s="123" t="str">
        <f t="shared" si="41"/>
        <v/>
      </c>
      <c r="AA80" s="123" t="str">
        <f t="shared" si="42"/>
        <v/>
      </c>
      <c r="AB80" s="124" t="str">
        <f t="shared" si="30"/>
        <v/>
      </c>
      <c r="AC80" s="124" t="str">
        <f t="shared" si="51"/>
        <v/>
      </c>
      <c r="AD80" s="124" t="str">
        <f t="shared" si="43"/>
        <v/>
      </c>
      <c r="AE80" s="124" t="str">
        <f t="shared" si="44"/>
        <v/>
      </c>
      <c r="AF80" s="124" t="str">
        <f t="shared" si="52"/>
        <v/>
      </c>
      <c r="AG80" s="124" t="str">
        <f>IF(OR($C80="",L80="",M80=""),"",MAX(N80+'1043Bi Dati di base lav.'!T76-M80,0))</f>
        <v/>
      </c>
      <c r="AH80" s="124">
        <f>'1043Bi Dati di base lav.'!T76</f>
        <v>0</v>
      </c>
      <c r="AI80" s="124" t="str">
        <f t="shared" si="53"/>
        <v/>
      </c>
      <c r="AJ80" s="125">
        <f t="shared" si="45"/>
        <v>0</v>
      </c>
      <c r="AK80" s="126">
        <f t="shared" si="54"/>
        <v>0</v>
      </c>
      <c r="AL80" s="124">
        <f t="shared" si="46"/>
        <v>0</v>
      </c>
      <c r="AM80" s="124">
        <f>IF(E80="",0,'1043Bi Dati di base lav.'!P76)</f>
        <v>0</v>
      </c>
      <c r="AN80" s="127">
        <f>IF('1043Bi Dati di base lav.'!Y76&gt;0,AD80,0)</f>
        <v>0</v>
      </c>
      <c r="AO80" s="128">
        <f>IF('1043Bi Dati di base lav.'!Y76&gt;0,'1043Bi Dati di base lav.'!T76,0)</f>
        <v>0</v>
      </c>
      <c r="AP80" s="124" t="str">
        <f t="shared" si="47"/>
        <v/>
      </c>
      <c r="AQ80" s="124">
        <f>'1043Bi Dati di base lav.'!P76</f>
        <v>0</v>
      </c>
      <c r="AR80" s="124">
        <f t="shared" si="31"/>
        <v>0</v>
      </c>
    </row>
    <row r="81" spans="1:44" s="39" customFormat="1" ht="16.95" customHeight="1">
      <c r="A81" s="132" t="str">
        <f>IF('1043Bi Dati di base lav.'!A77="","",'1043Bi Dati di base lav.'!A77)</f>
        <v/>
      </c>
      <c r="B81" s="133" t="str">
        <f>IF('1043Bi Dati di base lav.'!B77="","",'1043Bi Dati di base lav.'!B77)</f>
        <v/>
      </c>
      <c r="C81" s="129" t="str">
        <f>IF('1043Bi Dati di base lav.'!C77="","",'1043Bi Dati di base lav.'!C77)</f>
        <v/>
      </c>
      <c r="D81" s="310" t="str">
        <f>IF(ISERROR('1043Bi Dati di base lav.'!AJ77),"",'1043Bi Dati di base lav.'!AJ77)</f>
        <v/>
      </c>
      <c r="E81" s="311" t="str">
        <f>IF('1043Bi Dati di base lav.'!N77="","",'1043Bi Dati di base lav.'!N77)</f>
        <v/>
      </c>
      <c r="F81" s="312" t="str">
        <f>IF('1043Bi Dati di base lav.'!O77="","",'1043Bi Dati di base lav.'!O77)</f>
        <v/>
      </c>
      <c r="G81" s="313" t="str">
        <f>IF('1043Bi Dati di base lav.'!P77="","",'1043Bi Dati di base lav.'!P77)</f>
        <v/>
      </c>
      <c r="H81" s="314" t="str">
        <f>IF('1043Bi Dati di base lav.'!Q77="","",'1043Bi Dati di base lav.'!Q77)</f>
        <v/>
      </c>
      <c r="I81" s="315" t="str">
        <f>IF('1043Bi Dati di base lav.'!R77="","",'1043Bi Dati di base lav.'!R77)</f>
        <v/>
      </c>
      <c r="J81" s="316" t="str">
        <f t="shared" si="48"/>
        <v/>
      </c>
      <c r="K81" s="317" t="str">
        <f>IF('1043Bi Dati di base lav.'!S77="","",'1043Bi Dati di base lav.'!S77)</f>
        <v/>
      </c>
      <c r="L81" s="318" t="str">
        <f t="shared" si="24"/>
        <v/>
      </c>
      <c r="M81" s="319" t="str">
        <f t="shared" si="25"/>
        <v/>
      </c>
      <c r="N81" s="320" t="str">
        <f t="shared" si="26"/>
        <v/>
      </c>
      <c r="O81" s="321" t="str">
        <f t="shared" si="49"/>
        <v/>
      </c>
      <c r="P81" s="322" t="str">
        <f t="shared" si="27"/>
        <v/>
      </c>
      <c r="Q81" s="318" t="str">
        <f t="shared" si="28"/>
        <v/>
      </c>
      <c r="R81" s="312" t="str">
        <f>IF(Q81="","",MAX((M81-AH81)*'1043Ai Domanda'!$B$31,0))</f>
        <v/>
      </c>
      <c r="S81" s="323" t="str">
        <f t="shared" si="50"/>
        <v/>
      </c>
      <c r="T81" s="119"/>
      <c r="U81" s="120" t="str">
        <f t="shared" si="40"/>
        <v/>
      </c>
      <c r="V81" s="121" t="str">
        <f>'1043Bi Dati di base lav.'!M77</f>
        <v/>
      </c>
      <c r="W81" s="122" t="str">
        <f>IF(A81="","",'1043Bi Dati di base lav.'!Q77-'1043Bi Dati di base lav.'!R77)</f>
        <v/>
      </c>
      <c r="X81" s="122" t="str">
        <f>IF(OR($C81="",E81="",F81="",G81="",K81="",'1043Ci Cif. d’affari stagionali'!$D$25&lt;&gt;"Diritto concesso"),"",E81-(F81+G81+W81+K81))</f>
        <v/>
      </c>
      <c r="Y81" s="123" t="str">
        <f t="shared" si="29"/>
        <v/>
      </c>
      <c r="Z81" s="123" t="str">
        <f t="shared" si="41"/>
        <v/>
      </c>
      <c r="AA81" s="123" t="str">
        <f t="shared" si="42"/>
        <v/>
      </c>
      <c r="AB81" s="124" t="str">
        <f t="shared" si="30"/>
        <v/>
      </c>
      <c r="AC81" s="124" t="str">
        <f t="shared" si="51"/>
        <v/>
      </c>
      <c r="AD81" s="124" t="str">
        <f t="shared" si="43"/>
        <v/>
      </c>
      <c r="AE81" s="124" t="str">
        <f t="shared" si="44"/>
        <v/>
      </c>
      <c r="AF81" s="124" t="str">
        <f t="shared" si="52"/>
        <v/>
      </c>
      <c r="AG81" s="124" t="str">
        <f>IF(OR($C81="",L81="",M81=""),"",MAX(N81+'1043Bi Dati di base lav.'!T77-M81,0))</f>
        <v/>
      </c>
      <c r="AH81" s="124">
        <f>'1043Bi Dati di base lav.'!T77</f>
        <v>0</v>
      </c>
      <c r="AI81" s="124" t="str">
        <f t="shared" si="53"/>
        <v/>
      </c>
      <c r="AJ81" s="125">
        <f t="shared" si="45"/>
        <v>0</v>
      </c>
      <c r="AK81" s="126">
        <f t="shared" si="54"/>
        <v>0</v>
      </c>
      <c r="AL81" s="124">
        <f t="shared" si="46"/>
        <v>0</v>
      </c>
      <c r="AM81" s="124">
        <f>IF(E81="",0,'1043Bi Dati di base lav.'!P77)</f>
        <v>0</v>
      </c>
      <c r="AN81" s="127">
        <f>IF('1043Bi Dati di base lav.'!Y77&gt;0,AD81,0)</f>
        <v>0</v>
      </c>
      <c r="AO81" s="128">
        <f>IF('1043Bi Dati di base lav.'!Y77&gt;0,'1043Bi Dati di base lav.'!T77,0)</f>
        <v>0</v>
      </c>
      <c r="AP81" s="124" t="str">
        <f t="shared" si="47"/>
        <v/>
      </c>
      <c r="AQ81" s="124">
        <f>'1043Bi Dati di base lav.'!P77</f>
        <v>0</v>
      </c>
      <c r="AR81" s="124">
        <f t="shared" si="31"/>
        <v>0</v>
      </c>
    </row>
    <row r="82" spans="1:44" s="39" customFormat="1" ht="16.95" customHeight="1">
      <c r="A82" s="132" t="str">
        <f>IF('1043Bi Dati di base lav.'!A78="","",'1043Bi Dati di base lav.'!A78)</f>
        <v/>
      </c>
      <c r="B82" s="133" t="str">
        <f>IF('1043Bi Dati di base lav.'!B78="","",'1043Bi Dati di base lav.'!B78)</f>
        <v/>
      </c>
      <c r="C82" s="129" t="str">
        <f>IF('1043Bi Dati di base lav.'!C78="","",'1043Bi Dati di base lav.'!C78)</f>
        <v/>
      </c>
      <c r="D82" s="310" t="str">
        <f>IF(ISERROR('1043Bi Dati di base lav.'!AJ78),"",'1043Bi Dati di base lav.'!AJ78)</f>
        <v/>
      </c>
      <c r="E82" s="311" t="str">
        <f>IF('1043Bi Dati di base lav.'!N78="","",'1043Bi Dati di base lav.'!N78)</f>
        <v/>
      </c>
      <c r="F82" s="312" t="str">
        <f>IF('1043Bi Dati di base lav.'!O78="","",'1043Bi Dati di base lav.'!O78)</f>
        <v/>
      </c>
      <c r="G82" s="313" t="str">
        <f>IF('1043Bi Dati di base lav.'!P78="","",'1043Bi Dati di base lav.'!P78)</f>
        <v/>
      </c>
      <c r="H82" s="314" t="str">
        <f>IF('1043Bi Dati di base lav.'!Q78="","",'1043Bi Dati di base lav.'!Q78)</f>
        <v/>
      </c>
      <c r="I82" s="315" t="str">
        <f>IF('1043Bi Dati di base lav.'!R78="","",'1043Bi Dati di base lav.'!R78)</f>
        <v/>
      </c>
      <c r="J82" s="316" t="str">
        <f t="shared" si="48"/>
        <v/>
      </c>
      <c r="K82" s="317" t="str">
        <f>IF('1043Bi Dati di base lav.'!S78="","",'1043Bi Dati di base lav.'!S78)</f>
        <v/>
      </c>
      <c r="L82" s="318" t="str">
        <f t="shared" si="24"/>
        <v/>
      </c>
      <c r="M82" s="319" t="str">
        <f t="shared" si="25"/>
        <v/>
      </c>
      <c r="N82" s="320" t="str">
        <f t="shared" si="26"/>
        <v/>
      </c>
      <c r="O82" s="321" t="str">
        <f t="shared" si="49"/>
        <v/>
      </c>
      <c r="P82" s="322" t="str">
        <f t="shared" si="27"/>
        <v/>
      </c>
      <c r="Q82" s="318" t="str">
        <f t="shared" si="28"/>
        <v/>
      </c>
      <c r="R82" s="312" t="str">
        <f>IF(Q82="","",MAX((M82-AH82)*'1043Ai Domanda'!$B$31,0))</f>
        <v/>
      </c>
      <c r="S82" s="323" t="str">
        <f t="shared" si="50"/>
        <v/>
      </c>
      <c r="T82" s="119"/>
      <c r="U82" s="120" t="str">
        <f t="shared" si="40"/>
        <v/>
      </c>
      <c r="V82" s="121" t="str">
        <f>'1043Bi Dati di base lav.'!M78</f>
        <v/>
      </c>
      <c r="W82" s="122" t="str">
        <f>IF(A82="","",'1043Bi Dati di base lav.'!Q78-'1043Bi Dati di base lav.'!R78)</f>
        <v/>
      </c>
      <c r="X82" s="122" t="str">
        <f>IF(OR($C82="",E82="",F82="",G82="",K82="",'1043Ci Cif. d’affari stagionali'!$D$25&lt;&gt;"Diritto concesso"),"",E82-(F82+G82+W82+K82))</f>
        <v/>
      </c>
      <c r="Y82" s="123" t="str">
        <f t="shared" si="29"/>
        <v/>
      </c>
      <c r="Z82" s="123" t="str">
        <f t="shared" si="41"/>
        <v/>
      </c>
      <c r="AA82" s="123" t="str">
        <f t="shared" si="42"/>
        <v/>
      </c>
      <c r="AB82" s="124" t="str">
        <f t="shared" si="30"/>
        <v/>
      </c>
      <c r="AC82" s="124" t="str">
        <f t="shared" si="51"/>
        <v/>
      </c>
      <c r="AD82" s="124" t="str">
        <f t="shared" si="43"/>
        <v/>
      </c>
      <c r="AE82" s="124" t="str">
        <f t="shared" si="44"/>
        <v/>
      </c>
      <c r="AF82" s="124" t="str">
        <f t="shared" si="52"/>
        <v/>
      </c>
      <c r="AG82" s="124" t="str">
        <f>IF(OR($C82="",L82="",M82=""),"",MAX(N82+'1043Bi Dati di base lav.'!T78-M82,0))</f>
        <v/>
      </c>
      <c r="AH82" s="124">
        <f>'1043Bi Dati di base lav.'!T78</f>
        <v>0</v>
      </c>
      <c r="AI82" s="124" t="str">
        <f t="shared" si="53"/>
        <v/>
      </c>
      <c r="AJ82" s="125">
        <f t="shared" si="45"/>
        <v>0</v>
      </c>
      <c r="AK82" s="126">
        <f t="shared" si="54"/>
        <v>0</v>
      </c>
      <c r="AL82" s="124">
        <f t="shared" si="46"/>
        <v>0</v>
      </c>
      <c r="AM82" s="124">
        <f>IF(E82="",0,'1043Bi Dati di base lav.'!P78)</f>
        <v>0</v>
      </c>
      <c r="AN82" s="127">
        <f>IF('1043Bi Dati di base lav.'!Y78&gt;0,AD82,0)</f>
        <v>0</v>
      </c>
      <c r="AO82" s="128">
        <f>IF('1043Bi Dati di base lav.'!Y78&gt;0,'1043Bi Dati di base lav.'!T78,0)</f>
        <v>0</v>
      </c>
      <c r="AP82" s="124" t="str">
        <f t="shared" si="47"/>
        <v/>
      </c>
      <c r="AQ82" s="124">
        <f>'1043Bi Dati di base lav.'!P78</f>
        <v>0</v>
      </c>
      <c r="AR82" s="124">
        <f t="shared" si="31"/>
        <v>0</v>
      </c>
    </row>
    <row r="83" spans="1:44" s="39" customFormat="1" ht="16.95" customHeight="1">
      <c r="A83" s="132" t="str">
        <f>IF('1043Bi Dati di base lav.'!A79="","",'1043Bi Dati di base lav.'!A79)</f>
        <v/>
      </c>
      <c r="B83" s="133" t="str">
        <f>IF('1043Bi Dati di base lav.'!B79="","",'1043Bi Dati di base lav.'!B79)</f>
        <v/>
      </c>
      <c r="C83" s="129" t="str">
        <f>IF('1043Bi Dati di base lav.'!C79="","",'1043Bi Dati di base lav.'!C79)</f>
        <v/>
      </c>
      <c r="D83" s="310" t="str">
        <f>IF(ISERROR('1043Bi Dati di base lav.'!AJ79),"",'1043Bi Dati di base lav.'!AJ79)</f>
        <v/>
      </c>
      <c r="E83" s="311" t="str">
        <f>IF('1043Bi Dati di base lav.'!N79="","",'1043Bi Dati di base lav.'!N79)</f>
        <v/>
      </c>
      <c r="F83" s="312" t="str">
        <f>IF('1043Bi Dati di base lav.'!O79="","",'1043Bi Dati di base lav.'!O79)</f>
        <v/>
      </c>
      <c r="G83" s="313" t="str">
        <f>IF('1043Bi Dati di base lav.'!P79="","",'1043Bi Dati di base lav.'!P79)</f>
        <v/>
      </c>
      <c r="H83" s="314" t="str">
        <f>IF('1043Bi Dati di base lav.'!Q79="","",'1043Bi Dati di base lav.'!Q79)</f>
        <v/>
      </c>
      <c r="I83" s="315" t="str">
        <f>IF('1043Bi Dati di base lav.'!R79="","",'1043Bi Dati di base lav.'!R79)</f>
        <v/>
      </c>
      <c r="J83" s="316" t="str">
        <f t="shared" si="48"/>
        <v/>
      </c>
      <c r="K83" s="317" t="str">
        <f>IF('1043Bi Dati di base lav.'!S79="","",'1043Bi Dati di base lav.'!S79)</f>
        <v/>
      </c>
      <c r="L83" s="318" t="str">
        <f t="shared" si="24"/>
        <v/>
      </c>
      <c r="M83" s="319" t="str">
        <f t="shared" si="25"/>
        <v/>
      </c>
      <c r="N83" s="320" t="str">
        <f t="shared" si="26"/>
        <v/>
      </c>
      <c r="O83" s="321" t="str">
        <f t="shared" si="49"/>
        <v/>
      </c>
      <c r="P83" s="322" t="str">
        <f t="shared" si="27"/>
        <v/>
      </c>
      <c r="Q83" s="318" t="str">
        <f t="shared" si="28"/>
        <v/>
      </c>
      <c r="R83" s="312" t="str">
        <f>IF(Q83="","",MAX((M83-AH83)*'1043Ai Domanda'!$B$31,0))</f>
        <v/>
      </c>
      <c r="S83" s="323" t="str">
        <f t="shared" si="50"/>
        <v/>
      </c>
      <c r="T83" s="119"/>
      <c r="U83" s="120" t="str">
        <f t="shared" si="40"/>
        <v/>
      </c>
      <c r="V83" s="121" t="str">
        <f>'1043Bi Dati di base lav.'!M79</f>
        <v/>
      </c>
      <c r="W83" s="122" t="str">
        <f>IF(A83="","",'1043Bi Dati di base lav.'!Q79-'1043Bi Dati di base lav.'!R79)</f>
        <v/>
      </c>
      <c r="X83" s="122" t="str">
        <f>IF(OR($C83="",E83="",F83="",G83="",K83="",'1043Ci Cif. d’affari stagionali'!$D$25&lt;&gt;"Diritto concesso"),"",E83-(F83+G83+W83+K83))</f>
        <v/>
      </c>
      <c r="Y83" s="123" t="str">
        <f t="shared" si="29"/>
        <v/>
      </c>
      <c r="Z83" s="123" t="str">
        <f t="shared" si="41"/>
        <v/>
      </c>
      <c r="AA83" s="123" t="str">
        <f t="shared" si="42"/>
        <v/>
      </c>
      <c r="AB83" s="124" t="str">
        <f t="shared" si="30"/>
        <v/>
      </c>
      <c r="AC83" s="124" t="str">
        <f t="shared" si="51"/>
        <v/>
      </c>
      <c r="AD83" s="124" t="str">
        <f t="shared" si="43"/>
        <v/>
      </c>
      <c r="AE83" s="124" t="str">
        <f t="shared" si="44"/>
        <v/>
      </c>
      <c r="AF83" s="124" t="str">
        <f t="shared" si="52"/>
        <v/>
      </c>
      <c r="AG83" s="124" t="str">
        <f>IF(OR($C83="",L83="",M83=""),"",MAX(N83+'1043Bi Dati di base lav.'!T79-M83,0))</f>
        <v/>
      </c>
      <c r="AH83" s="124">
        <f>'1043Bi Dati di base lav.'!T79</f>
        <v>0</v>
      </c>
      <c r="AI83" s="124" t="str">
        <f t="shared" si="53"/>
        <v/>
      </c>
      <c r="AJ83" s="125">
        <f t="shared" si="45"/>
        <v>0</v>
      </c>
      <c r="AK83" s="126">
        <f t="shared" si="54"/>
        <v>0</v>
      </c>
      <c r="AL83" s="124">
        <f t="shared" si="46"/>
        <v>0</v>
      </c>
      <c r="AM83" s="124">
        <f>IF(E83="",0,'1043Bi Dati di base lav.'!P79)</f>
        <v>0</v>
      </c>
      <c r="AN83" s="127">
        <f>IF('1043Bi Dati di base lav.'!Y79&gt;0,AD83,0)</f>
        <v>0</v>
      </c>
      <c r="AO83" s="128">
        <f>IF('1043Bi Dati di base lav.'!Y79&gt;0,'1043Bi Dati di base lav.'!T79,0)</f>
        <v>0</v>
      </c>
      <c r="AP83" s="124" t="str">
        <f t="shared" si="47"/>
        <v/>
      </c>
      <c r="AQ83" s="124">
        <f>'1043Bi Dati di base lav.'!P79</f>
        <v>0</v>
      </c>
      <c r="AR83" s="124">
        <f t="shared" si="31"/>
        <v>0</v>
      </c>
    </row>
    <row r="84" spans="1:44" s="39" customFormat="1" ht="16.95" customHeight="1">
      <c r="A84" s="132" t="str">
        <f>IF('1043Bi Dati di base lav.'!A80="","",'1043Bi Dati di base lav.'!A80)</f>
        <v/>
      </c>
      <c r="B84" s="133" t="str">
        <f>IF('1043Bi Dati di base lav.'!B80="","",'1043Bi Dati di base lav.'!B80)</f>
        <v/>
      </c>
      <c r="C84" s="129" t="str">
        <f>IF('1043Bi Dati di base lav.'!C80="","",'1043Bi Dati di base lav.'!C80)</f>
        <v/>
      </c>
      <c r="D84" s="310" t="str">
        <f>IF(ISERROR('1043Bi Dati di base lav.'!AJ80),"",'1043Bi Dati di base lav.'!AJ80)</f>
        <v/>
      </c>
      <c r="E84" s="311" t="str">
        <f>IF('1043Bi Dati di base lav.'!N80="","",'1043Bi Dati di base lav.'!N80)</f>
        <v/>
      </c>
      <c r="F84" s="312" t="str">
        <f>IF('1043Bi Dati di base lav.'!O80="","",'1043Bi Dati di base lav.'!O80)</f>
        <v/>
      </c>
      <c r="G84" s="313" t="str">
        <f>IF('1043Bi Dati di base lav.'!P80="","",'1043Bi Dati di base lav.'!P80)</f>
        <v/>
      </c>
      <c r="H84" s="314" t="str">
        <f>IF('1043Bi Dati di base lav.'!Q80="","",'1043Bi Dati di base lav.'!Q80)</f>
        <v/>
      </c>
      <c r="I84" s="315" t="str">
        <f>IF('1043Bi Dati di base lav.'!R80="","",'1043Bi Dati di base lav.'!R80)</f>
        <v/>
      </c>
      <c r="J84" s="316" t="str">
        <f t="shared" si="48"/>
        <v/>
      </c>
      <c r="K84" s="317" t="str">
        <f>IF('1043Bi Dati di base lav.'!S80="","",'1043Bi Dati di base lav.'!S80)</f>
        <v/>
      </c>
      <c r="L84" s="318" t="str">
        <f t="shared" si="24"/>
        <v/>
      </c>
      <c r="M84" s="319" t="str">
        <f t="shared" si="25"/>
        <v/>
      </c>
      <c r="N84" s="320" t="str">
        <f t="shared" si="26"/>
        <v/>
      </c>
      <c r="O84" s="321" t="str">
        <f t="shared" si="49"/>
        <v/>
      </c>
      <c r="P84" s="322" t="str">
        <f t="shared" si="27"/>
        <v/>
      </c>
      <c r="Q84" s="318" t="str">
        <f t="shared" si="28"/>
        <v/>
      </c>
      <c r="R84" s="312" t="str">
        <f>IF(Q84="","",MAX((M84-AH84)*'1043Ai Domanda'!$B$31,0))</f>
        <v/>
      </c>
      <c r="S84" s="323" t="str">
        <f t="shared" si="50"/>
        <v/>
      </c>
      <c r="T84" s="119"/>
      <c r="U84" s="120" t="str">
        <f t="shared" si="40"/>
        <v/>
      </c>
      <c r="V84" s="121" t="str">
        <f>'1043Bi Dati di base lav.'!M80</f>
        <v/>
      </c>
      <c r="W84" s="122" t="str">
        <f>IF(A84="","",'1043Bi Dati di base lav.'!Q80-'1043Bi Dati di base lav.'!R80)</f>
        <v/>
      </c>
      <c r="X84" s="122" t="str">
        <f>IF(OR($C84="",E84="",F84="",G84="",K84="",'1043Ci Cif. d’affari stagionali'!$D$25&lt;&gt;"Diritto concesso"),"",E84-(F84+G84+W84+K84))</f>
        <v/>
      </c>
      <c r="Y84" s="123" t="str">
        <f t="shared" si="29"/>
        <v/>
      </c>
      <c r="Z84" s="123" t="str">
        <f t="shared" si="41"/>
        <v/>
      </c>
      <c r="AA84" s="123" t="str">
        <f t="shared" si="42"/>
        <v/>
      </c>
      <c r="AB84" s="124" t="str">
        <f t="shared" si="30"/>
        <v/>
      </c>
      <c r="AC84" s="124" t="str">
        <f t="shared" si="51"/>
        <v/>
      </c>
      <c r="AD84" s="124" t="str">
        <f t="shared" si="43"/>
        <v/>
      </c>
      <c r="AE84" s="124" t="str">
        <f t="shared" si="44"/>
        <v/>
      </c>
      <c r="AF84" s="124" t="str">
        <f t="shared" si="52"/>
        <v/>
      </c>
      <c r="AG84" s="124" t="str">
        <f>IF(OR($C84="",L84="",M84=""),"",MAX(N84+'1043Bi Dati di base lav.'!T80-M84,0))</f>
        <v/>
      </c>
      <c r="AH84" s="124">
        <f>'1043Bi Dati di base lav.'!T80</f>
        <v>0</v>
      </c>
      <c r="AI84" s="124" t="str">
        <f t="shared" si="53"/>
        <v/>
      </c>
      <c r="AJ84" s="125">
        <f t="shared" si="45"/>
        <v>0</v>
      </c>
      <c r="AK84" s="126">
        <f t="shared" si="54"/>
        <v>0</v>
      </c>
      <c r="AL84" s="124">
        <f t="shared" si="46"/>
        <v>0</v>
      </c>
      <c r="AM84" s="124">
        <f>IF(E84="",0,'1043Bi Dati di base lav.'!P80)</f>
        <v>0</v>
      </c>
      <c r="AN84" s="127">
        <f>IF('1043Bi Dati di base lav.'!Y80&gt;0,AD84,0)</f>
        <v>0</v>
      </c>
      <c r="AO84" s="128">
        <f>IF('1043Bi Dati di base lav.'!Y80&gt;0,'1043Bi Dati di base lav.'!T80,0)</f>
        <v>0</v>
      </c>
      <c r="AP84" s="124" t="str">
        <f t="shared" si="47"/>
        <v/>
      </c>
      <c r="AQ84" s="124">
        <f>'1043Bi Dati di base lav.'!P80</f>
        <v>0</v>
      </c>
      <c r="AR84" s="124">
        <f t="shared" si="31"/>
        <v>0</v>
      </c>
    </row>
    <row r="85" spans="1:44" s="39" customFormat="1" ht="16.95" customHeight="1">
      <c r="A85" s="132" t="str">
        <f>IF('1043Bi Dati di base lav.'!A81="","",'1043Bi Dati di base lav.'!A81)</f>
        <v/>
      </c>
      <c r="B85" s="133" t="str">
        <f>IF('1043Bi Dati di base lav.'!B81="","",'1043Bi Dati di base lav.'!B81)</f>
        <v/>
      </c>
      <c r="C85" s="129" t="str">
        <f>IF('1043Bi Dati di base lav.'!C81="","",'1043Bi Dati di base lav.'!C81)</f>
        <v/>
      </c>
      <c r="D85" s="310" t="str">
        <f>IF(ISERROR('1043Bi Dati di base lav.'!AJ81),"",'1043Bi Dati di base lav.'!AJ81)</f>
        <v/>
      </c>
      <c r="E85" s="311" t="str">
        <f>IF('1043Bi Dati di base lav.'!N81="","",'1043Bi Dati di base lav.'!N81)</f>
        <v/>
      </c>
      <c r="F85" s="312" t="str">
        <f>IF('1043Bi Dati di base lav.'!O81="","",'1043Bi Dati di base lav.'!O81)</f>
        <v/>
      </c>
      <c r="G85" s="313" t="str">
        <f>IF('1043Bi Dati di base lav.'!P81="","",'1043Bi Dati di base lav.'!P81)</f>
        <v/>
      </c>
      <c r="H85" s="314" t="str">
        <f>IF('1043Bi Dati di base lav.'!Q81="","",'1043Bi Dati di base lav.'!Q81)</f>
        <v/>
      </c>
      <c r="I85" s="315" t="str">
        <f>IF('1043Bi Dati di base lav.'!R81="","",'1043Bi Dati di base lav.'!R81)</f>
        <v/>
      </c>
      <c r="J85" s="316" t="str">
        <f t="shared" si="48"/>
        <v/>
      </c>
      <c r="K85" s="317" t="str">
        <f>IF('1043Bi Dati di base lav.'!S81="","",'1043Bi Dati di base lav.'!S81)</f>
        <v/>
      </c>
      <c r="L85" s="318" t="str">
        <f t="shared" si="24"/>
        <v/>
      </c>
      <c r="M85" s="319" t="str">
        <f t="shared" si="25"/>
        <v/>
      </c>
      <c r="N85" s="320" t="str">
        <f t="shared" si="26"/>
        <v/>
      </c>
      <c r="O85" s="321" t="str">
        <f t="shared" si="49"/>
        <v/>
      </c>
      <c r="P85" s="322" t="str">
        <f t="shared" si="27"/>
        <v/>
      </c>
      <c r="Q85" s="318" t="str">
        <f t="shared" si="28"/>
        <v/>
      </c>
      <c r="R85" s="312" t="str">
        <f>IF(Q85="","",MAX((M85-AH85)*'1043Ai Domanda'!$B$31,0))</f>
        <v/>
      </c>
      <c r="S85" s="323" t="str">
        <f t="shared" si="50"/>
        <v/>
      </c>
      <c r="T85" s="119"/>
      <c r="U85" s="120" t="str">
        <f t="shared" si="40"/>
        <v/>
      </c>
      <c r="V85" s="121" t="str">
        <f>'1043Bi Dati di base lav.'!M81</f>
        <v/>
      </c>
      <c r="W85" s="122" t="str">
        <f>IF(A85="","",'1043Bi Dati di base lav.'!Q81-'1043Bi Dati di base lav.'!R81)</f>
        <v/>
      </c>
      <c r="X85" s="122" t="str">
        <f>IF(OR($C85="",E85="",F85="",G85="",K85="",'1043Ci Cif. d’affari stagionali'!$D$25&lt;&gt;"Diritto concesso"),"",E85-(F85+G85+W85+K85))</f>
        <v/>
      </c>
      <c r="Y85" s="123" t="str">
        <f t="shared" si="29"/>
        <v/>
      </c>
      <c r="Z85" s="123" t="str">
        <f t="shared" si="41"/>
        <v/>
      </c>
      <c r="AA85" s="123" t="str">
        <f t="shared" si="42"/>
        <v/>
      </c>
      <c r="AB85" s="124" t="str">
        <f t="shared" si="30"/>
        <v/>
      </c>
      <c r="AC85" s="124" t="str">
        <f t="shared" si="51"/>
        <v/>
      </c>
      <c r="AD85" s="124" t="str">
        <f t="shared" si="43"/>
        <v/>
      </c>
      <c r="AE85" s="124" t="str">
        <f t="shared" si="44"/>
        <v/>
      </c>
      <c r="AF85" s="124" t="str">
        <f t="shared" si="52"/>
        <v/>
      </c>
      <c r="AG85" s="124" t="str">
        <f>IF(OR($C85="",L85="",M85=""),"",MAX(N85+'1043Bi Dati di base lav.'!T81-M85,0))</f>
        <v/>
      </c>
      <c r="AH85" s="124">
        <f>'1043Bi Dati di base lav.'!T81</f>
        <v>0</v>
      </c>
      <c r="AI85" s="124" t="str">
        <f t="shared" si="53"/>
        <v/>
      </c>
      <c r="AJ85" s="125">
        <f t="shared" si="45"/>
        <v>0</v>
      </c>
      <c r="AK85" s="126">
        <f t="shared" si="54"/>
        <v>0</v>
      </c>
      <c r="AL85" s="124">
        <f t="shared" si="46"/>
        <v>0</v>
      </c>
      <c r="AM85" s="124">
        <f>IF(E85="",0,'1043Bi Dati di base lav.'!P81)</f>
        <v>0</v>
      </c>
      <c r="AN85" s="127">
        <f>IF('1043Bi Dati di base lav.'!Y81&gt;0,AD85,0)</f>
        <v>0</v>
      </c>
      <c r="AO85" s="128">
        <f>IF('1043Bi Dati di base lav.'!Y81&gt;0,'1043Bi Dati di base lav.'!T81,0)</f>
        <v>0</v>
      </c>
      <c r="AP85" s="124" t="str">
        <f t="shared" si="47"/>
        <v/>
      </c>
      <c r="AQ85" s="124">
        <f>'1043Bi Dati di base lav.'!P81</f>
        <v>0</v>
      </c>
      <c r="AR85" s="124">
        <f t="shared" si="31"/>
        <v>0</v>
      </c>
    </row>
    <row r="86" spans="1:44" s="39" customFormat="1" ht="16.95" customHeight="1">
      <c r="A86" s="132" t="str">
        <f>IF('1043Bi Dati di base lav.'!A82="","",'1043Bi Dati di base lav.'!A82)</f>
        <v/>
      </c>
      <c r="B86" s="133" t="str">
        <f>IF('1043Bi Dati di base lav.'!B82="","",'1043Bi Dati di base lav.'!B82)</f>
        <v/>
      </c>
      <c r="C86" s="129" t="str">
        <f>IF('1043Bi Dati di base lav.'!C82="","",'1043Bi Dati di base lav.'!C82)</f>
        <v/>
      </c>
      <c r="D86" s="310" t="str">
        <f>IF(ISERROR('1043Bi Dati di base lav.'!AJ82),"",'1043Bi Dati di base lav.'!AJ82)</f>
        <v/>
      </c>
      <c r="E86" s="311" t="str">
        <f>IF('1043Bi Dati di base lav.'!N82="","",'1043Bi Dati di base lav.'!N82)</f>
        <v/>
      </c>
      <c r="F86" s="312" t="str">
        <f>IF('1043Bi Dati di base lav.'!O82="","",'1043Bi Dati di base lav.'!O82)</f>
        <v/>
      </c>
      <c r="G86" s="313" t="str">
        <f>IF('1043Bi Dati di base lav.'!P82="","",'1043Bi Dati di base lav.'!P82)</f>
        <v/>
      </c>
      <c r="H86" s="314" t="str">
        <f>IF('1043Bi Dati di base lav.'!Q82="","",'1043Bi Dati di base lav.'!Q82)</f>
        <v/>
      </c>
      <c r="I86" s="315" t="str">
        <f>IF('1043Bi Dati di base lav.'!R82="","",'1043Bi Dati di base lav.'!R82)</f>
        <v/>
      </c>
      <c r="J86" s="316" t="str">
        <f t="shared" si="48"/>
        <v/>
      </c>
      <c r="K86" s="317" t="str">
        <f>IF('1043Bi Dati di base lav.'!S82="","",'1043Bi Dati di base lav.'!S82)</f>
        <v/>
      </c>
      <c r="L86" s="318" t="str">
        <f t="shared" si="24"/>
        <v/>
      </c>
      <c r="M86" s="319" t="str">
        <f t="shared" si="25"/>
        <v/>
      </c>
      <c r="N86" s="320" t="str">
        <f t="shared" si="26"/>
        <v/>
      </c>
      <c r="O86" s="321" t="str">
        <f t="shared" si="49"/>
        <v/>
      </c>
      <c r="P86" s="322" t="str">
        <f t="shared" si="27"/>
        <v/>
      </c>
      <c r="Q86" s="318" t="str">
        <f t="shared" si="28"/>
        <v/>
      </c>
      <c r="R86" s="312" t="str">
        <f>IF(Q86="","",MAX((M86-AH86)*'1043Ai Domanda'!$B$31,0))</f>
        <v/>
      </c>
      <c r="S86" s="323" t="str">
        <f t="shared" si="50"/>
        <v/>
      </c>
      <c r="T86" s="119"/>
      <c r="U86" s="120" t="str">
        <f t="shared" si="40"/>
        <v/>
      </c>
      <c r="V86" s="121" t="str">
        <f>'1043Bi Dati di base lav.'!M82</f>
        <v/>
      </c>
      <c r="W86" s="122" t="str">
        <f>IF(A86="","",'1043Bi Dati di base lav.'!Q82-'1043Bi Dati di base lav.'!R82)</f>
        <v/>
      </c>
      <c r="X86" s="122" t="str">
        <f>IF(OR($C86="",E86="",F86="",G86="",K86="",'1043Ci Cif. d’affari stagionali'!$D$25&lt;&gt;"Diritto concesso"),"",E86-(F86+G86+W86+K86))</f>
        <v/>
      </c>
      <c r="Y86" s="123" t="str">
        <f t="shared" si="29"/>
        <v/>
      </c>
      <c r="Z86" s="123" t="str">
        <f t="shared" si="41"/>
        <v/>
      </c>
      <c r="AA86" s="123" t="str">
        <f t="shared" si="42"/>
        <v/>
      </c>
      <c r="AB86" s="124" t="str">
        <f t="shared" si="30"/>
        <v/>
      </c>
      <c r="AC86" s="124" t="str">
        <f t="shared" si="51"/>
        <v/>
      </c>
      <c r="AD86" s="124" t="str">
        <f t="shared" si="43"/>
        <v/>
      </c>
      <c r="AE86" s="124" t="str">
        <f t="shared" si="44"/>
        <v/>
      </c>
      <c r="AF86" s="124" t="str">
        <f t="shared" si="52"/>
        <v/>
      </c>
      <c r="AG86" s="124" t="str">
        <f>IF(OR($C86="",L86="",M86=""),"",MAX(N86+'1043Bi Dati di base lav.'!T82-M86,0))</f>
        <v/>
      </c>
      <c r="AH86" s="124">
        <f>'1043Bi Dati di base lav.'!T82</f>
        <v>0</v>
      </c>
      <c r="AI86" s="124" t="str">
        <f t="shared" si="53"/>
        <v/>
      </c>
      <c r="AJ86" s="125">
        <f t="shared" si="45"/>
        <v>0</v>
      </c>
      <c r="AK86" s="126">
        <f t="shared" si="54"/>
        <v>0</v>
      </c>
      <c r="AL86" s="124">
        <f t="shared" si="46"/>
        <v>0</v>
      </c>
      <c r="AM86" s="124">
        <f>IF(E86="",0,'1043Bi Dati di base lav.'!P82)</f>
        <v>0</v>
      </c>
      <c r="AN86" s="127">
        <f>IF('1043Bi Dati di base lav.'!Y82&gt;0,AD86,0)</f>
        <v>0</v>
      </c>
      <c r="AO86" s="128">
        <f>IF('1043Bi Dati di base lav.'!Y82&gt;0,'1043Bi Dati di base lav.'!T82,0)</f>
        <v>0</v>
      </c>
      <c r="AP86" s="124" t="str">
        <f t="shared" si="47"/>
        <v/>
      </c>
      <c r="AQ86" s="124">
        <f>'1043Bi Dati di base lav.'!P82</f>
        <v>0</v>
      </c>
      <c r="AR86" s="124">
        <f t="shared" si="31"/>
        <v>0</v>
      </c>
    </row>
    <row r="87" spans="1:44" s="39" customFormat="1" ht="16.95" customHeight="1">
      <c r="A87" s="132" t="str">
        <f>IF('1043Bi Dati di base lav.'!A83="","",'1043Bi Dati di base lav.'!A83)</f>
        <v/>
      </c>
      <c r="B87" s="133" t="str">
        <f>IF('1043Bi Dati di base lav.'!B83="","",'1043Bi Dati di base lav.'!B83)</f>
        <v/>
      </c>
      <c r="C87" s="129" t="str">
        <f>IF('1043Bi Dati di base lav.'!C83="","",'1043Bi Dati di base lav.'!C83)</f>
        <v/>
      </c>
      <c r="D87" s="310" t="str">
        <f>IF(ISERROR('1043Bi Dati di base lav.'!AJ83),"",'1043Bi Dati di base lav.'!AJ83)</f>
        <v/>
      </c>
      <c r="E87" s="311" t="str">
        <f>IF('1043Bi Dati di base lav.'!N83="","",'1043Bi Dati di base lav.'!N83)</f>
        <v/>
      </c>
      <c r="F87" s="312" t="str">
        <f>IF('1043Bi Dati di base lav.'!O83="","",'1043Bi Dati di base lav.'!O83)</f>
        <v/>
      </c>
      <c r="G87" s="313" t="str">
        <f>IF('1043Bi Dati di base lav.'!P83="","",'1043Bi Dati di base lav.'!P83)</f>
        <v/>
      </c>
      <c r="H87" s="314" t="str">
        <f>IF('1043Bi Dati di base lav.'!Q83="","",'1043Bi Dati di base lav.'!Q83)</f>
        <v/>
      </c>
      <c r="I87" s="315" t="str">
        <f>IF('1043Bi Dati di base lav.'!R83="","",'1043Bi Dati di base lav.'!R83)</f>
        <v/>
      </c>
      <c r="J87" s="316" t="str">
        <f t="shared" si="48"/>
        <v/>
      </c>
      <c r="K87" s="317" t="str">
        <f>IF('1043Bi Dati di base lav.'!S83="","",'1043Bi Dati di base lav.'!S83)</f>
        <v/>
      </c>
      <c r="L87" s="318" t="str">
        <f t="shared" si="24"/>
        <v/>
      </c>
      <c r="M87" s="319" t="str">
        <f t="shared" si="25"/>
        <v/>
      </c>
      <c r="N87" s="320" t="str">
        <f t="shared" si="26"/>
        <v/>
      </c>
      <c r="O87" s="321" t="str">
        <f t="shared" si="49"/>
        <v/>
      </c>
      <c r="P87" s="322" t="str">
        <f t="shared" si="27"/>
        <v/>
      </c>
      <c r="Q87" s="318" t="str">
        <f t="shared" si="28"/>
        <v/>
      </c>
      <c r="R87" s="312" t="str">
        <f>IF(Q87="","",MAX((M87-AH87)*'1043Ai Domanda'!$B$31,0))</f>
        <v/>
      </c>
      <c r="S87" s="323" t="str">
        <f t="shared" si="50"/>
        <v/>
      </c>
      <c r="T87" s="119"/>
      <c r="U87" s="120" t="str">
        <f t="shared" si="40"/>
        <v/>
      </c>
      <c r="V87" s="121" t="str">
        <f>'1043Bi Dati di base lav.'!M83</f>
        <v/>
      </c>
      <c r="W87" s="122" t="str">
        <f>IF(A87="","",'1043Bi Dati di base lav.'!Q83-'1043Bi Dati di base lav.'!R83)</f>
        <v/>
      </c>
      <c r="X87" s="122" t="str">
        <f>IF(OR($C87="",E87="",F87="",G87="",K87="",'1043Ci Cif. d’affari stagionali'!$D$25&lt;&gt;"Diritto concesso"),"",E87-(F87+G87+W87+K87))</f>
        <v/>
      </c>
      <c r="Y87" s="123" t="str">
        <f t="shared" si="29"/>
        <v/>
      </c>
      <c r="Z87" s="123" t="str">
        <f t="shared" si="41"/>
        <v/>
      </c>
      <c r="AA87" s="123" t="str">
        <f t="shared" si="42"/>
        <v/>
      </c>
      <c r="AB87" s="124" t="str">
        <f t="shared" si="30"/>
        <v/>
      </c>
      <c r="AC87" s="124" t="str">
        <f t="shared" si="51"/>
        <v/>
      </c>
      <c r="AD87" s="124" t="str">
        <f t="shared" si="43"/>
        <v/>
      </c>
      <c r="AE87" s="124" t="str">
        <f t="shared" si="44"/>
        <v/>
      </c>
      <c r="AF87" s="124" t="str">
        <f t="shared" si="52"/>
        <v/>
      </c>
      <c r="AG87" s="124" t="str">
        <f>IF(OR($C87="",L87="",M87=""),"",MAX(N87+'1043Bi Dati di base lav.'!T83-M87,0))</f>
        <v/>
      </c>
      <c r="AH87" s="124">
        <f>'1043Bi Dati di base lav.'!T83</f>
        <v>0</v>
      </c>
      <c r="AI87" s="124" t="str">
        <f t="shared" si="53"/>
        <v/>
      </c>
      <c r="AJ87" s="125">
        <f t="shared" si="45"/>
        <v>0</v>
      </c>
      <c r="AK87" s="126">
        <f t="shared" si="54"/>
        <v>0</v>
      </c>
      <c r="AL87" s="124">
        <f t="shared" si="46"/>
        <v>0</v>
      </c>
      <c r="AM87" s="124">
        <f>IF(E87="",0,'1043Bi Dati di base lav.'!P83)</f>
        <v>0</v>
      </c>
      <c r="AN87" s="127">
        <f>IF('1043Bi Dati di base lav.'!Y83&gt;0,AD87,0)</f>
        <v>0</v>
      </c>
      <c r="AO87" s="128">
        <f>IF('1043Bi Dati di base lav.'!Y83&gt;0,'1043Bi Dati di base lav.'!T83,0)</f>
        <v>0</v>
      </c>
      <c r="AP87" s="124" t="str">
        <f t="shared" si="47"/>
        <v/>
      </c>
      <c r="AQ87" s="124">
        <f>'1043Bi Dati di base lav.'!P83</f>
        <v>0</v>
      </c>
      <c r="AR87" s="124">
        <f t="shared" si="31"/>
        <v>0</v>
      </c>
    </row>
    <row r="88" spans="1:44" s="39" customFormat="1" ht="16.95" customHeight="1">
      <c r="A88" s="132" t="str">
        <f>IF('1043Bi Dati di base lav.'!A84="","",'1043Bi Dati di base lav.'!A84)</f>
        <v/>
      </c>
      <c r="B88" s="133" t="str">
        <f>IF('1043Bi Dati di base lav.'!B84="","",'1043Bi Dati di base lav.'!B84)</f>
        <v/>
      </c>
      <c r="C88" s="129" t="str">
        <f>IF('1043Bi Dati di base lav.'!C84="","",'1043Bi Dati di base lav.'!C84)</f>
        <v/>
      </c>
      <c r="D88" s="310" t="str">
        <f>IF(ISERROR('1043Bi Dati di base lav.'!AJ84),"",'1043Bi Dati di base lav.'!AJ84)</f>
        <v/>
      </c>
      <c r="E88" s="311" t="str">
        <f>IF('1043Bi Dati di base lav.'!N84="","",'1043Bi Dati di base lav.'!N84)</f>
        <v/>
      </c>
      <c r="F88" s="312" t="str">
        <f>IF('1043Bi Dati di base lav.'!O84="","",'1043Bi Dati di base lav.'!O84)</f>
        <v/>
      </c>
      <c r="G88" s="313" t="str">
        <f>IF('1043Bi Dati di base lav.'!P84="","",'1043Bi Dati di base lav.'!P84)</f>
        <v/>
      </c>
      <c r="H88" s="314" t="str">
        <f>IF('1043Bi Dati di base lav.'!Q84="","",'1043Bi Dati di base lav.'!Q84)</f>
        <v/>
      </c>
      <c r="I88" s="315" t="str">
        <f>IF('1043Bi Dati di base lav.'!R84="","",'1043Bi Dati di base lav.'!R84)</f>
        <v/>
      </c>
      <c r="J88" s="316" t="str">
        <f t="shared" si="48"/>
        <v/>
      </c>
      <c r="K88" s="317" t="str">
        <f>IF('1043Bi Dati di base lav.'!S84="","",'1043Bi Dati di base lav.'!S84)</f>
        <v/>
      </c>
      <c r="L88" s="318" t="str">
        <f t="shared" si="24"/>
        <v/>
      </c>
      <c r="M88" s="319" t="str">
        <f t="shared" si="25"/>
        <v/>
      </c>
      <c r="N88" s="320" t="str">
        <f t="shared" si="26"/>
        <v/>
      </c>
      <c r="O88" s="321" t="str">
        <f t="shared" si="49"/>
        <v/>
      </c>
      <c r="P88" s="322" t="str">
        <f t="shared" si="27"/>
        <v/>
      </c>
      <c r="Q88" s="318" t="str">
        <f t="shared" si="28"/>
        <v/>
      </c>
      <c r="R88" s="312" t="str">
        <f>IF(Q88="","",MAX((M88-AH88)*'1043Ai Domanda'!$B$31,0))</f>
        <v/>
      </c>
      <c r="S88" s="323" t="str">
        <f t="shared" si="50"/>
        <v/>
      </c>
      <c r="T88" s="119"/>
      <c r="U88" s="120" t="str">
        <f t="shared" si="40"/>
        <v/>
      </c>
      <c r="V88" s="121" t="str">
        <f>'1043Bi Dati di base lav.'!M84</f>
        <v/>
      </c>
      <c r="W88" s="122" t="str">
        <f>IF(A88="","",'1043Bi Dati di base lav.'!Q84-'1043Bi Dati di base lav.'!R84)</f>
        <v/>
      </c>
      <c r="X88" s="122" t="str">
        <f>IF(OR($C88="",E88="",F88="",G88="",K88="",'1043Ci Cif. d’affari stagionali'!$D$25&lt;&gt;"Diritto concesso"),"",E88-(F88+G88+W88+K88))</f>
        <v/>
      </c>
      <c r="Y88" s="123" t="str">
        <f t="shared" si="29"/>
        <v/>
      </c>
      <c r="Z88" s="123" t="str">
        <f t="shared" si="41"/>
        <v/>
      </c>
      <c r="AA88" s="123" t="str">
        <f t="shared" si="42"/>
        <v/>
      </c>
      <c r="AB88" s="124" t="str">
        <f t="shared" si="30"/>
        <v/>
      </c>
      <c r="AC88" s="124" t="str">
        <f t="shared" si="51"/>
        <v/>
      </c>
      <c r="AD88" s="124" t="str">
        <f t="shared" si="43"/>
        <v/>
      </c>
      <c r="AE88" s="124" t="str">
        <f t="shared" si="44"/>
        <v/>
      </c>
      <c r="AF88" s="124" t="str">
        <f t="shared" si="52"/>
        <v/>
      </c>
      <c r="AG88" s="124" t="str">
        <f>IF(OR($C88="",L88="",M88=""),"",MAX(N88+'1043Bi Dati di base lav.'!T84-M88,0))</f>
        <v/>
      </c>
      <c r="AH88" s="124">
        <f>'1043Bi Dati di base lav.'!T84</f>
        <v>0</v>
      </c>
      <c r="AI88" s="124" t="str">
        <f t="shared" si="53"/>
        <v/>
      </c>
      <c r="AJ88" s="125">
        <f t="shared" si="45"/>
        <v>0</v>
      </c>
      <c r="AK88" s="126">
        <f t="shared" si="54"/>
        <v>0</v>
      </c>
      <c r="AL88" s="124">
        <f t="shared" si="46"/>
        <v>0</v>
      </c>
      <c r="AM88" s="124">
        <f>IF(E88="",0,'1043Bi Dati di base lav.'!P84)</f>
        <v>0</v>
      </c>
      <c r="AN88" s="127">
        <f>IF('1043Bi Dati di base lav.'!Y84&gt;0,AD88,0)</f>
        <v>0</v>
      </c>
      <c r="AO88" s="128">
        <f>IF('1043Bi Dati di base lav.'!Y84&gt;0,'1043Bi Dati di base lav.'!T84,0)</f>
        <v>0</v>
      </c>
      <c r="AP88" s="124" t="str">
        <f t="shared" si="47"/>
        <v/>
      </c>
      <c r="AQ88" s="124">
        <f>'1043Bi Dati di base lav.'!P84</f>
        <v>0</v>
      </c>
      <c r="AR88" s="124">
        <f t="shared" si="31"/>
        <v>0</v>
      </c>
    </row>
    <row r="89" spans="1:44" s="39" customFormat="1" ht="16.95" customHeight="1">
      <c r="A89" s="132" t="str">
        <f>IF('1043Bi Dati di base lav.'!A85="","",'1043Bi Dati di base lav.'!A85)</f>
        <v/>
      </c>
      <c r="B89" s="133" t="str">
        <f>IF('1043Bi Dati di base lav.'!B85="","",'1043Bi Dati di base lav.'!B85)</f>
        <v/>
      </c>
      <c r="C89" s="129" t="str">
        <f>IF('1043Bi Dati di base lav.'!C85="","",'1043Bi Dati di base lav.'!C85)</f>
        <v/>
      </c>
      <c r="D89" s="310" t="str">
        <f>IF(ISERROR('1043Bi Dati di base lav.'!AJ85),"",'1043Bi Dati di base lav.'!AJ85)</f>
        <v/>
      </c>
      <c r="E89" s="311" t="str">
        <f>IF('1043Bi Dati di base lav.'!N85="","",'1043Bi Dati di base lav.'!N85)</f>
        <v/>
      </c>
      <c r="F89" s="312" t="str">
        <f>IF('1043Bi Dati di base lav.'!O85="","",'1043Bi Dati di base lav.'!O85)</f>
        <v/>
      </c>
      <c r="G89" s="313" t="str">
        <f>IF('1043Bi Dati di base lav.'!P85="","",'1043Bi Dati di base lav.'!P85)</f>
        <v/>
      </c>
      <c r="H89" s="314" t="str">
        <f>IF('1043Bi Dati di base lav.'!Q85="","",'1043Bi Dati di base lav.'!Q85)</f>
        <v/>
      </c>
      <c r="I89" s="315" t="str">
        <f>IF('1043Bi Dati di base lav.'!R85="","",'1043Bi Dati di base lav.'!R85)</f>
        <v/>
      </c>
      <c r="J89" s="316" t="str">
        <f t="shared" si="48"/>
        <v/>
      </c>
      <c r="K89" s="317" t="str">
        <f>IF('1043Bi Dati di base lav.'!S85="","",'1043Bi Dati di base lav.'!S85)</f>
        <v/>
      </c>
      <c r="L89" s="318" t="str">
        <f t="shared" si="24"/>
        <v/>
      </c>
      <c r="M89" s="319" t="str">
        <f t="shared" si="25"/>
        <v/>
      </c>
      <c r="N89" s="320" t="str">
        <f t="shared" si="26"/>
        <v/>
      </c>
      <c r="O89" s="321" t="str">
        <f t="shared" si="49"/>
        <v/>
      </c>
      <c r="P89" s="322" t="str">
        <f t="shared" si="27"/>
        <v/>
      </c>
      <c r="Q89" s="318" t="str">
        <f t="shared" si="28"/>
        <v/>
      </c>
      <c r="R89" s="312" t="str">
        <f>IF(Q89="","",MAX((M89-AH89)*'1043Ai Domanda'!$B$31,0))</f>
        <v/>
      </c>
      <c r="S89" s="323" t="str">
        <f t="shared" si="50"/>
        <v/>
      </c>
      <c r="T89" s="119"/>
      <c r="U89" s="120" t="str">
        <f t="shared" si="40"/>
        <v/>
      </c>
      <c r="V89" s="121" t="str">
        <f>'1043Bi Dati di base lav.'!M85</f>
        <v/>
      </c>
      <c r="W89" s="122" t="str">
        <f>IF(A89="","",'1043Bi Dati di base lav.'!Q85-'1043Bi Dati di base lav.'!R85)</f>
        <v/>
      </c>
      <c r="X89" s="122" t="str">
        <f>IF(OR($C89="",E89="",F89="",G89="",K89="",'1043Ci Cif. d’affari stagionali'!$D$25&lt;&gt;"Diritto concesso"),"",E89-(F89+G89+W89+K89))</f>
        <v/>
      </c>
      <c r="Y89" s="123" t="str">
        <f t="shared" si="29"/>
        <v/>
      </c>
      <c r="Z89" s="123" t="str">
        <f t="shared" si="41"/>
        <v/>
      </c>
      <c r="AA89" s="123" t="str">
        <f t="shared" si="42"/>
        <v/>
      </c>
      <c r="AB89" s="124" t="str">
        <f t="shared" si="30"/>
        <v/>
      </c>
      <c r="AC89" s="124" t="str">
        <f t="shared" si="51"/>
        <v/>
      </c>
      <c r="AD89" s="124" t="str">
        <f t="shared" si="43"/>
        <v/>
      </c>
      <c r="AE89" s="124" t="str">
        <f t="shared" si="44"/>
        <v/>
      </c>
      <c r="AF89" s="124" t="str">
        <f t="shared" si="52"/>
        <v/>
      </c>
      <c r="AG89" s="124" t="str">
        <f>IF(OR($C89="",L89="",M89=""),"",MAX(N89+'1043Bi Dati di base lav.'!T85-M89,0))</f>
        <v/>
      </c>
      <c r="AH89" s="124">
        <f>'1043Bi Dati di base lav.'!T85</f>
        <v>0</v>
      </c>
      <c r="AI89" s="124" t="str">
        <f t="shared" si="53"/>
        <v/>
      </c>
      <c r="AJ89" s="125">
        <f t="shared" si="45"/>
        <v>0</v>
      </c>
      <c r="AK89" s="126">
        <f t="shared" si="54"/>
        <v>0</v>
      </c>
      <c r="AL89" s="124">
        <f t="shared" si="46"/>
        <v>0</v>
      </c>
      <c r="AM89" s="124">
        <f>IF(E89="",0,'1043Bi Dati di base lav.'!P85)</f>
        <v>0</v>
      </c>
      <c r="AN89" s="127">
        <f>IF('1043Bi Dati di base lav.'!Y85&gt;0,AD89,0)</f>
        <v>0</v>
      </c>
      <c r="AO89" s="128">
        <f>IF('1043Bi Dati di base lav.'!Y85&gt;0,'1043Bi Dati di base lav.'!T85,0)</f>
        <v>0</v>
      </c>
      <c r="AP89" s="124" t="str">
        <f t="shared" si="47"/>
        <v/>
      </c>
      <c r="AQ89" s="124">
        <f>'1043Bi Dati di base lav.'!P85</f>
        <v>0</v>
      </c>
      <c r="AR89" s="124">
        <f t="shared" si="31"/>
        <v>0</v>
      </c>
    </row>
    <row r="90" spans="1:44" s="39" customFormat="1" ht="16.95" customHeight="1">
      <c r="A90" s="132" t="str">
        <f>IF('1043Bi Dati di base lav.'!A86="","",'1043Bi Dati di base lav.'!A86)</f>
        <v/>
      </c>
      <c r="B90" s="133" t="str">
        <f>IF('1043Bi Dati di base lav.'!B86="","",'1043Bi Dati di base lav.'!B86)</f>
        <v/>
      </c>
      <c r="C90" s="129" t="str">
        <f>IF('1043Bi Dati di base lav.'!C86="","",'1043Bi Dati di base lav.'!C86)</f>
        <v/>
      </c>
      <c r="D90" s="310" t="str">
        <f>IF(ISERROR('1043Bi Dati di base lav.'!AJ86),"",'1043Bi Dati di base lav.'!AJ86)</f>
        <v/>
      </c>
      <c r="E90" s="311" t="str">
        <f>IF('1043Bi Dati di base lav.'!N86="","",'1043Bi Dati di base lav.'!N86)</f>
        <v/>
      </c>
      <c r="F90" s="312" t="str">
        <f>IF('1043Bi Dati di base lav.'!O86="","",'1043Bi Dati di base lav.'!O86)</f>
        <v/>
      </c>
      <c r="G90" s="313" t="str">
        <f>IF('1043Bi Dati di base lav.'!P86="","",'1043Bi Dati di base lav.'!P86)</f>
        <v/>
      </c>
      <c r="H90" s="314" t="str">
        <f>IF('1043Bi Dati di base lav.'!Q86="","",'1043Bi Dati di base lav.'!Q86)</f>
        <v/>
      </c>
      <c r="I90" s="315" t="str">
        <f>IF('1043Bi Dati di base lav.'!R86="","",'1043Bi Dati di base lav.'!R86)</f>
        <v/>
      </c>
      <c r="J90" s="316" t="str">
        <f t="shared" si="48"/>
        <v/>
      </c>
      <c r="K90" s="317" t="str">
        <f>IF('1043Bi Dati di base lav.'!S86="","",'1043Bi Dati di base lav.'!S86)</f>
        <v/>
      </c>
      <c r="L90" s="318" t="str">
        <f t="shared" si="24"/>
        <v/>
      </c>
      <c r="M90" s="319" t="str">
        <f t="shared" si="25"/>
        <v/>
      </c>
      <c r="N90" s="320" t="str">
        <f t="shared" si="26"/>
        <v/>
      </c>
      <c r="O90" s="321" t="str">
        <f t="shared" si="49"/>
        <v/>
      </c>
      <c r="P90" s="322" t="str">
        <f t="shared" si="27"/>
        <v/>
      </c>
      <c r="Q90" s="318" t="str">
        <f t="shared" si="28"/>
        <v/>
      </c>
      <c r="R90" s="312" t="str">
        <f>IF(Q90="","",MAX((M90-AH90)*'1043Ai Domanda'!$B$31,0))</f>
        <v/>
      </c>
      <c r="S90" s="323" t="str">
        <f t="shared" si="50"/>
        <v/>
      </c>
      <c r="T90" s="119"/>
      <c r="U90" s="120" t="str">
        <f t="shared" si="40"/>
        <v/>
      </c>
      <c r="V90" s="121" t="str">
        <f>'1043Bi Dati di base lav.'!M86</f>
        <v/>
      </c>
      <c r="W90" s="122" t="str">
        <f>IF(A90="","",'1043Bi Dati di base lav.'!Q86-'1043Bi Dati di base lav.'!R86)</f>
        <v/>
      </c>
      <c r="X90" s="122" t="str">
        <f>IF(OR($C90="",E90="",F90="",G90="",K90="",'1043Ci Cif. d’affari stagionali'!$D$25&lt;&gt;"Diritto concesso"),"",E90-(F90+G90+W90+K90))</f>
        <v/>
      </c>
      <c r="Y90" s="123" t="str">
        <f t="shared" si="29"/>
        <v/>
      </c>
      <c r="Z90" s="123" t="str">
        <f t="shared" si="41"/>
        <v/>
      </c>
      <c r="AA90" s="123" t="str">
        <f t="shared" si="42"/>
        <v/>
      </c>
      <c r="AB90" s="124" t="str">
        <f t="shared" si="30"/>
        <v/>
      </c>
      <c r="AC90" s="124" t="str">
        <f t="shared" si="51"/>
        <v/>
      </c>
      <c r="AD90" s="124" t="str">
        <f t="shared" si="43"/>
        <v/>
      </c>
      <c r="AE90" s="124" t="str">
        <f t="shared" si="44"/>
        <v/>
      </c>
      <c r="AF90" s="124" t="str">
        <f t="shared" si="52"/>
        <v/>
      </c>
      <c r="AG90" s="124" t="str">
        <f>IF(OR($C90="",L90="",M90=""),"",MAX(N90+'1043Bi Dati di base lav.'!T86-M90,0))</f>
        <v/>
      </c>
      <c r="AH90" s="124">
        <f>'1043Bi Dati di base lav.'!T86</f>
        <v>0</v>
      </c>
      <c r="AI90" s="124" t="str">
        <f t="shared" si="53"/>
        <v/>
      </c>
      <c r="AJ90" s="125">
        <f t="shared" si="45"/>
        <v>0</v>
      </c>
      <c r="AK90" s="126">
        <f t="shared" si="54"/>
        <v>0</v>
      </c>
      <c r="AL90" s="124">
        <f t="shared" si="46"/>
        <v>0</v>
      </c>
      <c r="AM90" s="124">
        <f>IF(E90="",0,'1043Bi Dati di base lav.'!P86)</f>
        <v>0</v>
      </c>
      <c r="AN90" s="127">
        <f>IF('1043Bi Dati di base lav.'!Y86&gt;0,AD90,0)</f>
        <v>0</v>
      </c>
      <c r="AO90" s="128">
        <f>IF('1043Bi Dati di base lav.'!Y86&gt;0,'1043Bi Dati di base lav.'!T86,0)</f>
        <v>0</v>
      </c>
      <c r="AP90" s="124" t="str">
        <f t="shared" si="47"/>
        <v/>
      </c>
      <c r="AQ90" s="124">
        <f>'1043Bi Dati di base lav.'!P86</f>
        <v>0</v>
      </c>
      <c r="AR90" s="124">
        <f t="shared" si="31"/>
        <v>0</v>
      </c>
    </row>
    <row r="91" spans="1:44" s="39" customFormat="1" ht="16.95" customHeight="1">
      <c r="A91" s="132" t="str">
        <f>IF('1043Bi Dati di base lav.'!A87="","",'1043Bi Dati di base lav.'!A87)</f>
        <v/>
      </c>
      <c r="B91" s="133" t="str">
        <f>IF('1043Bi Dati di base lav.'!B87="","",'1043Bi Dati di base lav.'!B87)</f>
        <v/>
      </c>
      <c r="C91" s="129" t="str">
        <f>IF('1043Bi Dati di base lav.'!C87="","",'1043Bi Dati di base lav.'!C87)</f>
        <v/>
      </c>
      <c r="D91" s="310" t="str">
        <f>IF(ISERROR('1043Bi Dati di base lav.'!AJ87),"",'1043Bi Dati di base lav.'!AJ87)</f>
        <v/>
      </c>
      <c r="E91" s="311" t="str">
        <f>IF('1043Bi Dati di base lav.'!N87="","",'1043Bi Dati di base lav.'!N87)</f>
        <v/>
      </c>
      <c r="F91" s="312" t="str">
        <f>IF('1043Bi Dati di base lav.'!O87="","",'1043Bi Dati di base lav.'!O87)</f>
        <v/>
      </c>
      <c r="G91" s="313" t="str">
        <f>IF('1043Bi Dati di base lav.'!P87="","",'1043Bi Dati di base lav.'!P87)</f>
        <v/>
      </c>
      <c r="H91" s="314" t="str">
        <f>IF('1043Bi Dati di base lav.'!Q87="","",'1043Bi Dati di base lav.'!Q87)</f>
        <v/>
      </c>
      <c r="I91" s="315" t="str">
        <f>IF('1043Bi Dati di base lav.'!R87="","",'1043Bi Dati di base lav.'!R87)</f>
        <v/>
      </c>
      <c r="J91" s="316" t="str">
        <f t="shared" si="48"/>
        <v/>
      </c>
      <c r="K91" s="317" t="str">
        <f>IF('1043Bi Dati di base lav.'!S87="","",'1043Bi Dati di base lav.'!S87)</f>
        <v/>
      </c>
      <c r="L91" s="318" t="str">
        <f t="shared" si="24"/>
        <v/>
      </c>
      <c r="M91" s="319" t="str">
        <f t="shared" si="25"/>
        <v/>
      </c>
      <c r="N91" s="320" t="str">
        <f t="shared" si="26"/>
        <v/>
      </c>
      <c r="O91" s="321" t="str">
        <f t="shared" si="49"/>
        <v/>
      </c>
      <c r="P91" s="322" t="str">
        <f t="shared" si="27"/>
        <v/>
      </c>
      <c r="Q91" s="318" t="str">
        <f t="shared" si="28"/>
        <v/>
      </c>
      <c r="R91" s="312" t="str">
        <f>IF(Q91="","",MAX((M91-AH91)*'1043Ai Domanda'!$B$31,0))</f>
        <v/>
      </c>
      <c r="S91" s="323" t="str">
        <f t="shared" si="50"/>
        <v/>
      </c>
      <c r="T91" s="119"/>
      <c r="U91" s="120" t="str">
        <f t="shared" si="40"/>
        <v/>
      </c>
      <c r="V91" s="121" t="str">
        <f>'1043Bi Dati di base lav.'!M87</f>
        <v/>
      </c>
      <c r="W91" s="122" t="str">
        <f>IF(A91="","",'1043Bi Dati di base lav.'!Q87-'1043Bi Dati di base lav.'!R87)</f>
        <v/>
      </c>
      <c r="X91" s="122" t="str">
        <f>IF(OR($C91="",E91="",F91="",G91="",K91="",'1043Ci Cif. d’affari stagionali'!$D$25&lt;&gt;"Diritto concesso"),"",E91-(F91+G91+W91+K91))</f>
        <v/>
      </c>
      <c r="Y91" s="123" t="str">
        <f t="shared" si="29"/>
        <v/>
      </c>
      <c r="Z91" s="123" t="str">
        <f t="shared" si="41"/>
        <v/>
      </c>
      <c r="AA91" s="123" t="str">
        <f t="shared" si="42"/>
        <v/>
      </c>
      <c r="AB91" s="124" t="str">
        <f t="shared" si="30"/>
        <v/>
      </c>
      <c r="AC91" s="124" t="str">
        <f t="shared" si="51"/>
        <v/>
      </c>
      <c r="AD91" s="124" t="str">
        <f t="shared" si="43"/>
        <v/>
      </c>
      <c r="AE91" s="124" t="str">
        <f t="shared" si="44"/>
        <v/>
      </c>
      <c r="AF91" s="124" t="str">
        <f t="shared" si="52"/>
        <v/>
      </c>
      <c r="AG91" s="124" t="str">
        <f>IF(OR($C91="",L91="",M91=""),"",MAX(N91+'1043Bi Dati di base lav.'!T87-M91,0))</f>
        <v/>
      </c>
      <c r="AH91" s="124">
        <f>'1043Bi Dati di base lav.'!T87</f>
        <v>0</v>
      </c>
      <c r="AI91" s="124" t="str">
        <f t="shared" si="53"/>
        <v/>
      </c>
      <c r="AJ91" s="125">
        <f t="shared" si="45"/>
        <v>0</v>
      </c>
      <c r="AK91" s="126">
        <f t="shared" si="54"/>
        <v>0</v>
      </c>
      <c r="AL91" s="124">
        <f t="shared" si="46"/>
        <v>0</v>
      </c>
      <c r="AM91" s="124">
        <f>IF(E91="",0,'1043Bi Dati di base lav.'!P87)</f>
        <v>0</v>
      </c>
      <c r="AN91" s="127">
        <f>IF('1043Bi Dati di base lav.'!Y87&gt;0,AD91,0)</f>
        <v>0</v>
      </c>
      <c r="AO91" s="128">
        <f>IF('1043Bi Dati di base lav.'!Y87&gt;0,'1043Bi Dati di base lav.'!T87,0)</f>
        <v>0</v>
      </c>
      <c r="AP91" s="124" t="str">
        <f t="shared" si="47"/>
        <v/>
      </c>
      <c r="AQ91" s="124">
        <f>'1043Bi Dati di base lav.'!P87</f>
        <v>0</v>
      </c>
      <c r="AR91" s="124">
        <f t="shared" si="31"/>
        <v>0</v>
      </c>
    </row>
    <row r="92" spans="1:44" s="39" customFormat="1" ht="16.95" customHeight="1">
      <c r="A92" s="132" t="str">
        <f>IF('1043Bi Dati di base lav.'!A88="","",'1043Bi Dati di base lav.'!A88)</f>
        <v/>
      </c>
      <c r="B92" s="133" t="str">
        <f>IF('1043Bi Dati di base lav.'!B88="","",'1043Bi Dati di base lav.'!B88)</f>
        <v/>
      </c>
      <c r="C92" s="129" t="str">
        <f>IF('1043Bi Dati di base lav.'!C88="","",'1043Bi Dati di base lav.'!C88)</f>
        <v/>
      </c>
      <c r="D92" s="310" t="str">
        <f>IF(ISERROR('1043Bi Dati di base lav.'!AJ88),"",'1043Bi Dati di base lav.'!AJ88)</f>
        <v/>
      </c>
      <c r="E92" s="311" t="str">
        <f>IF('1043Bi Dati di base lav.'!N88="","",'1043Bi Dati di base lav.'!N88)</f>
        <v/>
      </c>
      <c r="F92" s="312" t="str">
        <f>IF('1043Bi Dati di base lav.'!O88="","",'1043Bi Dati di base lav.'!O88)</f>
        <v/>
      </c>
      <c r="G92" s="313" t="str">
        <f>IF('1043Bi Dati di base lav.'!P88="","",'1043Bi Dati di base lav.'!P88)</f>
        <v/>
      </c>
      <c r="H92" s="314" t="str">
        <f>IF('1043Bi Dati di base lav.'!Q88="","",'1043Bi Dati di base lav.'!Q88)</f>
        <v/>
      </c>
      <c r="I92" s="315" t="str">
        <f>IF('1043Bi Dati di base lav.'!R88="","",'1043Bi Dati di base lav.'!R88)</f>
        <v/>
      </c>
      <c r="J92" s="316" t="str">
        <f t="shared" si="48"/>
        <v/>
      </c>
      <c r="K92" s="317" t="str">
        <f>IF('1043Bi Dati di base lav.'!S88="","",'1043Bi Dati di base lav.'!S88)</f>
        <v/>
      </c>
      <c r="L92" s="318" t="str">
        <f t="shared" si="24"/>
        <v/>
      </c>
      <c r="M92" s="319" t="str">
        <f t="shared" si="25"/>
        <v/>
      </c>
      <c r="N92" s="320" t="str">
        <f t="shared" si="26"/>
        <v/>
      </c>
      <c r="O92" s="321" t="str">
        <f t="shared" si="49"/>
        <v/>
      </c>
      <c r="P92" s="322" t="str">
        <f t="shared" si="27"/>
        <v/>
      </c>
      <c r="Q92" s="318" t="str">
        <f t="shared" si="28"/>
        <v/>
      </c>
      <c r="R92" s="312" t="str">
        <f>IF(Q92="","",MAX((M92-AH92)*'1043Ai Domanda'!$B$31,0))</f>
        <v/>
      </c>
      <c r="S92" s="323" t="str">
        <f t="shared" si="50"/>
        <v/>
      </c>
      <c r="T92" s="119"/>
      <c r="U92" s="120" t="str">
        <f t="shared" si="40"/>
        <v/>
      </c>
      <c r="V92" s="121" t="str">
        <f>'1043Bi Dati di base lav.'!M88</f>
        <v/>
      </c>
      <c r="W92" s="122" t="str">
        <f>IF(A92="","",'1043Bi Dati di base lav.'!Q88-'1043Bi Dati di base lav.'!R88)</f>
        <v/>
      </c>
      <c r="X92" s="122" t="str">
        <f>IF(OR($C92="",E92="",F92="",G92="",K92="",'1043Ci Cif. d’affari stagionali'!$D$25&lt;&gt;"Diritto concesso"),"",E92-(F92+G92+W92+K92))</f>
        <v/>
      </c>
      <c r="Y92" s="123" t="str">
        <f t="shared" si="29"/>
        <v/>
      </c>
      <c r="Z92" s="123" t="str">
        <f t="shared" si="41"/>
        <v/>
      </c>
      <c r="AA92" s="123" t="str">
        <f t="shared" si="42"/>
        <v/>
      </c>
      <c r="AB92" s="124" t="str">
        <f t="shared" si="30"/>
        <v/>
      </c>
      <c r="AC92" s="124" t="str">
        <f t="shared" si="51"/>
        <v/>
      </c>
      <c r="AD92" s="124" t="str">
        <f t="shared" si="43"/>
        <v/>
      </c>
      <c r="AE92" s="124" t="str">
        <f t="shared" si="44"/>
        <v/>
      </c>
      <c r="AF92" s="124" t="str">
        <f t="shared" si="52"/>
        <v/>
      </c>
      <c r="AG92" s="124" t="str">
        <f>IF(OR($C92="",L92="",M92=""),"",MAX(N92+'1043Bi Dati di base lav.'!T88-M92,0))</f>
        <v/>
      </c>
      <c r="AH92" s="124">
        <f>'1043Bi Dati di base lav.'!T88</f>
        <v>0</v>
      </c>
      <c r="AI92" s="124" t="str">
        <f t="shared" si="53"/>
        <v/>
      </c>
      <c r="AJ92" s="125">
        <f t="shared" si="45"/>
        <v>0</v>
      </c>
      <c r="AK92" s="126">
        <f t="shared" si="54"/>
        <v>0</v>
      </c>
      <c r="AL92" s="124">
        <f t="shared" si="46"/>
        <v>0</v>
      </c>
      <c r="AM92" s="124">
        <f>IF(E92="",0,'1043Bi Dati di base lav.'!P88)</f>
        <v>0</v>
      </c>
      <c r="AN92" s="127">
        <f>IF('1043Bi Dati di base lav.'!Y88&gt;0,AD92,0)</f>
        <v>0</v>
      </c>
      <c r="AO92" s="128">
        <f>IF('1043Bi Dati di base lav.'!Y88&gt;0,'1043Bi Dati di base lav.'!T88,0)</f>
        <v>0</v>
      </c>
      <c r="AP92" s="124" t="str">
        <f t="shared" si="47"/>
        <v/>
      </c>
      <c r="AQ92" s="124">
        <f>'1043Bi Dati di base lav.'!P88</f>
        <v>0</v>
      </c>
      <c r="AR92" s="124">
        <f t="shared" si="31"/>
        <v>0</v>
      </c>
    </row>
    <row r="93" spans="1:44" s="39" customFormat="1" ht="16.95" customHeight="1">
      <c r="A93" s="132" t="str">
        <f>IF('1043Bi Dati di base lav.'!A89="","",'1043Bi Dati di base lav.'!A89)</f>
        <v/>
      </c>
      <c r="B93" s="133" t="str">
        <f>IF('1043Bi Dati di base lav.'!B89="","",'1043Bi Dati di base lav.'!B89)</f>
        <v/>
      </c>
      <c r="C93" s="129" t="str">
        <f>IF('1043Bi Dati di base lav.'!C89="","",'1043Bi Dati di base lav.'!C89)</f>
        <v/>
      </c>
      <c r="D93" s="310" t="str">
        <f>IF(ISERROR('1043Bi Dati di base lav.'!AJ89),"",'1043Bi Dati di base lav.'!AJ89)</f>
        <v/>
      </c>
      <c r="E93" s="311" t="str">
        <f>IF('1043Bi Dati di base lav.'!N89="","",'1043Bi Dati di base lav.'!N89)</f>
        <v/>
      </c>
      <c r="F93" s="312" t="str">
        <f>IF('1043Bi Dati di base lav.'!O89="","",'1043Bi Dati di base lav.'!O89)</f>
        <v/>
      </c>
      <c r="G93" s="313" t="str">
        <f>IF('1043Bi Dati di base lav.'!P89="","",'1043Bi Dati di base lav.'!P89)</f>
        <v/>
      </c>
      <c r="H93" s="314" t="str">
        <f>IF('1043Bi Dati di base lav.'!Q89="","",'1043Bi Dati di base lav.'!Q89)</f>
        <v/>
      </c>
      <c r="I93" s="315" t="str">
        <f>IF('1043Bi Dati di base lav.'!R89="","",'1043Bi Dati di base lav.'!R89)</f>
        <v/>
      </c>
      <c r="J93" s="316" t="str">
        <f t="shared" si="48"/>
        <v/>
      </c>
      <c r="K93" s="317" t="str">
        <f>IF('1043Bi Dati di base lav.'!S89="","",'1043Bi Dati di base lav.'!S89)</f>
        <v/>
      </c>
      <c r="L93" s="318" t="str">
        <f t="shared" si="24"/>
        <v/>
      </c>
      <c r="M93" s="319" t="str">
        <f t="shared" si="25"/>
        <v/>
      </c>
      <c r="N93" s="320" t="str">
        <f t="shared" si="26"/>
        <v/>
      </c>
      <c r="O93" s="321" t="str">
        <f t="shared" si="49"/>
        <v/>
      </c>
      <c r="P93" s="322" t="str">
        <f t="shared" si="27"/>
        <v/>
      </c>
      <c r="Q93" s="318" t="str">
        <f t="shared" si="28"/>
        <v/>
      </c>
      <c r="R93" s="312" t="str">
        <f>IF(Q93="","",MAX((M93-AH93)*'1043Ai Domanda'!$B$31,0))</f>
        <v/>
      </c>
      <c r="S93" s="323" t="str">
        <f t="shared" si="50"/>
        <v/>
      </c>
      <c r="T93" s="119"/>
      <c r="U93" s="120" t="str">
        <f t="shared" si="40"/>
        <v/>
      </c>
      <c r="V93" s="121" t="str">
        <f>'1043Bi Dati di base lav.'!M89</f>
        <v/>
      </c>
      <c r="W93" s="122" t="str">
        <f>IF(A93="","",'1043Bi Dati di base lav.'!Q89-'1043Bi Dati di base lav.'!R89)</f>
        <v/>
      </c>
      <c r="X93" s="122" t="str">
        <f>IF(OR($C93="",E93="",F93="",G93="",K93="",'1043Ci Cif. d’affari stagionali'!$D$25&lt;&gt;"Diritto concesso"),"",E93-(F93+G93+W93+K93))</f>
        <v/>
      </c>
      <c r="Y93" s="123" t="str">
        <f t="shared" si="29"/>
        <v/>
      </c>
      <c r="Z93" s="123" t="str">
        <f t="shared" si="41"/>
        <v/>
      </c>
      <c r="AA93" s="123" t="str">
        <f t="shared" si="42"/>
        <v/>
      </c>
      <c r="AB93" s="124" t="str">
        <f t="shared" si="30"/>
        <v/>
      </c>
      <c r="AC93" s="124" t="str">
        <f t="shared" si="51"/>
        <v/>
      </c>
      <c r="AD93" s="124" t="str">
        <f t="shared" si="43"/>
        <v/>
      </c>
      <c r="AE93" s="124" t="str">
        <f t="shared" si="44"/>
        <v/>
      </c>
      <c r="AF93" s="124" t="str">
        <f t="shared" si="52"/>
        <v/>
      </c>
      <c r="AG93" s="124" t="str">
        <f>IF(OR($C93="",L93="",M93=""),"",MAX(N93+'1043Bi Dati di base lav.'!T89-M93,0))</f>
        <v/>
      </c>
      <c r="AH93" s="124">
        <f>'1043Bi Dati di base lav.'!T89</f>
        <v>0</v>
      </c>
      <c r="AI93" s="124" t="str">
        <f t="shared" si="53"/>
        <v/>
      </c>
      <c r="AJ93" s="125">
        <f t="shared" si="45"/>
        <v>0</v>
      </c>
      <c r="AK93" s="126">
        <f t="shared" si="54"/>
        <v>0</v>
      </c>
      <c r="AL93" s="124">
        <f t="shared" si="46"/>
        <v>0</v>
      </c>
      <c r="AM93" s="124">
        <f>IF(E93="",0,'1043Bi Dati di base lav.'!P89)</f>
        <v>0</v>
      </c>
      <c r="AN93" s="127">
        <f>IF('1043Bi Dati di base lav.'!Y89&gt;0,AD93,0)</f>
        <v>0</v>
      </c>
      <c r="AO93" s="128">
        <f>IF('1043Bi Dati di base lav.'!Y89&gt;0,'1043Bi Dati di base lav.'!T89,0)</f>
        <v>0</v>
      </c>
      <c r="AP93" s="124" t="str">
        <f t="shared" si="47"/>
        <v/>
      </c>
      <c r="AQ93" s="124">
        <f>'1043Bi Dati di base lav.'!P89</f>
        <v>0</v>
      </c>
      <c r="AR93" s="124">
        <f t="shared" si="31"/>
        <v>0</v>
      </c>
    </row>
    <row r="94" spans="1:44" s="39" customFormat="1" ht="16.95" customHeight="1">
      <c r="A94" s="132" t="str">
        <f>IF('1043Bi Dati di base lav.'!A90="","",'1043Bi Dati di base lav.'!A90)</f>
        <v/>
      </c>
      <c r="B94" s="133" t="str">
        <f>IF('1043Bi Dati di base lav.'!B90="","",'1043Bi Dati di base lav.'!B90)</f>
        <v/>
      </c>
      <c r="C94" s="129" t="str">
        <f>IF('1043Bi Dati di base lav.'!C90="","",'1043Bi Dati di base lav.'!C90)</f>
        <v/>
      </c>
      <c r="D94" s="310" t="str">
        <f>IF(ISERROR('1043Bi Dati di base lav.'!AJ90),"",'1043Bi Dati di base lav.'!AJ90)</f>
        <v/>
      </c>
      <c r="E94" s="311" t="str">
        <f>IF('1043Bi Dati di base lav.'!N90="","",'1043Bi Dati di base lav.'!N90)</f>
        <v/>
      </c>
      <c r="F94" s="312" t="str">
        <f>IF('1043Bi Dati di base lav.'!O90="","",'1043Bi Dati di base lav.'!O90)</f>
        <v/>
      </c>
      <c r="G94" s="313" t="str">
        <f>IF('1043Bi Dati di base lav.'!P90="","",'1043Bi Dati di base lav.'!P90)</f>
        <v/>
      </c>
      <c r="H94" s="314" t="str">
        <f>IF('1043Bi Dati di base lav.'!Q90="","",'1043Bi Dati di base lav.'!Q90)</f>
        <v/>
      </c>
      <c r="I94" s="315" t="str">
        <f>IF('1043Bi Dati di base lav.'!R90="","",'1043Bi Dati di base lav.'!R90)</f>
        <v/>
      </c>
      <c r="J94" s="316" t="str">
        <f t="shared" si="48"/>
        <v/>
      </c>
      <c r="K94" s="317" t="str">
        <f>IF('1043Bi Dati di base lav.'!S90="","",'1043Bi Dati di base lav.'!S90)</f>
        <v/>
      </c>
      <c r="L94" s="318" t="str">
        <f t="shared" si="24"/>
        <v/>
      </c>
      <c r="M94" s="319" t="str">
        <f t="shared" si="25"/>
        <v/>
      </c>
      <c r="N94" s="320" t="str">
        <f t="shared" si="26"/>
        <v/>
      </c>
      <c r="O94" s="321" t="str">
        <f t="shared" si="49"/>
        <v/>
      </c>
      <c r="P94" s="322" t="str">
        <f t="shared" si="27"/>
        <v/>
      </c>
      <c r="Q94" s="318" t="str">
        <f t="shared" si="28"/>
        <v/>
      </c>
      <c r="R94" s="312" t="str">
        <f>IF(Q94="","",MAX((M94-AH94)*'1043Ai Domanda'!$B$31,0))</f>
        <v/>
      </c>
      <c r="S94" s="323" t="str">
        <f t="shared" si="50"/>
        <v/>
      </c>
      <c r="T94" s="119"/>
      <c r="U94" s="120" t="str">
        <f t="shared" si="40"/>
        <v/>
      </c>
      <c r="V94" s="121" t="str">
        <f>'1043Bi Dati di base lav.'!M90</f>
        <v/>
      </c>
      <c r="W94" s="122" t="str">
        <f>IF(A94="","",'1043Bi Dati di base lav.'!Q90-'1043Bi Dati di base lav.'!R90)</f>
        <v/>
      </c>
      <c r="X94" s="122" t="str">
        <f>IF(OR($C94="",E94="",F94="",G94="",K94="",'1043Ci Cif. d’affari stagionali'!$D$25&lt;&gt;"Diritto concesso"),"",E94-(F94+G94+W94+K94))</f>
        <v/>
      </c>
      <c r="Y94" s="123" t="str">
        <f t="shared" si="29"/>
        <v/>
      </c>
      <c r="Z94" s="123" t="str">
        <f t="shared" si="41"/>
        <v/>
      </c>
      <c r="AA94" s="123" t="str">
        <f t="shared" si="42"/>
        <v/>
      </c>
      <c r="AB94" s="124" t="str">
        <f t="shared" si="30"/>
        <v/>
      </c>
      <c r="AC94" s="124" t="str">
        <f t="shared" si="51"/>
        <v/>
      </c>
      <c r="AD94" s="124" t="str">
        <f t="shared" si="43"/>
        <v/>
      </c>
      <c r="AE94" s="124" t="str">
        <f t="shared" si="44"/>
        <v/>
      </c>
      <c r="AF94" s="124" t="str">
        <f t="shared" si="52"/>
        <v/>
      </c>
      <c r="AG94" s="124" t="str">
        <f>IF(OR($C94="",L94="",M94=""),"",MAX(N94+'1043Bi Dati di base lav.'!T90-M94,0))</f>
        <v/>
      </c>
      <c r="AH94" s="124">
        <f>'1043Bi Dati di base lav.'!T90</f>
        <v>0</v>
      </c>
      <c r="AI94" s="124" t="str">
        <f t="shared" si="53"/>
        <v/>
      </c>
      <c r="AJ94" s="125">
        <f t="shared" si="45"/>
        <v>0</v>
      </c>
      <c r="AK94" s="126">
        <f t="shared" si="54"/>
        <v>0</v>
      </c>
      <c r="AL94" s="124">
        <f t="shared" si="46"/>
        <v>0</v>
      </c>
      <c r="AM94" s="124">
        <f>IF(E94="",0,'1043Bi Dati di base lav.'!P90)</f>
        <v>0</v>
      </c>
      <c r="AN94" s="127">
        <f>IF('1043Bi Dati di base lav.'!Y90&gt;0,AD94,0)</f>
        <v>0</v>
      </c>
      <c r="AO94" s="128">
        <f>IF('1043Bi Dati di base lav.'!Y90&gt;0,'1043Bi Dati di base lav.'!T90,0)</f>
        <v>0</v>
      </c>
      <c r="AP94" s="124" t="str">
        <f t="shared" si="47"/>
        <v/>
      </c>
      <c r="AQ94" s="124">
        <f>'1043Bi Dati di base lav.'!P90</f>
        <v>0</v>
      </c>
      <c r="AR94" s="124">
        <f t="shared" si="31"/>
        <v>0</v>
      </c>
    </row>
    <row r="95" spans="1:44" s="39" customFormat="1" ht="16.95" customHeight="1">
      <c r="A95" s="132" t="str">
        <f>IF('1043Bi Dati di base lav.'!A91="","",'1043Bi Dati di base lav.'!A91)</f>
        <v/>
      </c>
      <c r="B95" s="133" t="str">
        <f>IF('1043Bi Dati di base lav.'!B91="","",'1043Bi Dati di base lav.'!B91)</f>
        <v/>
      </c>
      <c r="C95" s="129" t="str">
        <f>IF('1043Bi Dati di base lav.'!C91="","",'1043Bi Dati di base lav.'!C91)</f>
        <v/>
      </c>
      <c r="D95" s="310" t="str">
        <f>IF(ISERROR('1043Bi Dati di base lav.'!AJ91),"",'1043Bi Dati di base lav.'!AJ91)</f>
        <v/>
      </c>
      <c r="E95" s="311" t="str">
        <f>IF('1043Bi Dati di base lav.'!N91="","",'1043Bi Dati di base lav.'!N91)</f>
        <v/>
      </c>
      <c r="F95" s="312" t="str">
        <f>IF('1043Bi Dati di base lav.'!O91="","",'1043Bi Dati di base lav.'!O91)</f>
        <v/>
      </c>
      <c r="G95" s="313" t="str">
        <f>IF('1043Bi Dati di base lav.'!P91="","",'1043Bi Dati di base lav.'!P91)</f>
        <v/>
      </c>
      <c r="H95" s="314" t="str">
        <f>IF('1043Bi Dati di base lav.'!Q91="","",'1043Bi Dati di base lav.'!Q91)</f>
        <v/>
      </c>
      <c r="I95" s="315" t="str">
        <f>IF('1043Bi Dati di base lav.'!R91="","",'1043Bi Dati di base lav.'!R91)</f>
        <v/>
      </c>
      <c r="J95" s="316" t="str">
        <f t="shared" si="48"/>
        <v/>
      </c>
      <c r="K95" s="317" t="str">
        <f>IF('1043Bi Dati di base lav.'!S91="","",'1043Bi Dati di base lav.'!S91)</f>
        <v/>
      </c>
      <c r="L95" s="318" t="str">
        <f t="shared" si="24"/>
        <v/>
      </c>
      <c r="M95" s="319" t="str">
        <f t="shared" si="25"/>
        <v/>
      </c>
      <c r="N95" s="320" t="str">
        <f t="shared" si="26"/>
        <v/>
      </c>
      <c r="O95" s="321" t="str">
        <f t="shared" si="49"/>
        <v/>
      </c>
      <c r="P95" s="322" t="str">
        <f t="shared" si="27"/>
        <v/>
      </c>
      <c r="Q95" s="318" t="str">
        <f t="shared" si="28"/>
        <v/>
      </c>
      <c r="R95" s="312" t="str">
        <f>IF(Q95="","",MAX((M95-AH95)*'1043Ai Domanda'!$B$31,0))</f>
        <v/>
      </c>
      <c r="S95" s="323" t="str">
        <f t="shared" si="50"/>
        <v/>
      </c>
      <c r="T95" s="119"/>
      <c r="U95" s="120" t="str">
        <f t="shared" si="40"/>
        <v/>
      </c>
      <c r="V95" s="121" t="str">
        <f>'1043Bi Dati di base lav.'!M91</f>
        <v/>
      </c>
      <c r="W95" s="122" t="str">
        <f>IF(A95="","",'1043Bi Dati di base lav.'!Q91-'1043Bi Dati di base lav.'!R91)</f>
        <v/>
      </c>
      <c r="X95" s="122" t="str">
        <f>IF(OR($C95="",E95="",F95="",G95="",K95="",'1043Ci Cif. d’affari stagionali'!$D$25&lt;&gt;"Diritto concesso"),"",E95-(F95+G95+W95+K95))</f>
        <v/>
      </c>
      <c r="Y95" s="123" t="str">
        <f t="shared" si="29"/>
        <v/>
      </c>
      <c r="Z95" s="123" t="str">
        <f t="shared" si="41"/>
        <v/>
      </c>
      <c r="AA95" s="123" t="str">
        <f t="shared" si="42"/>
        <v/>
      </c>
      <c r="AB95" s="124" t="str">
        <f t="shared" si="30"/>
        <v/>
      </c>
      <c r="AC95" s="124" t="str">
        <f t="shared" si="51"/>
        <v/>
      </c>
      <c r="AD95" s="124" t="str">
        <f t="shared" si="43"/>
        <v/>
      </c>
      <c r="AE95" s="124" t="str">
        <f t="shared" si="44"/>
        <v/>
      </c>
      <c r="AF95" s="124" t="str">
        <f t="shared" si="52"/>
        <v/>
      </c>
      <c r="AG95" s="124" t="str">
        <f>IF(OR($C95="",L95="",M95=""),"",MAX(N95+'1043Bi Dati di base lav.'!T91-M95,0))</f>
        <v/>
      </c>
      <c r="AH95" s="124">
        <f>'1043Bi Dati di base lav.'!T91</f>
        <v>0</v>
      </c>
      <c r="AI95" s="124" t="str">
        <f t="shared" si="53"/>
        <v/>
      </c>
      <c r="AJ95" s="125">
        <f t="shared" si="45"/>
        <v>0</v>
      </c>
      <c r="AK95" s="126">
        <f t="shared" si="54"/>
        <v>0</v>
      </c>
      <c r="AL95" s="124">
        <f t="shared" si="46"/>
        <v>0</v>
      </c>
      <c r="AM95" s="124">
        <f>IF(E95="",0,'1043Bi Dati di base lav.'!P91)</f>
        <v>0</v>
      </c>
      <c r="AN95" s="127">
        <f>IF('1043Bi Dati di base lav.'!Y91&gt;0,AD95,0)</f>
        <v>0</v>
      </c>
      <c r="AO95" s="128">
        <f>IF('1043Bi Dati di base lav.'!Y91&gt;0,'1043Bi Dati di base lav.'!T91,0)</f>
        <v>0</v>
      </c>
      <c r="AP95" s="124" t="str">
        <f t="shared" si="47"/>
        <v/>
      </c>
      <c r="AQ95" s="124">
        <f>'1043Bi Dati di base lav.'!P91</f>
        <v>0</v>
      </c>
      <c r="AR95" s="124">
        <f t="shared" si="31"/>
        <v>0</v>
      </c>
    </row>
    <row r="96" spans="1:44" s="39" customFormat="1" ht="16.95" customHeight="1">
      <c r="A96" s="132" t="str">
        <f>IF('1043Bi Dati di base lav.'!A92="","",'1043Bi Dati di base lav.'!A92)</f>
        <v/>
      </c>
      <c r="B96" s="133" t="str">
        <f>IF('1043Bi Dati di base lav.'!B92="","",'1043Bi Dati di base lav.'!B92)</f>
        <v/>
      </c>
      <c r="C96" s="129" t="str">
        <f>IF('1043Bi Dati di base lav.'!C92="","",'1043Bi Dati di base lav.'!C92)</f>
        <v/>
      </c>
      <c r="D96" s="310" t="str">
        <f>IF(ISERROR('1043Bi Dati di base lav.'!AJ92),"",'1043Bi Dati di base lav.'!AJ92)</f>
        <v/>
      </c>
      <c r="E96" s="311" t="str">
        <f>IF('1043Bi Dati di base lav.'!N92="","",'1043Bi Dati di base lav.'!N92)</f>
        <v/>
      </c>
      <c r="F96" s="312" t="str">
        <f>IF('1043Bi Dati di base lav.'!O92="","",'1043Bi Dati di base lav.'!O92)</f>
        <v/>
      </c>
      <c r="G96" s="313" t="str">
        <f>IF('1043Bi Dati di base lav.'!P92="","",'1043Bi Dati di base lav.'!P92)</f>
        <v/>
      </c>
      <c r="H96" s="314" t="str">
        <f>IF('1043Bi Dati di base lav.'!Q92="","",'1043Bi Dati di base lav.'!Q92)</f>
        <v/>
      </c>
      <c r="I96" s="315" t="str">
        <f>IF('1043Bi Dati di base lav.'!R92="","",'1043Bi Dati di base lav.'!R92)</f>
        <v/>
      </c>
      <c r="J96" s="316" t="str">
        <f t="shared" si="48"/>
        <v/>
      </c>
      <c r="K96" s="317" t="str">
        <f>IF('1043Bi Dati di base lav.'!S92="","",'1043Bi Dati di base lav.'!S92)</f>
        <v/>
      </c>
      <c r="L96" s="318" t="str">
        <f t="shared" si="24"/>
        <v/>
      </c>
      <c r="M96" s="319" t="str">
        <f t="shared" si="25"/>
        <v/>
      </c>
      <c r="N96" s="320" t="str">
        <f t="shared" si="26"/>
        <v/>
      </c>
      <c r="O96" s="321" t="str">
        <f t="shared" si="49"/>
        <v/>
      </c>
      <c r="P96" s="322" t="str">
        <f t="shared" si="27"/>
        <v/>
      </c>
      <c r="Q96" s="318" t="str">
        <f t="shared" si="28"/>
        <v/>
      </c>
      <c r="R96" s="312" t="str">
        <f>IF(Q96="","",MAX((M96-AH96)*'1043Ai Domanda'!$B$31,0))</f>
        <v/>
      </c>
      <c r="S96" s="323" t="str">
        <f t="shared" si="50"/>
        <v/>
      </c>
      <c r="T96" s="119"/>
      <c r="U96" s="120" t="str">
        <f t="shared" si="40"/>
        <v/>
      </c>
      <c r="V96" s="121" t="str">
        <f>'1043Bi Dati di base lav.'!M92</f>
        <v/>
      </c>
      <c r="W96" s="122" t="str">
        <f>IF(A96="","",'1043Bi Dati di base lav.'!Q92-'1043Bi Dati di base lav.'!R92)</f>
        <v/>
      </c>
      <c r="X96" s="122" t="str">
        <f>IF(OR($C96="",E96="",F96="",G96="",K96="",'1043Ci Cif. d’affari stagionali'!$D$25&lt;&gt;"Diritto concesso"),"",E96-(F96+G96+W96+K96))</f>
        <v/>
      </c>
      <c r="Y96" s="123" t="str">
        <f t="shared" si="29"/>
        <v/>
      </c>
      <c r="Z96" s="123" t="str">
        <f t="shared" si="41"/>
        <v/>
      </c>
      <c r="AA96" s="123" t="str">
        <f t="shared" si="42"/>
        <v/>
      </c>
      <c r="AB96" s="124" t="str">
        <f t="shared" si="30"/>
        <v/>
      </c>
      <c r="AC96" s="124" t="str">
        <f t="shared" si="51"/>
        <v/>
      </c>
      <c r="AD96" s="124" t="str">
        <f t="shared" si="43"/>
        <v/>
      </c>
      <c r="AE96" s="124" t="str">
        <f t="shared" si="44"/>
        <v/>
      </c>
      <c r="AF96" s="124" t="str">
        <f t="shared" si="52"/>
        <v/>
      </c>
      <c r="AG96" s="124" t="str">
        <f>IF(OR($C96="",L96="",M96=""),"",MAX(N96+'1043Bi Dati di base lav.'!T92-M96,0))</f>
        <v/>
      </c>
      <c r="AH96" s="124">
        <f>'1043Bi Dati di base lav.'!T92</f>
        <v>0</v>
      </c>
      <c r="AI96" s="124" t="str">
        <f t="shared" si="53"/>
        <v/>
      </c>
      <c r="AJ96" s="125">
        <f t="shared" si="45"/>
        <v>0</v>
      </c>
      <c r="AK96" s="126">
        <f t="shared" si="54"/>
        <v>0</v>
      </c>
      <c r="AL96" s="124">
        <f t="shared" si="46"/>
        <v>0</v>
      </c>
      <c r="AM96" s="124">
        <f>IF(E96="",0,'1043Bi Dati di base lav.'!P92)</f>
        <v>0</v>
      </c>
      <c r="AN96" s="127">
        <f>IF('1043Bi Dati di base lav.'!Y92&gt;0,AD96,0)</f>
        <v>0</v>
      </c>
      <c r="AO96" s="128">
        <f>IF('1043Bi Dati di base lav.'!Y92&gt;0,'1043Bi Dati di base lav.'!T92,0)</f>
        <v>0</v>
      </c>
      <c r="AP96" s="124" t="str">
        <f t="shared" si="47"/>
        <v/>
      </c>
      <c r="AQ96" s="124">
        <f>'1043Bi Dati di base lav.'!P92</f>
        <v>0</v>
      </c>
      <c r="AR96" s="124">
        <f t="shared" si="31"/>
        <v>0</v>
      </c>
    </row>
    <row r="97" spans="1:44" s="39" customFormat="1" ht="16.95" customHeight="1">
      <c r="A97" s="132" t="str">
        <f>IF('1043Bi Dati di base lav.'!A93="","",'1043Bi Dati di base lav.'!A93)</f>
        <v/>
      </c>
      <c r="B97" s="133" t="str">
        <f>IF('1043Bi Dati di base lav.'!B93="","",'1043Bi Dati di base lav.'!B93)</f>
        <v/>
      </c>
      <c r="C97" s="129" t="str">
        <f>IF('1043Bi Dati di base lav.'!C93="","",'1043Bi Dati di base lav.'!C93)</f>
        <v/>
      </c>
      <c r="D97" s="310" t="str">
        <f>IF(ISERROR('1043Bi Dati di base lav.'!AJ93),"",'1043Bi Dati di base lav.'!AJ93)</f>
        <v/>
      </c>
      <c r="E97" s="311" t="str">
        <f>IF('1043Bi Dati di base lav.'!N93="","",'1043Bi Dati di base lav.'!N93)</f>
        <v/>
      </c>
      <c r="F97" s="312" t="str">
        <f>IF('1043Bi Dati di base lav.'!O93="","",'1043Bi Dati di base lav.'!O93)</f>
        <v/>
      </c>
      <c r="G97" s="313" t="str">
        <f>IF('1043Bi Dati di base lav.'!P93="","",'1043Bi Dati di base lav.'!P93)</f>
        <v/>
      </c>
      <c r="H97" s="314" t="str">
        <f>IF('1043Bi Dati di base lav.'!Q93="","",'1043Bi Dati di base lav.'!Q93)</f>
        <v/>
      </c>
      <c r="I97" s="315" t="str">
        <f>IF('1043Bi Dati di base lav.'!R93="","",'1043Bi Dati di base lav.'!R93)</f>
        <v/>
      </c>
      <c r="J97" s="316" t="str">
        <f t="shared" si="48"/>
        <v/>
      </c>
      <c r="K97" s="317" t="str">
        <f>IF('1043Bi Dati di base lav.'!S93="","",'1043Bi Dati di base lav.'!S93)</f>
        <v/>
      </c>
      <c r="L97" s="318" t="str">
        <f t="shared" ref="L97:L111" si="55">X97</f>
        <v/>
      </c>
      <c r="M97" s="319" t="str">
        <f t="shared" ref="M97:M111" si="56">AD97</f>
        <v/>
      </c>
      <c r="N97" s="320" t="str">
        <f t="shared" ref="N97:N111" si="57">AE97</f>
        <v/>
      </c>
      <c r="O97" s="321" t="str">
        <f t="shared" si="49"/>
        <v/>
      </c>
      <c r="P97" s="322" t="str">
        <f t="shared" ref="P97:P111" si="58">AF97</f>
        <v/>
      </c>
      <c r="Q97" s="318" t="str">
        <f t="shared" ref="Q97:Q111" si="59">AI97</f>
        <v/>
      </c>
      <c r="R97" s="312" t="str">
        <f>IF(Q97="","",MAX((M97-AH97)*'1043Ai Domanda'!$B$31,0))</f>
        <v/>
      </c>
      <c r="S97" s="323" t="str">
        <f t="shared" si="50"/>
        <v/>
      </c>
      <c r="T97" s="119"/>
      <c r="U97" s="120" t="str">
        <f t="shared" si="40"/>
        <v/>
      </c>
      <c r="V97" s="121" t="str">
        <f>'1043Bi Dati di base lav.'!M93</f>
        <v/>
      </c>
      <c r="W97" s="122" t="str">
        <f>IF(A97="","",'1043Bi Dati di base lav.'!Q93-'1043Bi Dati di base lav.'!R93)</f>
        <v/>
      </c>
      <c r="X97" s="122" t="str">
        <f>IF(OR($C97="",E97="",F97="",G97="",K97="",'1043Ci Cif. d’affari stagionali'!$D$25&lt;&gt;"Diritto concesso"),"",E97-(F97+G97+W97+K97))</f>
        <v/>
      </c>
      <c r="Y97" s="123" t="str">
        <f t="shared" ref="Y97:Y111" si="60">IF(X97="","",MAX(X97,0))</f>
        <v/>
      </c>
      <c r="Z97" s="123" t="str">
        <f t="shared" si="41"/>
        <v/>
      </c>
      <c r="AA97" s="123" t="str">
        <f t="shared" si="42"/>
        <v/>
      </c>
      <c r="AB97" s="124" t="str">
        <f t="shared" ref="AB97:AB111" si="61">IF(Z97="","",AB$8)</f>
        <v/>
      </c>
      <c r="AC97" s="124" t="str">
        <f t="shared" si="51"/>
        <v/>
      </c>
      <c r="AD97" s="124" t="str">
        <f t="shared" si="43"/>
        <v/>
      </c>
      <c r="AE97" s="124" t="str">
        <f t="shared" si="44"/>
        <v/>
      </c>
      <c r="AF97" s="124" t="str">
        <f t="shared" si="52"/>
        <v/>
      </c>
      <c r="AG97" s="124" t="str">
        <f>IF(OR($C97="",L97="",M97=""),"",MAX(N97+'1043Bi Dati di base lav.'!T93-M97,0))</f>
        <v/>
      </c>
      <c r="AH97" s="124">
        <f>'1043Bi Dati di base lav.'!T93</f>
        <v>0</v>
      </c>
      <c r="AI97" s="124" t="str">
        <f t="shared" si="53"/>
        <v/>
      </c>
      <c r="AJ97" s="125">
        <f t="shared" si="45"/>
        <v>0</v>
      </c>
      <c r="AK97" s="126">
        <f t="shared" si="54"/>
        <v>0</v>
      </c>
      <c r="AL97" s="124">
        <f t="shared" si="46"/>
        <v>0</v>
      </c>
      <c r="AM97" s="124">
        <f>IF(E97="",0,'1043Bi Dati di base lav.'!P93)</f>
        <v>0</v>
      </c>
      <c r="AN97" s="127">
        <f>IF('1043Bi Dati di base lav.'!Y93&gt;0,AD97,0)</f>
        <v>0</v>
      </c>
      <c r="AO97" s="128">
        <f>IF('1043Bi Dati di base lav.'!Y93&gt;0,'1043Bi Dati di base lav.'!T93,0)</f>
        <v>0</v>
      </c>
      <c r="AP97" s="124" t="str">
        <f t="shared" si="47"/>
        <v/>
      </c>
      <c r="AQ97" s="124">
        <f>'1043Bi Dati di base lav.'!P93</f>
        <v>0</v>
      </c>
      <c r="AR97" s="124">
        <f t="shared" ref="AR97:AR111" si="62">IF(AN97="",0,MAX(AN97-AO97,0))</f>
        <v>0</v>
      </c>
    </row>
    <row r="98" spans="1:44" s="39" customFormat="1" ht="16.95" customHeight="1">
      <c r="A98" s="132" t="str">
        <f>IF('1043Bi Dati di base lav.'!A94="","",'1043Bi Dati di base lav.'!A94)</f>
        <v/>
      </c>
      <c r="B98" s="133" t="str">
        <f>IF('1043Bi Dati di base lav.'!B94="","",'1043Bi Dati di base lav.'!B94)</f>
        <v/>
      </c>
      <c r="C98" s="129" t="str">
        <f>IF('1043Bi Dati di base lav.'!C94="","",'1043Bi Dati di base lav.'!C94)</f>
        <v/>
      </c>
      <c r="D98" s="310" t="str">
        <f>IF(ISERROR('1043Bi Dati di base lav.'!AJ94),"",'1043Bi Dati di base lav.'!AJ94)</f>
        <v/>
      </c>
      <c r="E98" s="311" t="str">
        <f>IF('1043Bi Dati di base lav.'!N94="","",'1043Bi Dati di base lav.'!N94)</f>
        <v/>
      </c>
      <c r="F98" s="312" t="str">
        <f>IF('1043Bi Dati di base lav.'!O94="","",'1043Bi Dati di base lav.'!O94)</f>
        <v/>
      </c>
      <c r="G98" s="313" t="str">
        <f>IF('1043Bi Dati di base lav.'!P94="","",'1043Bi Dati di base lav.'!P94)</f>
        <v/>
      </c>
      <c r="H98" s="314" t="str">
        <f>IF('1043Bi Dati di base lav.'!Q94="","",'1043Bi Dati di base lav.'!Q94)</f>
        <v/>
      </c>
      <c r="I98" s="315" t="str">
        <f>IF('1043Bi Dati di base lav.'!R94="","",'1043Bi Dati di base lav.'!R94)</f>
        <v/>
      </c>
      <c r="J98" s="316" t="str">
        <f t="shared" si="48"/>
        <v/>
      </c>
      <c r="K98" s="317" t="str">
        <f>IF('1043Bi Dati di base lav.'!S94="","",'1043Bi Dati di base lav.'!S94)</f>
        <v/>
      </c>
      <c r="L98" s="318" t="str">
        <f t="shared" si="55"/>
        <v/>
      </c>
      <c r="M98" s="319" t="str">
        <f t="shared" si="56"/>
        <v/>
      </c>
      <c r="N98" s="320" t="str">
        <f t="shared" si="57"/>
        <v/>
      </c>
      <c r="O98" s="321" t="str">
        <f t="shared" si="49"/>
        <v/>
      </c>
      <c r="P98" s="322" t="str">
        <f t="shared" si="58"/>
        <v/>
      </c>
      <c r="Q98" s="318" t="str">
        <f t="shared" si="59"/>
        <v/>
      </c>
      <c r="R98" s="312" t="str">
        <f>IF(Q98="","",MAX((M98-AH98)*'1043Ai Domanda'!$B$31,0))</f>
        <v/>
      </c>
      <c r="S98" s="323" t="str">
        <f t="shared" si="50"/>
        <v/>
      </c>
      <c r="T98" s="119"/>
      <c r="U98" s="120" t="str">
        <f t="shared" si="40"/>
        <v/>
      </c>
      <c r="V98" s="121" t="str">
        <f>'1043Bi Dati di base lav.'!M94</f>
        <v/>
      </c>
      <c r="W98" s="122" t="str">
        <f>IF(A98="","",'1043Bi Dati di base lav.'!Q94-'1043Bi Dati di base lav.'!R94)</f>
        <v/>
      </c>
      <c r="X98" s="122" t="str">
        <f>IF(OR($C98="",E98="",F98="",G98="",K98="",'1043Ci Cif. d’affari stagionali'!$D$25&lt;&gt;"Diritto concesso"),"",E98-(F98+G98+W98+K98))</f>
        <v/>
      </c>
      <c r="Y98" s="123" t="str">
        <f t="shared" si="60"/>
        <v/>
      </c>
      <c r="Z98" s="123" t="str">
        <f t="shared" si="41"/>
        <v/>
      </c>
      <c r="AA98" s="123" t="str">
        <f t="shared" si="42"/>
        <v/>
      </c>
      <c r="AB98" s="124" t="str">
        <f t="shared" si="61"/>
        <v/>
      </c>
      <c r="AC98" s="124" t="str">
        <f t="shared" si="51"/>
        <v/>
      </c>
      <c r="AD98" s="124" t="str">
        <f t="shared" si="43"/>
        <v/>
      </c>
      <c r="AE98" s="124" t="str">
        <f t="shared" si="44"/>
        <v/>
      </c>
      <c r="AF98" s="124" t="str">
        <f t="shared" si="52"/>
        <v/>
      </c>
      <c r="AG98" s="124" t="str">
        <f>IF(OR($C98="",L98="",M98=""),"",MAX(N98+'1043Bi Dati di base lav.'!T94-M98,0))</f>
        <v/>
      </c>
      <c r="AH98" s="124">
        <f>'1043Bi Dati di base lav.'!T94</f>
        <v>0</v>
      </c>
      <c r="AI98" s="124" t="str">
        <f t="shared" si="53"/>
        <v/>
      </c>
      <c r="AJ98" s="125">
        <f t="shared" si="45"/>
        <v>0</v>
      </c>
      <c r="AK98" s="126">
        <f t="shared" si="54"/>
        <v>0</v>
      </c>
      <c r="AL98" s="124">
        <f t="shared" si="46"/>
        <v>0</v>
      </c>
      <c r="AM98" s="124">
        <f>IF(E98="",0,'1043Bi Dati di base lav.'!P94)</f>
        <v>0</v>
      </c>
      <c r="AN98" s="127">
        <f>IF('1043Bi Dati di base lav.'!Y94&gt;0,AD98,0)</f>
        <v>0</v>
      </c>
      <c r="AO98" s="128">
        <f>IF('1043Bi Dati di base lav.'!Y94&gt;0,'1043Bi Dati di base lav.'!T94,0)</f>
        <v>0</v>
      </c>
      <c r="AP98" s="124" t="str">
        <f t="shared" si="47"/>
        <v/>
      </c>
      <c r="AQ98" s="124">
        <f>'1043Bi Dati di base lav.'!P94</f>
        <v>0</v>
      </c>
      <c r="AR98" s="124">
        <f t="shared" si="62"/>
        <v>0</v>
      </c>
    </row>
    <row r="99" spans="1:44" s="39" customFormat="1" ht="16.95" customHeight="1">
      <c r="A99" s="132" t="str">
        <f>IF('1043Bi Dati di base lav.'!A95="","",'1043Bi Dati di base lav.'!A95)</f>
        <v/>
      </c>
      <c r="B99" s="133" t="str">
        <f>IF('1043Bi Dati di base lav.'!B95="","",'1043Bi Dati di base lav.'!B95)</f>
        <v/>
      </c>
      <c r="C99" s="129" t="str">
        <f>IF('1043Bi Dati di base lav.'!C95="","",'1043Bi Dati di base lav.'!C95)</f>
        <v/>
      </c>
      <c r="D99" s="310" t="str">
        <f>IF(ISERROR('1043Bi Dati di base lav.'!AJ95),"",'1043Bi Dati di base lav.'!AJ95)</f>
        <v/>
      </c>
      <c r="E99" s="311" t="str">
        <f>IF('1043Bi Dati di base lav.'!N95="","",'1043Bi Dati di base lav.'!N95)</f>
        <v/>
      </c>
      <c r="F99" s="312" t="str">
        <f>IF('1043Bi Dati di base lav.'!O95="","",'1043Bi Dati di base lav.'!O95)</f>
        <v/>
      </c>
      <c r="G99" s="313" t="str">
        <f>IF('1043Bi Dati di base lav.'!P95="","",'1043Bi Dati di base lav.'!P95)</f>
        <v/>
      </c>
      <c r="H99" s="314" t="str">
        <f>IF('1043Bi Dati di base lav.'!Q95="","",'1043Bi Dati di base lav.'!Q95)</f>
        <v/>
      </c>
      <c r="I99" s="315" t="str">
        <f>IF('1043Bi Dati di base lav.'!R95="","",'1043Bi Dati di base lav.'!R95)</f>
        <v/>
      </c>
      <c r="J99" s="316" t="str">
        <f t="shared" si="48"/>
        <v/>
      </c>
      <c r="K99" s="317" t="str">
        <f>IF('1043Bi Dati di base lav.'!S95="","",'1043Bi Dati di base lav.'!S95)</f>
        <v/>
      </c>
      <c r="L99" s="318" t="str">
        <f t="shared" si="55"/>
        <v/>
      </c>
      <c r="M99" s="319" t="str">
        <f t="shared" si="56"/>
        <v/>
      </c>
      <c r="N99" s="320" t="str">
        <f t="shared" si="57"/>
        <v/>
      </c>
      <c r="O99" s="321" t="str">
        <f t="shared" si="49"/>
        <v/>
      </c>
      <c r="P99" s="322" t="str">
        <f t="shared" si="58"/>
        <v/>
      </c>
      <c r="Q99" s="318" t="str">
        <f t="shared" si="59"/>
        <v/>
      </c>
      <c r="R99" s="312" t="str">
        <f>IF(Q99="","",MAX((M99-AH99)*'1043Ai Domanda'!$B$31,0))</f>
        <v/>
      </c>
      <c r="S99" s="323" t="str">
        <f t="shared" si="50"/>
        <v/>
      </c>
      <c r="T99" s="119"/>
      <c r="U99" s="120" t="str">
        <f t="shared" si="40"/>
        <v/>
      </c>
      <c r="V99" s="121" t="str">
        <f>'1043Bi Dati di base lav.'!M95</f>
        <v/>
      </c>
      <c r="W99" s="122" t="str">
        <f>IF(A99="","",'1043Bi Dati di base lav.'!Q95-'1043Bi Dati di base lav.'!R95)</f>
        <v/>
      </c>
      <c r="X99" s="122" t="str">
        <f>IF(OR($C99="",E99="",F99="",G99="",K99="",'1043Ci Cif. d’affari stagionali'!$D$25&lt;&gt;"Diritto concesso"),"",E99-(F99+G99+W99+K99))</f>
        <v/>
      </c>
      <c r="Y99" s="123" t="str">
        <f t="shared" si="60"/>
        <v/>
      </c>
      <c r="Z99" s="123" t="str">
        <f t="shared" si="41"/>
        <v/>
      </c>
      <c r="AA99" s="123" t="str">
        <f t="shared" si="42"/>
        <v/>
      </c>
      <c r="AB99" s="124" t="str">
        <f t="shared" si="61"/>
        <v/>
      </c>
      <c r="AC99" s="124" t="str">
        <f t="shared" si="51"/>
        <v/>
      </c>
      <c r="AD99" s="124" t="str">
        <f t="shared" si="43"/>
        <v/>
      </c>
      <c r="AE99" s="124" t="str">
        <f t="shared" si="44"/>
        <v/>
      </c>
      <c r="AF99" s="124" t="str">
        <f t="shared" si="52"/>
        <v/>
      </c>
      <c r="AG99" s="124" t="str">
        <f>IF(OR($C99="",L99="",M99=""),"",MAX(N99+'1043Bi Dati di base lav.'!T95-M99,0))</f>
        <v/>
      </c>
      <c r="AH99" s="124">
        <f>'1043Bi Dati di base lav.'!T95</f>
        <v>0</v>
      </c>
      <c r="AI99" s="124" t="str">
        <f t="shared" si="53"/>
        <v/>
      </c>
      <c r="AJ99" s="125">
        <f t="shared" si="45"/>
        <v>0</v>
      </c>
      <c r="AK99" s="126">
        <f t="shared" si="54"/>
        <v>0</v>
      </c>
      <c r="AL99" s="124">
        <f t="shared" si="46"/>
        <v>0</v>
      </c>
      <c r="AM99" s="124">
        <f>IF(E99="",0,'1043Bi Dati di base lav.'!P95)</f>
        <v>0</v>
      </c>
      <c r="AN99" s="127">
        <f>IF('1043Bi Dati di base lav.'!Y95&gt;0,AD99,0)</f>
        <v>0</v>
      </c>
      <c r="AO99" s="128">
        <f>IF('1043Bi Dati di base lav.'!Y95&gt;0,'1043Bi Dati di base lav.'!T95,0)</f>
        <v>0</v>
      </c>
      <c r="AP99" s="124" t="str">
        <f t="shared" si="47"/>
        <v/>
      </c>
      <c r="AQ99" s="124">
        <f>'1043Bi Dati di base lav.'!P95</f>
        <v>0</v>
      </c>
      <c r="AR99" s="124">
        <f t="shared" si="62"/>
        <v>0</v>
      </c>
    </row>
    <row r="100" spans="1:44" s="39" customFormat="1" ht="16.95" customHeight="1">
      <c r="A100" s="132" t="str">
        <f>IF('1043Bi Dati di base lav.'!A96="","",'1043Bi Dati di base lav.'!A96)</f>
        <v/>
      </c>
      <c r="B100" s="133" t="str">
        <f>IF('1043Bi Dati di base lav.'!B96="","",'1043Bi Dati di base lav.'!B96)</f>
        <v/>
      </c>
      <c r="C100" s="129" t="str">
        <f>IF('1043Bi Dati di base lav.'!C96="","",'1043Bi Dati di base lav.'!C96)</f>
        <v/>
      </c>
      <c r="D100" s="310" t="str">
        <f>IF(ISERROR('1043Bi Dati di base lav.'!AJ96),"",'1043Bi Dati di base lav.'!AJ96)</f>
        <v/>
      </c>
      <c r="E100" s="311" t="str">
        <f>IF('1043Bi Dati di base lav.'!N96="","",'1043Bi Dati di base lav.'!N96)</f>
        <v/>
      </c>
      <c r="F100" s="312" t="str">
        <f>IF('1043Bi Dati di base lav.'!O96="","",'1043Bi Dati di base lav.'!O96)</f>
        <v/>
      </c>
      <c r="G100" s="313" t="str">
        <f>IF('1043Bi Dati di base lav.'!P96="","",'1043Bi Dati di base lav.'!P96)</f>
        <v/>
      </c>
      <c r="H100" s="314" t="str">
        <f>IF('1043Bi Dati di base lav.'!Q96="","",'1043Bi Dati di base lav.'!Q96)</f>
        <v/>
      </c>
      <c r="I100" s="315" t="str">
        <f>IF('1043Bi Dati di base lav.'!R96="","",'1043Bi Dati di base lav.'!R96)</f>
        <v/>
      </c>
      <c r="J100" s="316" t="str">
        <f t="shared" si="48"/>
        <v/>
      </c>
      <c r="K100" s="317" t="str">
        <f>IF('1043Bi Dati di base lav.'!S96="","",'1043Bi Dati di base lav.'!S96)</f>
        <v/>
      </c>
      <c r="L100" s="318" t="str">
        <f t="shared" si="55"/>
        <v/>
      </c>
      <c r="M100" s="319" t="str">
        <f t="shared" si="56"/>
        <v/>
      </c>
      <c r="N100" s="320" t="str">
        <f t="shared" si="57"/>
        <v/>
      </c>
      <c r="O100" s="321" t="str">
        <f t="shared" si="49"/>
        <v/>
      </c>
      <c r="P100" s="322" t="str">
        <f t="shared" si="58"/>
        <v/>
      </c>
      <c r="Q100" s="318" t="str">
        <f t="shared" si="59"/>
        <v/>
      </c>
      <c r="R100" s="312" t="str">
        <f>IF(Q100="","",MAX((M100-AH100)*'1043Ai Domanda'!$B$31,0))</f>
        <v/>
      </c>
      <c r="S100" s="323" t="str">
        <f t="shared" si="50"/>
        <v/>
      </c>
      <c r="T100" s="119"/>
      <c r="U100" s="120" t="str">
        <f t="shared" si="40"/>
        <v/>
      </c>
      <c r="V100" s="121" t="str">
        <f>'1043Bi Dati di base lav.'!M96</f>
        <v/>
      </c>
      <c r="W100" s="122" t="str">
        <f>IF(A100="","",'1043Bi Dati di base lav.'!Q96-'1043Bi Dati di base lav.'!R96)</f>
        <v/>
      </c>
      <c r="X100" s="122" t="str">
        <f>IF(OR($C100="",E100="",F100="",G100="",K100="",'1043Ci Cif. d’affari stagionali'!$D$25&lt;&gt;"Diritto concesso"),"",E100-(F100+G100+W100+K100))</f>
        <v/>
      </c>
      <c r="Y100" s="123" t="str">
        <f t="shared" si="60"/>
        <v/>
      </c>
      <c r="Z100" s="123" t="str">
        <f t="shared" si="41"/>
        <v/>
      </c>
      <c r="AA100" s="123" t="str">
        <f t="shared" si="42"/>
        <v/>
      </c>
      <c r="AB100" s="124" t="str">
        <f t="shared" si="61"/>
        <v/>
      </c>
      <c r="AC100" s="124" t="str">
        <f t="shared" si="51"/>
        <v/>
      </c>
      <c r="AD100" s="124" t="str">
        <f t="shared" si="43"/>
        <v/>
      </c>
      <c r="AE100" s="124" t="str">
        <f t="shared" si="44"/>
        <v/>
      </c>
      <c r="AF100" s="124" t="str">
        <f t="shared" si="52"/>
        <v/>
      </c>
      <c r="AG100" s="124" t="str">
        <f>IF(OR($C100="",L100="",M100=""),"",MAX(N100+'1043Bi Dati di base lav.'!T96-M100,0))</f>
        <v/>
      </c>
      <c r="AH100" s="124">
        <f>'1043Bi Dati di base lav.'!T96</f>
        <v>0</v>
      </c>
      <c r="AI100" s="124" t="str">
        <f t="shared" si="53"/>
        <v/>
      </c>
      <c r="AJ100" s="125">
        <f t="shared" si="45"/>
        <v>0</v>
      </c>
      <c r="AK100" s="126">
        <f t="shared" si="54"/>
        <v>0</v>
      </c>
      <c r="AL100" s="124">
        <f t="shared" si="46"/>
        <v>0</v>
      </c>
      <c r="AM100" s="124">
        <f>IF(E100="",0,'1043Bi Dati di base lav.'!P96)</f>
        <v>0</v>
      </c>
      <c r="AN100" s="127">
        <f>IF('1043Bi Dati di base lav.'!Y96&gt;0,AD100,0)</f>
        <v>0</v>
      </c>
      <c r="AO100" s="128">
        <f>IF('1043Bi Dati di base lav.'!Y96&gt;0,'1043Bi Dati di base lav.'!T96,0)</f>
        <v>0</v>
      </c>
      <c r="AP100" s="124" t="str">
        <f t="shared" si="47"/>
        <v/>
      </c>
      <c r="AQ100" s="124">
        <f>'1043Bi Dati di base lav.'!P96</f>
        <v>0</v>
      </c>
      <c r="AR100" s="124">
        <f t="shared" si="62"/>
        <v>0</v>
      </c>
    </row>
    <row r="101" spans="1:44" s="39" customFormat="1" ht="16.95" customHeight="1">
      <c r="A101" s="132" t="str">
        <f>IF('1043Bi Dati di base lav.'!A97="","",'1043Bi Dati di base lav.'!A97)</f>
        <v/>
      </c>
      <c r="B101" s="133" t="str">
        <f>IF('1043Bi Dati di base lav.'!B97="","",'1043Bi Dati di base lav.'!B97)</f>
        <v/>
      </c>
      <c r="C101" s="129" t="str">
        <f>IF('1043Bi Dati di base lav.'!C97="","",'1043Bi Dati di base lav.'!C97)</f>
        <v/>
      </c>
      <c r="D101" s="310" t="str">
        <f>IF(ISERROR('1043Bi Dati di base lav.'!AJ97),"",'1043Bi Dati di base lav.'!AJ97)</f>
        <v/>
      </c>
      <c r="E101" s="311" t="str">
        <f>IF('1043Bi Dati di base lav.'!N97="","",'1043Bi Dati di base lav.'!N97)</f>
        <v/>
      </c>
      <c r="F101" s="312" t="str">
        <f>IF('1043Bi Dati di base lav.'!O97="","",'1043Bi Dati di base lav.'!O97)</f>
        <v/>
      </c>
      <c r="G101" s="313" t="str">
        <f>IF('1043Bi Dati di base lav.'!P97="","",'1043Bi Dati di base lav.'!P97)</f>
        <v/>
      </c>
      <c r="H101" s="314" t="str">
        <f>IF('1043Bi Dati di base lav.'!Q97="","",'1043Bi Dati di base lav.'!Q97)</f>
        <v/>
      </c>
      <c r="I101" s="315" t="str">
        <f>IF('1043Bi Dati di base lav.'!R97="","",'1043Bi Dati di base lav.'!R97)</f>
        <v/>
      </c>
      <c r="J101" s="316" t="str">
        <f t="shared" si="48"/>
        <v/>
      </c>
      <c r="K101" s="317" t="str">
        <f>IF('1043Bi Dati di base lav.'!S97="","",'1043Bi Dati di base lav.'!S97)</f>
        <v/>
      </c>
      <c r="L101" s="318" t="str">
        <f t="shared" si="55"/>
        <v/>
      </c>
      <c r="M101" s="319" t="str">
        <f t="shared" si="56"/>
        <v/>
      </c>
      <c r="N101" s="320" t="str">
        <f t="shared" si="57"/>
        <v/>
      </c>
      <c r="O101" s="321" t="str">
        <f t="shared" si="49"/>
        <v/>
      </c>
      <c r="P101" s="322" t="str">
        <f t="shared" si="58"/>
        <v/>
      </c>
      <c r="Q101" s="318" t="str">
        <f t="shared" si="59"/>
        <v/>
      </c>
      <c r="R101" s="312" t="str">
        <f>IF(Q101="","",MAX((M101-AH101)*'1043Ai Domanda'!$B$31,0))</f>
        <v/>
      </c>
      <c r="S101" s="323" t="str">
        <f t="shared" si="50"/>
        <v/>
      </c>
      <c r="T101" s="119"/>
      <c r="U101" s="120" t="str">
        <f t="shared" si="40"/>
        <v/>
      </c>
      <c r="V101" s="121" t="str">
        <f>'1043Bi Dati di base lav.'!M97</f>
        <v/>
      </c>
      <c r="W101" s="122" t="str">
        <f>IF(A101="","",'1043Bi Dati di base lav.'!Q97-'1043Bi Dati di base lav.'!R97)</f>
        <v/>
      </c>
      <c r="X101" s="122" t="str">
        <f>IF(OR($C101="",E101="",F101="",G101="",K101="",'1043Ci Cif. d’affari stagionali'!$D$25&lt;&gt;"Diritto concesso"),"",E101-(F101+G101+W101+K101))</f>
        <v/>
      </c>
      <c r="Y101" s="123" t="str">
        <f t="shared" si="60"/>
        <v/>
      </c>
      <c r="Z101" s="123" t="str">
        <f t="shared" si="41"/>
        <v/>
      </c>
      <c r="AA101" s="123" t="str">
        <f t="shared" si="42"/>
        <v/>
      </c>
      <c r="AB101" s="124" t="str">
        <f t="shared" si="61"/>
        <v/>
      </c>
      <c r="AC101" s="124" t="str">
        <f t="shared" si="51"/>
        <v/>
      </c>
      <c r="AD101" s="124" t="str">
        <f t="shared" si="43"/>
        <v/>
      </c>
      <c r="AE101" s="124" t="str">
        <f t="shared" si="44"/>
        <v/>
      </c>
      <c r="AF101" s="124" t="str">
        <f t="shared" si="52"/>
        <v/>
      </c>
      <c r="AG101" s="124" t="str">
        <f>IF(OR($C101="",L101="",M101=""),"",MAX(N101+'1043Bi Dati di base lav.'!T97-M101,0))</f>
        <v/>
      </c>
      <c r="AH101" s="124">
        <f>'1043Bi Dati di base lav.'!T97</f>
        <v>0</v>
      </c>
      <c r="AI101" s="124" t="str">
        <f t="shared" si="53"/>
        <v/>
      </c>
      <c r="AJ101" s="125">
        <f t="shared" si="45"/>
        <v>0</v>
      </c>
      <c r="AK101" s="126">
        <f t="shared" si="54"/>
        <v>0</v>
      </c>
      <c r="AL101" s="124">
        <f t="shared" si="46"/>
        <v>0</v>
      </c>
      <c r="AM101" s="124">
        <f>IF(E101="",0,'1043Bi Dati di base lav.'!P97)</f>
        <v>0</v>
      </c>
      <c r="AN101" s="127">
        <f>IF('1043Bi Dati di base lav.'!Y97&gt;0,AD101,0)</f>
        <v>0</v>
      </c>
      <c r="AO101" s="128">
        <f>IF('1043Bi Dati di base lav.'!Y97&gt;0,'1043Bi Dati di base lav.'!T97,0)</f>
        <v>0</v>
      </c>
      <c r="AP101" s="124" t="str">
        <f t="shared" si="47"/>
        <v/>
      </c>
      <c r="AQ101" s="124">
        <f>'1043Bi Dati di base lav.'!P97</f>
        <v>0</v>
      </c>
      <c r="AR101" s="124">
        <f t="shared" si="62"/>
        <v>0</v>
      </c>
    </row>
    <row r="102" spans="1:44" s="39" customFormat="1" ht="16.95" customHeight="1">
      <c r="A102" s="132" t="str">
        <f>IF('1043Bi Dati di base lav.'!A98="","",'1043Bi Dati di base lav.'!A98)</f>
        <v/>
      </c>
      <c r="B102" s="133" t="str">
        <f>IF('1043Bi Dati di base lav.'!B98="","",'1043Bi Dati di base lav.'!B98)</f>
        <v/>
      </c>
      <c r="C102" s="129" t="str">
        <f>IF('1043Bi Dati di base lav.'!C98="","",'1043Bi Dati di base lav.'!C98)</f>
        <v/>
      </c>
      <c r="D102" s="310" t="str">
        <f>IF(ISERROR('1043Bi Dati di base lav.'!AJ98),"",'1043Bi Dati di base lav.'!AJ98)</f>
        <v/>
      </c>
      <c r="E102" s="311" t="str">
        <f>IF('1043Bi Dati di base lav.'!N98="","",'1043Bi Dati di base lav.'!N98)</f>
        <v/>
      </c>
      <c r="F102" s="312" t="str">
        <f>IF('1043Bi Dati di base lav.'!O98="","",'1043Bi Dati di base lav.'!O98)</f>
        <v/>
      </c>
      <c r="G102" s="313" t="str">
        <f>IF('1043Bi Dati di base lav.'!P98="","",'1043Bi Dati di base lav.'!P98)</f>
        <v/>
      </c>
      <c r="H102" s="314" t="str">
        <f>IF('1043Bi Dati di base lav.'!Q98="","",'1043Bi Dati di base lav.'!Q98)</f>
        <v/>
      </c>
      <c r="I102" s="315" t="str">
        <f>IF('1043Bi Dati di base lav.'!R98="","",'1043Bi Dati di base lav.'!R98)</f>
        <v/>
      </c>
      <c r="J102" s="316" t="str">
        <f t="shared" si="48"/>
        <v/>
      </c>
      <c r="K102" s="317" t="str">
        <f>IF('1043Bi Dati di base lav.'!S98="","",'1043Bi Dati di base lav.'!S98)</f>
        <v/>
      </c>
      <c r="L102" s="318" t="str">
        <f t="shared" si="55"/>
        <v/>
      </c>
      <c r="M102" s="319" t="str">
        <f t="shared" si="56"/>
        <v/>
      </c>
      <c r="N102" s="320" t="str">
        <f t="shared" si="57"/>
        <v/>
      </c>
      <c r="O102" s="321" t="str">
        <f t="shared" si="49"/>
        <v/>
      </c>
      <c r="P102" s="322" t="str">
        <f t="shared" si="58"/>
        <v/>
      </c>
      <c r="Q102" s="318" t="str">
        <f t="shared" si="59"/>
        <v/>
      </c>
      <c r="R102" s="312" t="str">
        <f>IF(Q102="","",MAX((M102-AH102)*'1043Ai Domanda'!$B$31,0))</f>
        <v/>
      </c>
      <c r="S102" s="323" t="str">
        <f t="shared" si="50"/>
        <v/>
      </c>
      <c r="T102" s="119"/>
      <c r="U102" s="120" t="str">
        <f t="shared" si="40"/>
        <v/>
      </c>
      <c r="V102" s="121" t="str">
        <f>'1043Bi Dati di base lav.'!M98</f>
        <v/>
      </c>
      <c r="W102" s="122" t="str">
        <f>IF(A102="","",'1043Bi Dati di base lav.'!Q98-'1043Bi Dati di base lav.'!R98)</f>
        <v/>
      </c>
      <c r="X102" s="122" t="str">
        <f>IF(OR($C102="",E102="",F102="",G102="",K102="",'1043Ci Cif. d’affari stagionali'!$D$25&lt;&gt;"Diritto concesso"),"",E102-(F102+G102+W102+K102))</f>
        <v/>
      </c>
      <c r="Y102" s="123" t="str">
        <f t="shared" si="60"/>
        <v/>
      </c>
      <c r="Z102" s="123" t="str">
        <f t="shared" si="41"/>
        <v/>
      </c>
      <c r="AA102" s="123" t="str">
        <f t="shared" si="42"/>
        <v/>
      </c>
      <c r="AB102" s="124" t="str">
        <f t="shared" si="61"/>
        <v/>
      </c>
      <c r="AC102" s="124" t="str">
        <f t="shared" si="51"/>
        <v/>
      </c>
      <c r="AD102" s="124" t="str">
        <f t="shared" si="43"/>
        <v/>
      </c>
      <c r="AE102" s="124" t="str">
        <f t="shared" si="44"/>
        <v/>
      </c>
      <c r="AF102" s="124" t="str">
        <f t="shared" si="52"/>
        <v/>
      </c>
      <c r="AG102" s="124" t="str">
        <f>IF(OR($C102="",L102="",M102=""),"",MAX(N102+'1043Bi Dati di base lav.'!T98-M102,0))</f>
        <v/>
      </c>
      <c r="AH102" s="124">
        <f>'1043Bi Dati di base lav.'!T98</f>
        <v>0</v>
      </c>
      <c r="AI102" s="124" t="str">
        <f t="shared" si="53"/>
        <v/>
      </c>
      <c r="AJ102" s="125">
        <f t="shared" si="45"/>
        <v>0</v>
      </c>
      <c r="AK102" s="126">
        <f t="shared" si="54"/>
        <v>0</v>
      </c>
      <c r="AL102" s="124">
        <f t="shared" si="46"/>
        <v>0</v>
      </c>
      <c r="AM102" s="124">
        <f>IF(E102="",0,'1043Bi Dati di base lav.'!P98)</f>
        <v>0</v>
      </c>
      <c r="AN102" s="127">
        <f>IF('1043Bi Dati di base lav.'!Y98&gt;0,AD102,0)</f>
        <v>0</v>
      </c>
      <c r="AO102" s="128">
        <f>IF('1043Bi Dati di base lav.'!Y98&gt;0,'1043Bi Dati di base lav.'!T98,0)</f>
        <v>0</v>
      </c>
      <c r="AP102" s="124" t="str">
        <f t="shared" si="47"/>
        <v/>
      </c>
      <c r="AQ102" s="124">
        <f>'1043Bi Dati di base lav.'!P98</f>
        <v>0</v>
      </c>
      <c r="AR102" s="124">
        <f t="shared" si="62"/>
        <v>0</v>
      </c>
    </row>
    <row r="103" spans="1:44" s="39" customFormat="1" ht="16.95" customHeight="1">
      <c r="A103" s="132" t="str">
        <f>IF('1043Bi Dati di base lav.'!A99="","",'1043Bi Dati di base lav.'!A99)</f>
        <v/>
      </c>
      <c r="B103" s="133" t="str">
        <f>IF('1043Bi Dati di base lav.'!B99="","",'1043Bi Dati di base lav.'!B99)</f>
        <v/>
      </c>
      <c r="C103" s="129" t="str">
        <f>IF('1043Bi Dati di base lav.'!C99="","",'1043Bi Dati di base lav.'!C99)</f>
        <v/>
      </c>
      <c r="D103" s="310" t="str">
        <f>IF(ISERROR('1043Bi Dati di base lav.'!AJ99),"",'1043Bi Dati di base lav.'!AJ99)</f>
        <v/>
      </c>
      <c r="E103" s="311" t="str">
        <f>IF('1043Bi Dati di base lav.'!N99="","",'1043Bi Dati di base lav.'!N99)</f>
        <v/>
      </c>
      <c r="F103" s="312" t="str">
        <f>IF('1043Bi Dati di base lav.'!O99="","",'1043Bi Dati di base lav.'!O99)</f>
        <v/>
      </c>
      <c r="G103" s="313" t="str">
        <f>IF('1043Bi Dati di base lav.'!P99="","",'1043Bi Dati di base lav.'!P99)</f>
        <v/>
      </c>
      <c r="H103" s="314" t="str">
        <f>IF('1043Bi Dati di base lav.'!Q99="","",'1043Bi Dati di base lav.'!Q99)</f>
        <v/>
      </c>
      <c r="I103" s="315" t="str">
        <f>IF('1043Bi Dati di base lav.'!R99="","",'1043Bi Dati di base lav.'!R99)</f>
        <v/>
      </c>
      <c r="J103" s="316" t="str">
        <f t="shared" si="48"/>
        <v/>
      </c>
      <c r="K103" s="317" t="str">
        <f>IF('1043Bi Dati di base lav.'!S99="","",'1043Bi Dati di base lav.'!S99)</f>
        <v/>
      </c>
      <c r="L103" s="318" t="str">
        <f t="shared" si="55"/>
        <v/>
      </c>
      <c r="M103" s="319" t="str">
        <f t="shared" si="56"/>
        <v/>
      </c>
      <c r="N103" s="320" t="str">
        <f t="shared" si="57"/>
        <v/>
      </c>
      <c r="O103" s="321" t="str">
        <f t="shared" si="49"/>
        <v/>
      </c>
      <c r="P103" s="322" t="str">
        <f t="shared" si="58"/>
        <v/>
      </c>
      <c r="Q103" s="318" t="str">
        <f t="shared" si="59"/>
        <v/>
      </c>
      <c r="R103" s="312" t="str">
        <f>IF(Q103="","",MAX((M103-AH103)*'1043Ai Domanda'!$B$31,0))</f>
        <v/>
      </c>
      <c r="S103" s="323" t="str">
        <f t="shared" si="50"/>
        <v/>
      </c>
      <c r="T103" s="119"/>
      <c r="U103" s="120" t="str">
        <f t="shared" si="40"/>
        <v/>
      </c>
      <c r="V103" s="121" t="str">
        <f>'1043Bi Dati di base lav.'!M99</f>
        <v/>
      </c>
      <c r="W103" s="122" t="str">
        <f>IF(A103="","",'1043Bi Dati di base lav.'!Q99-'1043Bi Dati di base lav.'!R99)</f>
        <v/>
      </c>
      <c r="X103" s="122" t="str">
        <f>IF(OR($C103="",E103="",F103="",G103="",K103="",'1043Ci Cif. d’affari stagionali'!$D$25&lt;&gt;"Diritto concesso"),"",E103-(F103+G103+W103+K103))</f>
        <v/>
      </c>
      <c r="Y103" s="123" t="str">
        <f t="shared" si="60"/>
        <v/>
      </c>
      <c r="Z103" s="123" t="str">
        <f t="shared" si="41"/>
        <v/>
      </c>
      <c r="AA103" s="123" t="str">
        <f t="shared" si="42"/>
        <v/>
      </c>
      <c r="AB103" s="124" t="str">
        <f t="shared" si="61"/>
        <v/>
      </c>
      <c r="AC103" s="124" t="str">
        <f t="shared" si="51"/>
        <v/>
      </c>
      <c r="AD103" s="124" t="str">
        <f t="shared" si="43"/>
        <v/>
      </c>
      <c r="AE103" s="124" t="str">
        <f t="shared" si="44"/>
        <v/>
      </c>
      <c r="AF103" s="124" t="str">
        <f t="shared" si="52"/>
        <v/>
      </c>
      <c r="AG103" s="124" t="str">
        <f>IF(OR($C103="",L103="",M103=""),"",MAX(N103+'1043Bi Dati di base lav.'!T99-M103,0))</f>
        <v/>
      </c>
      <c r="AH103" s="124">
        <f>'1043Bi Dati di base lav.'!T99</f>
        <v>0</v>
      </c>
      <c r="AI103" s="124" t="str">
        <f t="shared" si="53"/>
        <v/>
      </c>
      <c r="AJ103" s="125">
        <f t="shared" si="45"/>
        <v>0</v>
      </c>
      <c r="AK103" s="126">
        <f t="shared" si="54"/>
        <v>0</v>
      </c>
      <c r="AL103" s="124">
        <f t="shared" si="46"/>
        <v>0</v>
      </c>
      <c r="AM103" s="124">
        <f>IF(E103="",0,'1043Bi Dati di base lav.'!P99)</f>
        <v>0</v>
      </c>
      <c r="AN103" s="127">
        <f>IF('1043Bi Dati di base lav.'!Y99&gt;0,AD103,0)</f>
        <v>0</v>
      </c>
      <c r="AO103" s="128">
        <f>IF('1043Bi Dati di base lav.'!Y99&gt;0,'1043Bi Dati di base lav.'!T99,0)</f>
        <v>0</v>
      </c>
      <c r="AP103" s="124" t="str">
        <f t="shared" si="47"/>
        <v/>
      </c>
      <c r="AQ103" s="124">
        <f>'1043Bi Dati di base lav.'!P99</f>
        <v>0</v>
      </c>
      <c r="AR103" s="124">
        <f t="shared" si="62"/>
        <v>0</v>
      </c>
    </row>
    <row r="104" spans="1:44" s="39" customFormat="1" ht="16.95" customHeight="1">
      <c r="A104" s="132" t="str">
        <f>IF('1043Bi Dati di base lav.'!A100="","",'1043Bi Dati di base lav.'!A100)</f>
        <v/>
      </c>
      <c r="B104" s="133" t="str">
        <f>IF('1043Bi Dati di base lav.'!B100="","",'1043Bi Dati di base lav.'!B100)</f>
        <v/>
      </c>
      <c r="C104" s="129" t="str">
        <f>IF('1043Bi Dati di base lav.'!C100="","",'1043Bi Dati di base lav.'!C100)</f>
        <v/>
      </c>
      <c r="D104" s="310" t="str">
        <f>IF(ISERROR('1043Bi Dati di base lav.'!AJ100),"",'1043Bi Dati di base lav.'!AJ100)</f>
        <v/>
      </c>
      <c r="E104" s="311" t="str">
        <f>IF('1043Bi Dati di base lav.'!N100="","",'1043Bi Dati di base lav.'!N100)</f>
        <v/>
      </c>
      <c r="F104" s="312" t="str">
        <f>IF('1043Bi Dati di base lav.'!O100="","",'1043Bi Dati di base lav.'!O100)</f>
        <v/>
      </c>
      <c r="G104" s="313" t="str">
        <f>IF('1043Bi Dati di base lav.'!P100="","",'1043Bi Dati di base lav.'!P100)</f>
        <v/>
      </c>
      <c r="H104" s="314" t="str">
        <f>IF('1043Bi Dati di base lav.'!Q100="","",'1043Bi Dati di base lav.'!Q100)</f>
        <v/>
      </c>
      <c r="I104" s="315" t="str">
        <f>IF('1043Bi Dati di base lav.'!R100="","",'1043Bi Dati di base lav.'!R100)</f>
        <v/>
      </c>
      <c r="J104" s="316" t="str">
        <f t="shared" si="48"/>
        <v/>
      </c>
      <c r="K104" s="317" t="str">
        <f>IF('1043Bi Dati di base lav.'!S100="","",'1043Bi Dati di base lav.'!S100)</f>
        <v/>
      </c>
      <c r="L104" s="318" t="str">
        <f t="shared" si="55"/>
        <v/>
      </c>
      <c r="M104" s="319" t="str">
        <f t="shared" si="56"/>
        <v/>
      </c>
      <c r="N104" s="320" t="str">
        <f t="shared" si="57"/>
        <v/>
      </c>
      <c r="O104" s="321" t="str">
        <f t="shared" si="49"/>
        <v/>
      </c>
      <c r="P104" s="322" t="str">
        <f t="shared" si="58"/>
        <v/>
      </c>
      <c r="Q104" s="318" t="str">
        <f t="shared" si="59"/>
        <v/>
      </c>
      <c r="R104" s="312" t="str">
        <f>IF(Q104="","",MAX((M104-AH104)*'1043Ai Domanda'!$B$31,0))</f>
        <v/>
      </c>
      <c r="S104" s="323" t="str">
        <f t="shared" si="50"/>
        <v/>
      </c>
      <c r="T104" s="119"/>
      <c r="U104" s="120" t="str">
        <f t="shared" si="40"/>
        <v/>
      </c>
      <c r="V104" s="121" t="str">
        <f>'1043Bi Dati di base lav.'!M100</f>
        <v/>
      </c>
      <c r="W104" s="122" t="str">
        <f>IF(A104="","",'1043Bi Dati di base lav.'!Q100-'1043Bi Dati di base lav.'!R100)</f>
        <v/>
      </c>
      <c r="X104" s="122" t="str">
        <f>IF(OR($C104="",E104="",F104="",G104="",K104="",'1043Ci Cif. d’affari stagionali'!$D$25&lt;&gt;"Diritto concesso"),"",E104-(F104+G104+W104+K104))</f>
        <v/>
      </c>
      <c r="Y104" s="123" t="str">
        <f t="shared" si="60"/>
        <v/>
      </c>
      <c r="Z104" s="123" t="str">
        <f t="shared" si="41"/>
        <v/>
      </c>
      <c r="AA104" s="123" t="str">
        <f t="shared" si="42"/>
        <v/>
      </c>
      <c r="AB104" s="124" t="str">
        <f t="shared" si="61"/>
        <v/>
      </c>
      <c r="AC104" s="124" t="str">
        <f t="shared" si="51"/>
        <v/>
      </c>
      <c r="AD104" s="124" t="str">
        <f t="shared" si="43"/>
        <v/>
      </c>
      <c r="AE104" s="124" t="str">
        <f t="shared" si="44"/>
        <v/>
      </c>
      <c r="AF104" s="124" t="str">
        <f t="shared" si="52"/>
        <v/>
      </c>
      <c r="AG104" s="124" t="str">
        <f>IF(OR($C104="",L104="",M104=""),"",MAX(N104+'1043Bi Dati di base lav.'!T100-M104,0))</f>
        <v/>
      </c>
      <c r="AH104" s="124">
        <f>'1043Bi Dati di base lav.'!T100</f>
        <v>0</v>
      </c>
      <c r="AI104" s="124" t="str">
        <f t="shared" si="53"/>
        <v/>
      </c>
      <c r="AJ104" s="125">
        <f t="shared" si="45"/>
        <v>0</v>
      </c>
      <c r="AK104" s="126">
        <f t="shared" si="54"/>
        <v>0</v>
      </c>
      <c r="AL104" s="124">
        <f t="shared" si="46"/>
        <v>0</v>
      </c>
      <c r="AM104" s="124">
        <f>IF(E104="",0,'1043Bi Dati di base lav.'!P100)</f>
        <v>0</v>
      </c>
      <c r="AN104" s="127">
        <f>IF('1043Bi Dati di base lav.'!Y100&gt;0,AD104,0)</f>
        <v>0</v>
      </c>
      <c r="AO104" s="128">
        <f>IF('1043Bi Dati di base lav.'!Y100&gt;0,'1043Bi Dati di base lav.'!T100,0)</f>
        <v>0</v>
      </c>
      <c r="AP104" s="124" t="str">
        <f t="shared" si="47"/>
        <v/>
      </c>
      <c r="AQ104" s="124">
        <f>'1043Bi Dati di base lav.'!P100</f>
        <v>0</v>
      </c>
      <c r="AR104" s="124">
        <f t="shared" si="62"/>
        <v>0</v>
      </c>
    </row>
    <row r="105" spans="1:44" s="39" customFormat="1" ht="16.95" customHeight="1">
      <c r="A105" s="132" t="str">
        <f>IF('1043Bi Dati di base lav.'!A101="","",'1043Bi Dati di base lav.'!A101)</f>
        <v/>
      </c>
      <c r="B105" s="133" t="str">
        <f>IF('1043Bi Dati di base lav.'!B101="","",'1043Bi Dati di base lav.'!B101)</f>
        <v/>
      </c>
      <c r="C105" s="129" t="str">
        <f>IF('1043Bi Dati di base lav.'!C101="","",'1043Bi Dati di base lav.'!C101)</f>
        <v/>
      </c>
      <c r="D105" s="310" t="str">
        <f>IF(ISERROR('1043Bi Dati di base lav.'!AJ101),"",'1043Bi Dati di base lav.'!AJ101)</f>
        <v/>
      </c>
      <c r="E105" s="311" t="str">
        <f>IF('1043Bi Dati di base lav.'!N101="","",'1043Bi Dati di base lav.'!N101)</f>
        <v/>
      </c>
      <c r="F105" s="312" t="str">
        <f>IF('1043Bi Dati di base lav.'!O101="","",'1043Bi Dati di base lav.'!O101)</f>
        <v/>
      </c>
      <c r="G105" s="313" t="str">
        <f>IF('1043Bi Dati di base lav.'!P101="","",'1043Bi Dati di base lav.'!P101)</f>
        <v/>
      </c>
      <c r="H105" s="314" t="str">
        <f>IF('1043Bi Dati di base lav.'!Q101="","",'1043Bi Dati di base lav.'!Q101)</f>
        <v/>
      </c>
      <c r="I105" s="315" t="str">
        <f>IF('1043Bi Dati di base lav.'!R101="","",'1043Bi Dati di base lav.'!R101)</f>
        <v/>
      </c>
      <c r="J105" s="316" t="str">
        <f t="shared" si="48"/>
        <v/>
      </c>
      <c r="K105" s="317" t="str">
        <f>IF('1043Bi Dati di base lav.'!S101="","",'1043Bi Dati di base lav.'!S101)</f>
        <v/>
      </c>
      <c r="L105" s="318" t="str">
        <f t="shared" si="55"/>
        <v/>
      </c>
      <c r="M105" s="319" t="str">
        <f t="shared" si="56"/>
        <v/>
      </c>
      <c r="N105" s="320" t="str">
        <f t="shared" si="57"/>
        <v/>
      </c>
      <c r="O105" s="321" t="str">
        <f t="shared" si="49"/>
        <v/>
      </c>
      <c r="P105" s="322" t="str">
        <f t="shared" si="58"/>
        <v/>
      </c>
      <c r="Q105" s="318" t="str">
        <f t="shared" si="59"/>
        <v/>
      </c>
      <c r="R105" s="312" t="str">
        <f>IF(Q105="","",MAX((M105-AH105)*'1043Ai Domanda'!$B$31,0))</f>
        <v/>
      </c>
      <c r="S105" s="323" t="str">
        <f t="shared" si="50"/>
        <v/>
      </c>
      <c r="T105" s="119"/>
      <c r="U105" s="120" t="str">
        <f t="shared" si="40"/>
        <v/>
      </c>
      <c r="V105" s="121" t="str">
        <f>'1043Bi Dati di base lav.'!M101</f>
        <v/>
      </c>
      <c r="W105" s="122" t="str">
        <f>IF(A105="","",'1043Bi Dati di base lav.'!Q101-'1043Bi Dati di base lav.'!R101)</f>
        <v/>
      </c>
      <c r="X105" s="122" t="str">
        <f>IF(OR($C105="",E105="",F105="",G105="",K105="",'1043Ci Cif. d’affari stagionali'!$D$25&lt;&gt;"Diritto concesso"),"",E105-(F105+G105+W105+K105))</f>
        <v/>
      </c>
      <c r="Y105" s="123" t="str">
        <f t="shared" si="60"/>
        <v/>
      </c>
      <c r="Z105" s="123" t="str">
        <f t="shared" si="41"/>
        <v/>
      </c>
      <c r="AA105" s="123" t="str">
        <f t="shared" si="42"/>
        <v/>
      </c>
      <c r="AB105" s="124" t="str">
        <f t="shared" si="61"/>
        <v/>
      </c>
      <c r="AC105" s="124" t="str">
        <f t="shared" si="51"/>
        <v/>
      </c>
      <c r="AD105" s="124" t="str">
        <f t="shared" si="43"/>
        <v/>
      </c>
      <c r="AE105" s="124" t="str">
        <f t="shared" si="44"/>
        <v/>
      </c>
      <c r="AF105" s="124" t="str">
        <f t="shared" si="52"/>
        <v/>
      </c>
      <c r="AG105" s="124" t="str">
        <f>IF(OR($C105="",L105="",M105=""),"",MAX(N105+'1043Bi Dati di base lav.'!T101-M105,0))</f>
        <v/>
      </c>
      <c r="AH105" s="124">
        <f>'1043Bi Dati di base lav.'!T101</f>
        <v>0</v>
      </c>
      <c r="AI105" s="124" t="str">
        <f t="shared" si="53"/>
        <v/>
      </c>
      <c r="AJ105" s="125">
        <f t="shared" si="45"/>
        <v>0</v>
      </c>
      <c r="AK105" s="126">
        <f t="shared" si="54"/>
        <v>0</v>
      </c>
      <c r="AL105" s="124">
        <f t="shared" si="46"/>
        <v>0</v>
      </c>
      <c r="AM105" s="124">
        <f>IF(E105="",0,'1043Bi Dati di base lav.'!P101)</f>
        <v>0</v>
      </c>
      <c r="AN105" s="127">
        <f>IF('1043Bi Dati di base lav.'!Y101&gt;0,AD105,0)</f>
        <v>0</v>
      </c>
      <c r="AO105" s="128">
        <f>IF('1043Bi Dati di base lav.'!Y101&gt;0,'1043Bi Dati di base lav.'!T101,0)</f>
        <v>0</v>
      </c>
      <c r="AP105" s="124" t="str">
        <f t="shared" si="47"/>
        <v/>
      </c>
      <c r="AQ105" s="124">
        <f>'1043Bi Dati di base lav.'!P101</f>
        <v>0</v>
      </c>
      <c r="AR105" s="124">
        <f t="shared" si="62"/>
        <v>0</v>
      </c>
    </row>
    <row r="106" spans="1:44" s="39" customFormat="1" ht="16.95" customHeight="1">
      <c r="A106" s="132" t="str">
        <f>IF('1043Bi Dati di base lav.'!A102="","",'1043Bi Dati di base lav.'!A102)</f>
        <v/>
      </c>
      <c r="B106" s="133" t="str">
        <f>IF('1043Bi Dati di base lav.'!B102="","",'1043Bi Dati di base lav.'!B102)</f>
        <v/>
      </c>
      <c r="C106" s="129" t="str">
        <f>IF('1043Bi Dati di base lav.'!C102="","",'1043Bi Dati di base lav.'!C102)</f>
        <v/>
      </c>
      <c r="D106" s="310" t="str">
        <f>IF(ISERROR('1043Bi Dati di base lav.'!AJ102),"",'1043Bi Dati di base lav.'!AJ102)</f>
        <v/>
      </c>
      <c r="E106" s="311" t="str">
        <f>IF('1043Bi Dati di base lav.'!N102="","",'1043Bi Dati di base lav.'!N102)</f>
        <v/>
      </c>
      <c r="F106" s="312" t="str">
        <f>IF('1043Bi Dati di base lav.'!O102="","",'1043Bi Dati di base lav.'!O102)</f>
        <v/>
      </c>
      <c r="G106" s="313" t="str">
        <f>IF('1043Bi Dati di base lav.'!P102="","",'1043Bi Dati di base lav.'!P102)</f>
        <v/>
      </c>
      <c r="H106" s="314" t="str">
        <f>IF('1043Bi Dati di base lav.'!Q102="","",'1043Bi Dati di base lav.'!Q102)</f>
        <v/>
      </c>
      <c r="I106" s="315" t="str">
        <f>IF('1043Bi Dati di base lav.'!R102="","",'1043Bi Dati di base lav.'!R102)</f>
        <v/>
      </c>
      <c r="J106" s="316" t="str">
        <f t="shared" si="48"/>
        <v/>
      </c>
      <c r="K106" s="317" t="str">
        <f>IF('1043Bi Dati di base lav.'!S102="","",'1043Bi Dati di base lav.'!S102)</f>
        <v/>
      </c>
      <c r="L106" s="318" t="str">
        <f t="shared" si="55"/>
        <v/>
      </c>
      <c r="M106" s="319" t="str">
        <f t="shared" si="56"/>
        <v/>
      </c>
      <c r="N106" s="320" t="str">
        <f t="shared" si="57"/>
        <v/>
      </c>
      <c r="O106" s="321" t="str">
        <f t="shared" si="49"/>
        <v/>
      </c>
      <c r="P106" s="322" t="str">
        <f t="shared" si="58"/>
        <v/>
      </c>
      <c r="Q106" s="318" t="str">
        <f t="shared" si="59"/>
        <v/>
      </c>
      <c r="R106" s="312" t="str">
        <f>IF(Q106="","",MAX((M106-AH106)*'1043Ai Domanda'!$B$31,0))</f>
        <v/>
      </c>
      <c r="S106" s="323" t="str">
        <f t="shared" si="50"/>
        <v/>
      </c>
      <c r="T106" s="119"/>
      <c r="U106" s="120" t="str">
        <f t="shared" si="40"/>
        <v/>
      </c>
      <c r="V106" s="121" t="str">
        <f>'1043Bi Dati di base lav.'!M102</f>
        <v/>
      </c>
      <c r="W106" s="122" t="str">
        <f>IF(A106="","",'1043Bi Dati di base lav.'!Q102-'1043Bi Dati di base lav.'!R102)</f>
        <v/>
      </c>
      <c r="X106" s="122" t="str">
        <f>IF(OR($C106="",E106="",F106="",G106="",K106="",'1043Ci Cif. d’affari stagionali'!$D$25&lt;&gt;"Diritto concesso"),"",E106-(F106+G106+W106+K106))</f>
        <v/>
      </c>
      <c r="Y106" s="123" t="str">
        <f t="shared" si="60"/>
        <v/>
      </c>
      <c r="Z106" s="123" t="str">
        <f t="shared" si="41"/>
        <v/>
      </c>
      <c r="AA106" s="123" t="str">
        <f t="shared" si="42"/>
        <v/>
      </c>
      <c r="AB106" s="124" t="str">
        <f t="shared" si="61"/>
        <v/>
      </c>
      <c r="AC106" s="124" t="str">
        <f t="shared" si="51"/>
        <v/>
      </c>
      <c r="AD106" s="124" t="str">
        <f t="shared" si="43"/>
        <v/>
      </c>
      <c r="AE106" s="124" t="str">
        <f t="shared" si="44"/>
        <v/>
      </c>
      <c r="AF106" s="124" t="str">
        <f t="shared" si="52"/>
        <v/>
      </c>
      <c r="AG106" s="124" t="str">
        <f>IF(OR($C106="",L106="",M106=""),"",MAX(N106+'1043Bi Dati di base lav.'!T102-M106,0))</f>
        <v/>
      </c>
      <c r="AH106" s="124">
        <f>'1043Bi Dati di base lav.'!T102</f>
        <v>0</v>
      </c>
      <c r="AI106" s="124" t="str">
        <f t="shared" si="53"/>
        <v/>
      </c>
      <c r="AJ106" s="125">
        <f t="shared" si="45"/>
        <v>0</v>
      </c>
      <c r="AK106" s="126">
        <f t="shared" si="54"/>
        <v>0</v>
      </c>
      <c r="AL106" s="124">
        <f t="shared" si="46"/>
        <v>0</v>
      </c>
      <c r="AM106" s="124">
        <f>IF(E106="",0,'1043Bi Dati di base lav.'!P102)</f>
        <v>0</v>
      </c>
      <c r="AN106" s="127">
        <f>IF('1043Bi Dati di base lav.'!Y102&gt;0,AD106,0)</f>
        <v>0</v>
      </c>
      <c r="AO106" s="128">
        <f>IF('1043Bi Dati di base lav.'!Y102&gt;0,'1043Bi Dati di base lav.'!T102,0)</f>
        <v>0</v>
      </c>
      <c r="AP106" s="124" t="str">
        <f t="shared" si="47"/>
        <v/>
      </c>
      <c r="AQ106" s="124">
        <f>'1043Bi Dati di base lav.'!P102</f>
        <v>0</v>
      </c>
      <c r="AR106" s="124">
        <f t="shared" si="62"/>
        <v>0</v>
      </c>
    </row>
    <row r="107" spans="1:44" s="39" customFormat="1" ht="16.95" customHeight="1">
      <c r="A107" s="132" t="str">
        <f>IF('1043Bi Dati di base lav.'!A103="","",'1043Bi Dati di base lav.'!A103)</f>
        <v/>
      </c>
      <c r="B107" s="133" t="str">
        <f>IF('1043Bi Dati di base lav.'!B103="","",'1043Bi Dati di base lav.'!B103)</f>
        <v/>
      </c>
      <c r="C107" s="129" t="str">
        <f>IF('1043Bi Dati di base lav.'!C103="","",'1043Bi Dati di base lav.'!C103)</f>
        <v/>
      </c>
      <c r="D107" s="310" t="str">
        <f>IF(ISERROR('1043Bi Dati di base lav.'!AJ103),"",'1043Bi Dati di base lav.'!AJ103)</f>
        <v/>
      </c>
      <c r="E107" s="311" t="str">
        <f>IF('1043Bi Dati di base lav.'!N103="","",'1043Bi Dati di base lav.'!N103)</f>
        <v/>
      </c>
      <c r="F107" s="312" t="str">
        <f>IF('1043Bi Dati di base lav.'!O103="","",'1043Bi Dati di base lav.'!O103)</f>
        <v/>
      </c>
      <c r="G107" s="313" t="str">
        <f>IF('1043Bi Dati di base lav.'!P103="","",'1043Bi Dati di base lav.'!P103)</f>
        <v/>
      </c>
      <c r="H107" s="314" t="str">
        <f>IF('1043Bi Dati di base lav.'!Q103="","",'1043Bi Dati di base lav.'!Q103)</f>
        <v/>
      </c>
      <c r="I107" s="315" t="str">
        <f>IF('1043Bi Dati di base lav.'!R103="","",'1043Bi Dati di base lav.'!R103)</f>
        <v/>
      </c>
      <c r="J107" s="316" t="str">
        <f t="shared" si="48"/>
        <v/>
      </c>
      <c r="K107" s="317" t="str">
        <f>IF('1043Bi Dati di base lav.'!S103="","",'1043Bi Dati di base lav.'!S103)</f>
        <v/>
      </c>
      <c r="L107" s="318" t="str">
        <f t="shared" si="55"/>
        <v/>
      </c>
      <c r="M107" s="319" t="str">
        <f t="shared" si="56"/>
        <v/>
      </c>
      <c r="N107" s="320" t="str">
        <f t="shared" si="57"/>
        <v/>
      </c>
      <c r="O107" s="321" t="str">
        <f t="shared" si="49"/>
        <v/>
      </c>
      <c r="P107" s="322" t="str">
        <f t="shared" si="58"/>
        <v/>
      </c>
      <c r="Q107" s="318" t="str">
        <f t="shared" si="59"/>
        <v/>
      </c>
      <c r="R107" s="312" t="str">
        <f>IF(Q107="","",MAX((M107-AH107)*'1043Ai Domanda'!$B$31,0))</f>
        <v/>
      </c>
      <c r="S107" s="323" t="str">
        <f t="shared" si="50"/>
        <v/>
      </c>
      <c r="T107" s="119"/>
      <c r="U107" s="120" t="str">
        <f t="shared" si="40"/>
        <v/>
      </c>
      <c r="V107" s="121" t="str">
        <f>'1043Bi Dati di base lav.'!M103</f>
        <v/>
      </c>
      <c r="W107" s="122" t="str">
        <f>IF(A107="","",'1043Bi Dati di base lav.'!Q103-'1043Bi Dati di base lav.'!R103)</f>
        <v/>
      </c>
      <c r="X107" s="122" t="str">
        <f>IF(OR($C107="",E107="",F107="",G107="",K107="",'1043Ci Cif. d’affari stagionali'!$D$25&lt;&gt;"Diritto concesso"),"",E107-(F107+G107+W107+K107))</f>
        <v/>
      </c>
      <c r="Y107" s="123" t="str">
        <f t="shared" si="60"/>
        <v/>
      </c>
      <c r="Z107" s="123" t="str">
        <f t="shared" si="41"/>
        <v/>
      </c>
      <c r="AA107" s="123" t="str">
        <f t="shared" si="42"/>
        <v/>
      </c>
      <c r="AB107" s="124" t="str">
        <f t="shared" si="61"/>
        <v/>
      </c>
      <c r="AC107" s="124" t="str">
        <f t="shared" si="51"/>
        <v/>
      </c>
      <c r="AD107" s="124" t="str">
        <f t="shared" si="43"/>
        <v/>
      </c>
      <c r="AE107" s="124" t="str">
        <f t="shared" si="44"/>
        <v/>
      </c>
      <c r="AF107" s="124" t="str">
        <f t="shared" si="52"/>
        <v/>
      </c>
      <c r="AG107" s="124" t="str">
        <f>IF(OR($C107="",L107="",M107=""),"",MAX(N107+'1043Bi Dati di base lav.'!T103-M107,0))</f>
        <v/>
      </c>
      <c r="AH107" s="124">
        <f>'1043Bi Dati di base lav.'!T103</f>
        <v>0</v>
      </c>
      <c r="AI107" s="124" t="str">
        <f t="shared" si="53"/>
        <v/>
      </c>
      <c r="AJ107" s="125">
        <f t="shared" si="45"/>
        <v>0</v>
      </c>
      <c r="AK107" s="126">
        <f t="shared" si="54"/>
        <v>0</v>
      </c>
      <c r="AL107" s="124">
        <f t="shared" si="46"/>
        <v>0</v>
      </c>
      <c r="AM107" s="124">
        <f>IF(E107="",0,'1043Bi Dati di base lav.'!P103)</f>
        <v>0</v>
      </c>
      <c r="AN107" s="127">
        <f>IF('1043Bi Dati di base lav.'!Y103&gt;0,AD107,0)</f>
        <v>0</v>
      </c>
      <c r="AO107" s="128">
        <f>IF('1043Bi Dati di base lav.'!Y103&gt;0,'1043Bi Dati di base lav.'!T103,0)</f>
        <v>0</v>
      </c>
      <c r="AP107" s="124" t="str">
        <f t="shared" si="47"/>
        <v/>
      </c>
      <c r="AQ107" s="124">
        <f>'1043Bi Dati di base lav.'!P103</f>
        <v>0</v>
      </c>
      <c r="AR107" s="124">
        <f t="shared" si="62"/>
        <v>0</v>
      </c>
    </row>
    <row r="108" spans="1:44" s="39" customFormat="1" ht="16.95" customHeight="1">
      <c r="A108" s="132" t="str">
        <f>IF('1043Bi Dati di base lav.'!A104="","",'1043Bi Dati di base lav.'!A104)</f>
        <v/>
      </c>
      <c r="B108" s="133" t="str">
        <f>IF('1043Bi Dati di base lav.'!B104="","",'1043Bi Dati di base lav.'!B104)</f>
        <v/>
      </c>
      <c r="C108" s="129" t="str">
        <f>IF('1043Bi Dati di base lav.'!C104="","",'1043Bi Dati di base lav.'!C104)</f>
        <v/>
      </c>
      <c r="D108" s="310" t="str">
        <f>IF(ISERROR('1043Bi Dati di base lav.'!AJ104),"",'1043Bi Dati di base lav.'!AJ104)</f>
        <v/>
      </c>
      <c r="E108" s="311" t="str">
        <f>IF('1043Bi Dati di base lav.'!N104="","",'1043Bi Dati di base lav.'!N104)</f>
        <v/>
      </c>
      <c r="F108" s="312" t="str">
        <f>IF('1043Bi Dati di base lav.'!O104="","",'1043Bi Dati di base lav.'!O104)</f>
        <v/>
      </c>
      <c r="G108" s="313" t="str">
        <f>IF('1043Bi Dati di base lav.'!P104="","",'1043Bi Dati di base lav.'!P104)</f>
        <v/>
      </c>
      <c r="H108" s="314" t="str">
        <f>IF('1043Bi Dati di base lav.'!Q104="","",'1043Bi Dati di base lav.'!Q104)</f>
        <v/>
      </c>
      <c r="I108" s="315" t="str">
        <f>IF('1043Bi Dati di base lav.'!R104="","",'1043Bi Dati di base lav.'!R104)</f>
        <v/>
      </c>
      <c r="J108" s="316" t="str">
        <f t="shared" si="48"/>
        <v/>
      </c>
      <c r="K108" s="317" t="str">
        <f>IF('1043Bi Dati di base lav.'!S104="","",'1043Bi Dati di base lav.'!S104)</f>
        <v/>
      </c>
      <c r="L108" s="318" t="str">
        <f t="shared" si="55"/>
        <v/>
      </c>
      <c r="M108" s="319" t="str">
        <f t="shared" si="56"/>
        <v/>
      </c>
      <c r="N108" s="320" t="str">
        <f t="shared" si="57"/>
        <v/>
      </c>
      <c r="O108" s="321" t="str">
        <f t="shared" si="49"/>
        <v/>
      </c>
      <c r="P108" s="322" t="str">
        <f t="shared" si="58"/>
        <v/>
      </c>
      <c r="Q108" s="318" t="str">
        <f t="shared" si="59"/>
        <v/>
      </c>
      <c r="R108" s="312" t="str">
        <f>IF(Q108="","",MAX((M108-AH108)*'1043Ai Domanda'!$B$31,0))</f>
        <v/>
      </c>
      <c r="S108" s="323" t="str">
        <f t="shared" si="50"/>
        <v/>
      </c>
      <c r="T108" s="119"/>
      <c r="U108" s="120" t="str">
        <f t="shared" si="40"/>
        <v/>
      </c>
      <c r="V108" s="121" t="str">
        <f>'1043Bi Dati di base lav.'!M104</f>
        <v/>
      </c>
      <c r="W108" s="122" t="str">
        <f>IF(A108="","",'1043Bi Dati di base lav.'!Q104-'1043Bi Dati di base lav.'!R104)</f>
        <v/>
      </c>
      <c r="X108" s="122" t="str">
        <f>IF(OR($C108="",E108="",F108="",G108="",K108="",'1043Ci Cif. d’affari stagionali'!$D$25&lt;&gt;"Diritto concesso"),"",E108-(F108+G108+W108+K108))</f>
        <v/>
      </c>
      <c r="Y108" s="123" t="str">
        <f t="shared" si="60"/>
        <v/>
      </c>
      <c r="Z108" s="123" t="str">
        <f t="shared" si="41"/>
        <v/>
      </c>
      <c r="AA108" s="123" t="str">
        <f t="shared" si="42"/>
        <v/>
      </c>
      <c r="AB108" s="124" t="str">
        <f t="shared" si="61"/>
        <v/>
      </c>
      <c r="AC108" s="124" t="str">
        <f t="shared" si="51"/>
        <v/>
      </c>
      <c r="AD108" s="124" t="str">
        <f t="shared" si="43"/>
        <v/>
      </c>
      <c r="AE108" s="124" t="str">
        <f t="shared" si="44"/>
        <v/>
      </c>
      <c r="AF108" s="124" t="str">
        <f t="shared" si="52"/>
        <v/>
      </c>
      <c r="AG108" s="124" t="str">
        <f>IF(OR($C108="",L108="",M108=""),"",MAX(N108+'1043Bi Dati di base lav.'!T104-M108,0))</f>
        <v/>
      </c>
      <c r="AH108" s="124">
        <f>'1043Bi Dati di base lav.'!T104</f>
        <v>0</v>
      </c>
      <c r="AI108" s="124" t="str">
        <f t="shared" si="53"/>
        <v/>
      </c>
      <c r="AJ108" s="125">
        <f t="shared" si="45"/>
        <v>0</v>
      </c>
      <c r="AK108" s="126">
        <f t="shared" si="54"/>
        <v>0</v>
      </c>
      <c r="AL108" s="124">
        <f t="shared" si="46"/>
        <v>0</v>
      </c>
      <c r="AM108" s="124">
        <f>IF(E108="",0,'1043Bi Dati di base lav.'!P104)</f>
        <v>0</v>
      </c>
      <c r="AN108" s="127">
        <f>IF('1043Bi Dati di base lav.'!Y104&gt;0,AD108,0)</f>
        <v>0</v>
      </c>
      <c r="AO108" s="128">
        <f>IF('1043Bi Dati di base lav.'!Y104&gt;0,'1043Bi Dati di base lav.'!T104,0)</f>
        <v>0</v>
      </c>
      <c r="AP108" s="124" t="str">
        <f t="shared" si="47"/>
        <v/>
      </c>
      <c r="AQ108" s="124">
        <f>'1043Bi Dati di base lav.'!P104</f>
        <v>0</v>
      </c>
      <c r="AR108" s="124">
        <f t="shared" si="62"/>
        <v>0</v>
      </c>
    </row>
    <row r="109" spans="1:44" s="39" customFormat="1" ht="16.95" customHeight="1">
      <c r="A109" s="132" t="str">
        <f>IF('1043Bi Dati di base lav.'!A105="","",'1043Bi Dati di base lav.'!A105)</f>
        <v/>
      </c>
      <c r="B109" s="133" t="str">
        <f>IF('1043Bi Dati di base lav.'!B105="","",'1043Bi Dati di base lav.'!B105)</f>
        <v/>
      </c>
      <c r="C109" s="129" t="str">
        <f>IF('1043Bi Dati di base lav.'!C105="","",'1043Bi Dati di base lav.'!C105)</f>
        <v/>
      </c>
      <c r="D109" s="310" t="str">
        <f>IF(ISERROR('1043Bi Dati di base lav.'!AJ105),"",'1043Bi Dati di base lav.'!AJ105)</f>
        <v/>
      </c>
      <c r="E109" s="311" t="str">
        <f>IF('1043Bi Dati di base lav.'!N105="","",'1043Bi Dati di base lav.'!N105)</f>
        <v/>
      </c>
      <c r="F109" s="312" t="str">
        <f>IF('1043Bi Dati di base lav.'!O105="","",'1043Bi Dati di base lav.'!O105)</f>
        <v/>
      </c>
      <c r="G109" s="313" t="str">
        <f>IF('1043Bi Dati di base lav.'!P105="","",'1043Bi Dati di base lav.'!P105)</f>
        <v/>
      </c>
      <c r="H109" s="314" t="str">
        <f>IF('1043Bi Dati di base lav.'!Q105="","",'1043Bi Dati di base lav.'!Q105)</f>
        <v/>
      </c>
      <c r="I109" s="315" t="str">
        <f>IF('1043Bi Dati di base lav.'!R105="","",'1043Bi Dati di base lav.'!R105)</f>
        <v/>
      </c>
      <c r="J109" s="316" t="str">
        <f t="shared" si="48"/>
        <v/>
      </c>
      <c r="K109" s="317" t="str">
        <f>IF('1043Bi Dati di base lav.'!S105="","",'1043Bi Dati di base lav.'!S105)</f>
        <v/>
      </c>
      <c r="L109" s="318" t="str">
        <f t="shared" si="55"/>
        <v/>
      </c>
      <c r="M109" s="319" t="str">
        <f t="shared" si="56"/>
        <v/>
      </c>
      <c r="N109" s="320" t="str">
        <f t="shared" si="57"/>
        <v/>
      </c>
      <c r="O109" s="321" t="str">
        <f t="shared" si="49"/>
        <v/>
      </c>
      <c r="P109" s="322" t="str">
        <f t="shared" si="58"/>
        <v/>
      </c>
      <c r="Q109" s="318" t="str">
        <f t="shared" si="59"/>
        <v/>
      </c>
      <c r="R109" s="312" t="str">
        <f>IF(Q109="","",MAX((M109-AH109)*'1043Ai Domanda'!$B$31,0))</f>
        <v/>
      </c>
      <c r="S109" s="323" t="str">
        <f t="shared" si="50"/>
        <v/>
      </c>
      <c r="T109" s="119"/>
      <c r="U109" s="120" t="str">
        <f t="shared" si="40"/>
        <v/>
      </c>
      <c r="V109" s="121" t="str">
        <f>'1043Bi Dati di base lav.'!M105</f>
        <v/>
      </c>
      <c r="W109" s="122" t="str">
        <f>IF(A109="","",'1043Bi Dati di base lav.'!Q105-'1043Bi Dati di base lav.'!R105)</f>
        <v/>
      </c>
      <c r="X109" s="122" t="str">
        <f>IF(OR($C109="",E109="",F109="",G109="",K109="",'1043Ci Cif. d’affari stagionali'!$D$25&lt;&gt;"Diritto concesso"),"",E109-(F109+G109+W109+K109))</f>
        <v/>
      </c>
      <c r="Y109" s="123" t="str">
        <f t="shared" si="60"/>
        <v/>
      </c>
      <c r="Z109" s="123" t="str">
        <f t="shared" si="41"/>
        <v/>
      </c>
      <c r="AA109" s="123" t="str">
        <f t="shared" si="42"/>
        <v/>
      </c>
      <c r="AB109" s="124" t="str">
        <f t="shared" si="61"/>
        <v/>
      </c>
      <c r="AC109" s="124" t="str">
        <f t="shared" si="51"/>
        <v/>
      </c>
      <c r="AD109" s="124" t="str">
        <f t="shared" si="43"/>
        <v/>
      </c>
      <c r="AE109" s="124" t="str">
        <f t="shared" si="44"/>
        <v/>
      </c>
      <c r="AF109" s="124" t="str">
        <f t="shared" si="52"/>
        <v/>
      </c>
      <c r="AG109" s="124" t="str">
        <f>IF(OR($C109="",L109="",M109=""),"",MAX(N109+'1043Bi Dati di base lav.'!T105-M109,0))</f>
        <v/>
      </c>
      <c r="AH109" s="124">
        <f>'1043Bi Dati di base lav.'!T105</f>
        <v>0</v>
      </c>
      <c r="AI109" s="124" t="str">
        <f t="shared" si="53"/>
        <v/>
      </c>
      <c r="AJ109" s="125">
        <f t="shared" si="45"/>
        <v>0</v>
      </c>
      <c r="AK109" s="126">
        <f t="shared" si="54"/>
        <v>0</v>
      </c>
      <c r="AL109" s="124">
        <f t="shared" si="46"/>
        <v>0</v>
      </c>
      <c r="AM109" s="124">
        <f>IF(E109="",0,'1043Bi Dati di base lav.'!P105)</f>
        <v>0</v>
      </c>
      <c r="AN109" s="127">
        <f>IF('1043Bi Dati di base lav.'!Y105&gt;0,AD109,0)</f>
        <v>0</v>
      </c>
      <c r="AO109" s="128">
        <f>IF('1043Bi Dati di base lav.'!Y105&gt;0,'1043Bi Dati di base lav.'!T105,0)</f>
        <v>0</v>
      </c>
      <c r="AP109" s="124" t="str">
        <f t="shared" si="47"/>
        <v/>
      </c>
      <c r="AQ109" s="124">
        <f>'1043Bi Dati di base lav.'!P105</f>
        <v>0</v>
      </c>
      <c r="AR109" s="124">
        <f t="shared" si="62"/>
        <v>0</v>
      </c>
    </row>
    <row r="110" spans="1:44" s="39" customFormat="1" ht="16.95" customHeight="1">
      <c r="A110" s="132" t="str">
        <f>IF('1043Bi Dati di base lav.'!A106="","",'1043Bi Dati di base lav.'!A106)</f>
        <v/>
      </c>
      <c r="B110" s="133" t="str">
        <f>IF('1043Bi Dati di base lav.'!B106="","",'1043Bi Dati di base lav.'!B106)</f>
        <v/>
      </c>
      <c r="C110" s="129" t="str">
        <f>IF('1043Bi Dati di base lav.'!C106="","",'1043Bi Dati di base lav.'!C106)</f>
        <v/>
      </c>
      <c r="D110" s="310" t="str">
        <f>IF(ISERROR('1043Bi Dati di base lav.'!AJ106),"",'1043Bi Dati di base lav.'!AJ106)</f>
        <v/>
      </c>
      <c r="E110" s="311" t="str">
        <f>IF('1043Bi Dati di base lav.'!N106="","",'1043Bi Dati di base lav.'!N106)</f>
        <v/>
      </c>
      <c r="F110" s="312" t="str">
        <f>IF('1043Bi Dati di base lav.'!O106="","",'1043Bi Dati di base lav.'!O106)</f>
        <v/>
      </c>
      <c r="G110" s="313" t="str">
        <f>IF('1043Bi Dati di base lav.'!P106="","",'1043Bi Dati di base lav.'!P106)</f>
        <v/>
      </c>
      <c r="H110" s="314" t="str">
        <f>IF('1043Bi Dati di base lav.'!Q106="","",'1043Bi Dati di base lav.'!Q106)</f>
        <v/>
      </c>
      <c r="I110" s="315" t="str">
        <f>IF('1043Bi Dati di base lav.'!R106="","",'1043Bi Dati di base lav.'!R106)</f>
        <v/>
      </c>
      <c r="J110" s="316" t="str">
        <f t="shared" si="48"/>
        <v/>
      </c>
      <c r="K110" s="317" t="str">
        <f>IF('1043Bi Dati di base lav.'!S106="","",'1043Bi Dati di base lav.'!S106)</f>
        <v/>
      </c>
      <c r="L110" s="318" t="str">
        <f t="shared" si="55"/>
        <v/>
      </c>
      <c r="M110" s="319" t="str">
        <f t="shared" si="56"/>
        <v/>
      </c>
      <c r="N110" s="320" t="str">
        <f t="shared" si="57"/>
        <v/>
      </c>
      <c r="O110" s="321" t="str">
        <f t="shared" si="49"/>
        <v/>
      </c>
      <c r="P110" s="322" t="str">
        <f t="shared" si="58"/>
        <v/>
      </c>
      <c r="Q110" s="318" t="str">
        <f t="shared" si="59"/>
        <v/>
      </c>
      <c r="R110" s="312" t="str">
        <f>IF(Q110="","",MAX((M110-AH110)*'1043Ai Domanda'!$B$31,0))</f>
        <v/>
      </c>
      <c r="S110" s="323" t="str">
        <f t="shared" si="50"/>
        <v/>
      </c>
      <c r="T110" s="119"/>
      <c r="U110" s="120" t="str">
        <f t="shared" si="40"/>
        <v/>
      </c>
      <c r="V110" s="121" t="str">
        <f>'1043Bi Dati di base lav.'!M106</f>
        <v/>
      </c>
      <c r="W110" s="122" t="str">
        <f>IF(A110="","",'1043Bi Dati di base lav.'!Q106-'1043Bi Dati di base lav.'!R106)</f>
        <v/>
      </c>
      <c r="X110" s="122" t="str">
        <f>IF(OR($C110="",E110="",F110="",G110="",K110="",'1043Ci Cif. d’affari stagionali'!$D$25&lt;&gt;"Diritto concesso"),"",E110-(F110+G110+W110+K110))</f>
        <v/>
      </c>
      <c r="Y110" s="123" t="str">
        <f t="shared" si="60"/>
        <v/>
      </c>
      <c r="Z110" s="123" t="str">
        <f t="shared" si="41"/>
        <v/>
      </c>
      <c r="AA110" s="123" t="str">
        <f t="shared" si="42"/>
        <v/>
      </c>
      <c r="AB110" s="124" t="str">
        <f t="shared" si="61"/>
        <v/>
      </c>
      <c r="AC110" s="124" t="str">
        <f t="shared" si="51"/>
        <v/>
      </c>
      <c r="AD110" s="124" t="str">
        <f t="shared" si="43"/>
        <v/>
      </c>
      <c r="AE110" s="124" t="str">
        <f t="shared" si="44"/>
        <v/>
      </c>
      <c r="AF110" s="124" t="str">
        <f t="shared" si="52"/>
        <v/>
      </c>
      <c r="AG110" s="124" t="str">
        <f>IF(OR($C110="",L110="",M110=""),"",MAX(N110+'1043Bi Dati di base lav.'!T106-M110,0))</f>
        <v/>
      </c>
      <c r="AH110" s="124">
        <f>'1043Bi Dati di base lav.'!T106</f>
        <v>0</v>
      </c>
      <c r="AI110" s="124" t="str">
        <f t="shared" si="53"/>
        <v/>
      </c>
      <c r="AJ110" s="125">
        <f t="shared" si="45"/>
        <v>0</v>
      </c>
      <c r="AK110" s="126">
        <f t="shared" si="54"/>
        <v>0</v>
      </c>
      <c r="AL110" s="124">
        <f t="shared" si="46"/>
        <v>0</v>
      </c>
      <c r="AM110" s="124">
        <f>IF(E110="",0,'1043Bi Dati di base lav.'!P106)</f>
        <v>0</v>
      </c>
      <c r="AN110" s="127">
        <f>IF('1043Bi Dati di base lav.'!Y106&gt;0,AD110,0)</f>
        <v>0</v>
      </c>
      <c r="AO110" s="128">
        <f>IF('1043Bi Dati di base lav.'!Y106&gt;0,'1043Bi Dati di base lav.'!T106,0)</f>
        <v>0</v>
      </c>
      <c r="AP110" s="124" t="str">
        <f t="shared" si="47"/>
        <v/>
      </c>
      <c r="AQ110" s="124">
        <f>'1043Bi Dati di base lav.'!P106</f>
        <v>0</v>
      </c>
      <c r="AR110" s="124">
        <f t="shared" si="62"/>
        <v>0</v>
      </c>
    </row>
    <row r="111" spans="1:44" s="39" customFormat="1" ht="16.95" customHeight="1">
      <c r="A111" s="132" t="str">
        <f>IF('1043Bi Dati di base lav.'!A107="","",'1043Bi Dati di base lav.'!A107)</f>
        <v/>
      </c>
      <c r="B111" s="133" t="str">
        <f>IF('1043Bi Dati di base lav.'!B107="","",'1043Bi Dati di base lav.'!B107)</f>
        <v/>
      </c>
      <c r="C111" s="129" t="str">
        <f>IF('1043Bi Dati di base lav.'!C107="","",'1043Bi Dati di base lav.'!C107)</f>
        <v/>
      </c>
      <c r="D111" s="310" t="str">
        <f>IF(ISERROR('1043Bi Dati di base lav.'!AJ107),"",'1043Bi Dati di base lav.'!AJ107)</f>
        <v/>
      </c>
      <c r="E111" s="311" t="str">
        <f>IF('1043Bi Dati di base lav.'!N107="","",'1043Bi Dati di base lav.'!N107)</f>
        <v/>
      </c>
      <c r="F111" s="312" t="str">
        <f>IF('1043Bi Dati di base lav.'!O107="","",'1043Bi Dati di base lav.'!O107)</f>
        <v/>
      </c>
      <c r="G111" s="313" t="str">
        <f>IF('1043Bi Dati di base lav.'!P107="","",'1043Bi Dati di base lav.'!P107)</f>
        <v/>
      </c>
      <c r="H111" s="314" t="str">
        <f>IF('1043Bi Dati di base lav.'!Q107="","",'1043Bi Dati di base lav.'!Q107)</f>
        <v/>
      </c>
      <c r="I111" s="315" t="str">
        <f>IF('1043Bi Dati di base lav.'!R107="","",'1043Bi Dati di base lav.'!R107)</f>
        <v/>
      </c>
      <c r="J111" s="316" t="str">
        <f t="shared" si="48"/>
        <v/>
      </c>
      <c r="K111" s="317" t="str">
        <f>IF('1043Bi Dati di base lav.'!S107="","",'1043Bi Dati di base lav.'!S107)</f>
        <v/>
      </c>
      <c r="L111" s="318" t="str">
        <f t="shared" si="55"/>
        <v/>
      </c>
      <c r="M111" s="319" t="str">
        <f t="shared" si="56"/>
        <v/>
      </c>
      <c r="N111" s="320" t="str">
        <f t="shared" si="57"/>
        <v/>
      </c>
      <c r="O111" s="321" t="str">
        <f t="shared" si="49"/>
        <v/>
      </c>
      <c r="P111" s="322" t="str">
        <f t="shared" si="58"/>
        <v/>
      </c>
      <c r="Q111" s="318" t="str">
        <f t="shared" si="59"/>
        <v/>
      </c>
      <c r="R111" s="312" t="str">
        <f>IF(Q111="","",MAX((M111-AH111)*'1043Ai Domanda'!$B$31,0))</f>
        <v/>
      </c>
      <c r="S111" s="323" t="str">
        <f t="shared" si="50"/>
        <v/>
      </c>
      <c r="T111" s="119"/>
      <c r="U111" s="120" t="str">
        <f t="shared" si="40"/>
        <v/>
      </c>
      <c r="V111" s="121" t="str">
        <f>'1043Bi Dati di base lav.'!M107</f>
        <v/>
      </c>
      <c r="W111" s="122" t="str">
        <f>IF(A111="","",'1043Bi Dati di base lav.'!Q107-'1043Bi Dati di base lav.'!R107)</f>
        <v/>
      </c>
      <c r="X111" s="122" t="str">
        <f>IF(OR($C111="",E111="",F111="",G111="",K111="",'1043Ci Cif. d’affari stagionali'!$D$25&lt;&gt;"Diritto concesso"),"",E111-(F111+G111+W111+K111))</f>
        <v/>
      </c>
      <c r="Y111" s="123" t="str">
        <f t="shared" si="60"/>
        <v/>
      </c>
      <c r="Z111" s="123" t="str">
        <f t="shared" si="41"/>
        <v/>
      </c>
      <c r="AA111" s="123" t="str">
        <f t="shared" si="42"/>
        <v/>
      </c>
      <c r="AB111" s="124" t="str">
        <f t="shared" si="61"/>
        <v/>
      </c>
      <c r="AC111" s="124" t="str">
        <f t="shared" si="51"/>
        <v/>
      </c>
      <c r="AD111" s="124" t="str">
        <f t="shared" si="43"/>
        <v/>
      </c>
      <c r="AE111" s="124" t="str">
        <f t="shared" si="44"/>
        <v/>
      </c>
      <c r="AF111" s="124" t="str">
        <f t="shared" si="52"/>
        <v/>
      </c>
      <c r="AG111" s="124" t="str">
        <f>IF(OR($C111="",L111="",M111=""),"",MAX(N111+'1043Bi Dati di base lav.'!T107-M111,0))</f>
        <v/>
      </c>
      <c r="AH111" s="124">
        <f>'1043Bi Dati di base lav.'!T107</f>
        <v>0</v>
      </c>
      <c r="AI111" s="124" t="str">
        <f t="shared" si="53"/>
        <v/>
      </c>
      <c r="AJ111" s="125">
        <f t="shared" si="45"/>
        <v>0</v>
      </c>
      <c r="AK111" s="126">
        <f t="shared" si="54"/>
        <v>0</v>
      </c>
      <c r="AL111" s="124">
        <f t="shared" si="46"/>
        <v>0</v>
      </c>
      <c r="AM111" s="124">
        <f>IF(E111="",0,'1043Bi Dati di base lav.'!P107)</f>
        <v>0</v>
      </c>
      <c r="AN111" s="127">
        <f>IF('1043Bi Dati di base lav.'!Y107&gt;0,AD111,0)</f>
        <v>0</v>
      </c>
      <c r="AO111" s="128">
        <f>IF('1043Bi Dati di base lav.'!Y107&gt;0,'1043Bi Dati di base lav.'!T107,0)</f>
        <v>0</v>
      </c>
      <c r="AP111" s="124" t="str">
        <f t="shared" si="47"/>
        <v/>
      </c>
      <c r="AQ111" s="124">
        <f>'1043Bi Dati di base lav.'!P107</f>
        <v>0</v>
      </c>
      <c r="AR111" s="124">
        <f t="shared" si="62"/>
        <v>0</v>
      </c>
    </row>
    <row r="112" spans="1:44" s="39" customFormat="1" ht="16.95" customHeight="1">
      <c r="A112" s="132" t="str">
        <f>IF('1043Bi Dati di base lav.'!A108="","",'1043Bi Dati di base lav.'!A108)</f>
        <v/>
      </c>
      <c r="B112" s="133" t="str">
        <f>IF('1043Bi Dati di base lav.'!B108="","",'1043Bi Dati di base lav.'!B108)</f>
        <v/>
      </c>
      <c r="C112" s="129" t="str">
        <f>IF('1043Bi Dati di base lav.'!C108="","",'1043Bi Dati di base lav.'!C108)</f>
        <v/>
      </c>
      <c r="D112" s="310" t="str">
        <f>IF(ISERROR('1043Bi Dati di base lav.'!AJ108),"",'1043Bi Dati di base lav.'!AJ108)</f>
        <v/>
      </c>
      <c r="E112" s="311" t="str">
        <f>IF('1043Bi Dati di base lav.'!N108="","",'1043Bi Dati di base lav.'!N108)</f>
        <v/>
      </c>
      <c r="F112" s="312" t="str">
        <f>IF('1043Bi Dati di base lav.'!O108="","",'1043Bi Dati di base lav.'!O108)</f>
        <v/>
      </c>
      <c r="G112" s="313" t="str">
        <f>IF('1043Bi Dati di base lav.'!P108="","",'1043Bi Dati di base lav.'!P108)</f>
        <v/>
      </c>
      <c r="H112" s="314" t="str">
        <f>IF('1043Bi Dati di base lav.'!Q108="","",'1043Bi Dati di base lav.'!Q108)</f>
        <v/>
      </c>
      <c r="I112" s="315" t="str">
        <f>IF('1043Bi Dati di base lav.'!R108="","",'1043Bi Dati di base lav.'!R108)</f>
        <v/>
      </c>
      <c r="J112" s="316" t="str">
        <f t="shared" ref="J112:J175" si="63">W112</f>
        <v/>
      </c>
      <c r="K112" s="317" t="str">
        <f>IF('1043Bi Dati di base lav.'!S108="","",'1043Bi Dati di base lav.'!S108)</f>
        <v/>
      </c>
      <c r="L112" s="318" t="str">
        <f t="shared" ref="L112:L175" si="64">X112</f>
        <v/>
      </c>
      <c r="M112" s="319" t="str">
        <f t="shared" ref="M112:M175" si="65">AD112</f>
        <v/>
      </c>
      <c r="N112" s="320" t="str">
        <f t="shared" ref="N112:N175" si="66">AE112</f>
        <v/>
      </c>
      <c r="O112" s="321" t="str">
        <f t="shared" ref="O112:O175" si="67">AG112</f>
        <v/>
      </c>
      <c r="P112" s="322" t="str">
        <f t="shared" ref="P112:P175" si="68">AF112</f>
        <v/>
      </c>
      <c r="Q112" s="318" t="str">
        <f t="shared" ref="Q112:Q175" si="69">AI112</f>
        <v/>
      </c>
      <c r="R112" s="312" t="str">
        <f>IF(Q112="","",MAX((M112-AH112)*'1043Ai Domanda'!$B$31,0))</f>
        <v/>
      </c>
      <c r="S112" s="323" t="str">
        <f t="shared" ref="S112:S175" si="70">IF(Q112="","",Q112+R112)</f>
        <v/>
      </c>
      <c r="T112" s="119"/>
      <c r="U112" s="120" t="str">
        <f t="shared" ref="U112:U175" si="71">IF($A112="","",D112)</f>
        <v/>
      </c>
      <c r="V112" s="121" t="str">
        <f>'1043Bi Dati di base lav.'!M108</f>
        <v/>
      </c>
      <c r="W112" s="122" t="str">
        <f>IF(A112="","",'1043Bi Dati di base lav.'!Q108-'1043Bi Dati di base lav.'!R108)</f>
        <v/>
      </c>
      <c r="X112" s="122" t="str">
        <f>IF(OR($C112="",E112="",F112="",G112="",K112="",'1043Ci Cif. d’affari stagionali'!$D$25&lt;&gt;"Diritto concesso"),"",E112-(F112+G112+W112+K112))</f>
        <v/>
      </c>
      <c r="Y112" s="123" t="str">
        <f t="shared" ref="Y112:Y175" si="72">IF(X112="","",MAX(X112,0))</f>
        <v/>
      </c>
      <c r="Z112" s="123" t="str">
        <f t="shared" ref="Z112:Z175" si="73">IF(L112="","",Z$8)</f>
        <v/>
      </c>
      <c r="AA112" s="123" t="str">
        <f t="shared" ref="AA112:AA175" si="74">IF(L112="","",L112*AA$8)</f>
        <v/>
      </c>
      <c r="AB112" s="124" t="str">
        <f t="shared" ref="AB112:AB175" si="75">IF(Z112="","",AB$8)</f>
        <v/>
      </c>
      <c r="AC112" s="124" t="str">
        <f t="shared" ref="AC112:AC175" si="76">L112</f>
        <v/>
      </c>
      <c r="AD112" s="124" t="str">
        <f t="shared" ref="AD112:AD175" si="77">IF(OR($C112="",L112="",D112=""),"",MAX(ROUND(L112*D112*2,1)/2,0))</f>
        <v/>
      </c>
      <c r="AE112" s="124" t="str">
        <f t="shared" ref="AE112:AE175" si="78">IF(OR($C112="",M112=""),"",ROUND(M112*8/5,1)/2)</f>
        <v/>
      </c>
      <c r="AF112" s="124" t="str">
        <f t="shared" ref="AF112:AF175" si="79">IF(OR($A112="",D112="",M112=""),"",V112/5*AI$4*D112*0.8)</f>
        <v/>
      </c>
      <c r="AG112" s="124" t="str">
        <f>IF(OR($C112="",L112="",M112=""),"",MAX(N112+'1043Bi Dati di base lav.'!T108-M112,0))</f>
        <v/>
      </c>
      <c r="AH112" s="124">
        <f>'1043Bi Dati di base lav.'!T108</f>
        <v>0</v>
      </c>
      <c r="AI112" s="124" t="str">
        <f t="shared" ref="AI112:AI175" si="80">IF(OR($A112="",M112=""),"",MAX(N112-P112-AG112,0))</f>
        <v/>
      </c>
      <c r="AJ112" s="125">
        <f t="shared" ref="AJ112:AJ175" si="81">IF(E112="",0,1)</f>
        <v>0</v>
      </c>
      <c r="AK112" s="126">
        <f t="shared" si="54"/>
        <v>0</v>
      </c>
      <c r="AL112" s="124">
        <f t="shared" ref="AL112:AL175" si="82">IF(E112="",0,E112)</f>
        <v>0</v>
      </c>
      <c r="AM112" s="124">
        <f>IF(E112="",0,'1043Bi Dati di base lav.'!P108)</f>
        <v>0</v>
      </c>
      <c r="AN112" s="127">
        <f>IF('1043Bi Dati di base lav.'!Y108&gt;0,AD112,0)</f>
        <v>0</v>
      </c>
      <c r="AO112" s="128">
        <f>IF('1043Bi Dati di base lav.'!Y108&gt;0,'1043Bi Dati di base lav.'!T108,0)</f>
        <v>0</v>
      </c>
      <c r="AP112" s="124" t="str">
        <f t="shared" ref="AP112:AP175" si="83">E112</f>
        <v/>
      </c>
      <c r="AQ112" s="124">
        <f>'1043Bi Dati di base lav.'!P108</f>
        <v>0</v>
      </c>
      <c r="AR112" s="124">
        <f t="shared" ref="AR112:AR175" si="84">IF(AN112="",0,MAX(AN112-AO112,0))</f>
        <v>0</v>
      </c>
    </row>
    <row r="113" spans="1:44" s="39" customFormat="1" ht="16.95" customHeight="1">
      <c r="A113" s="132" t="str">
        <f>IF('1043Bi Dati di base lav.'!A109="","",'1043Bi Dati di base lav.'!A109)</f>
        <v/>
      </c>
      <c r="B113" s="133" t="str">
        <f>IF('1043Bi Dati di base lav.'!B109="","",'1043Bi Dati di base lav.'!B109)</f>
        <v/>
      </c>
      <c r="C113" s="129" t="str">
        <f>IF('1043Bi Dati di base lav.'!C109="","",'1043Bi Dati di base lav.'!C109)</f>
        <v/>
      </c>
      <c r="D113" s="310" t="str">
        <f>IF(ISERROR('1043Bi Dati di base lav.'!AJ109),"",'1043Bi Dati di base lav.'!AJ109)</f>
        <v/>
      </c>
      <c r="E113" s="311" t="str">
        <f>IF('1043Bi Dati di base lav.'!N109="","",'1043Bi Dati di base lav.'!N109)</f>
        <v/>
      </c>
      <c r="F113" s="312" t="str">
        <f>IF('1043Bi Dati di base lav.'!O109="","",'1043Bi Dati di base lav.'!O109)</f>
        <v/>
      </c>
      <c r="G113" s="313" t="str">
        <f>IF('1043Bi Dati di base lav.'!P109="","",'1043Bi Dati di base lav.'!P109)</f>
        <v/>
      </c>
      <c r="H113" s="314" t="str">
        <f>IF('1043Bi Dati di base lav.'!Q109="","",'1043Bi Dati di base lav.'!Q109)</f>
        <v/>
      </c>
      <c r="I113" s="315" t="str">
        <f>IF('1043Bi Dati di base lav.'!R109="","",'1043Bi Dati di base lav.'!R109)</f>
        <v/>
      </c>
      <c r="J113" s="316" t="str">
        <f t="shared" si="63"/>
        <v/>
      </c>
      <c r="K113" s="317" t="str">
        <f>IF('1043Bi Dati di base lav.'!S109="","",'1043Bi Dati di base lav.'!S109)</f>
        <v/>
      </c>
      <c r="L113" s="318" t="str">
        <f t="shared" si="64"/>
        <v/>
      </c>
      <c r="M113" s="319" t="str">
        <f t="shared" si="65"/>
        <v/>
      </c>
      <c r="N113" s="320" t="str">
        <f t="shared" si="66"/>
        <v/>
      </c>
      <c r="O113" s="321" t="str">
        <f t="shared" si="67"/>
        <v/>
      </c>
      <c r="P113" s="322" t="str">
        <f t="shared" si="68"/>
        <v/>
      </c>
      <c r="Q113" s="318" t="str">
        <f t="shared" si="69"/>
        <v/>
      </c>
      <c r="R113" s="312" t="str">
        <f>IF(Q113="","",MAX((M113-AH113)*'1043Ai Domanda'!$B$31,0))</f>
        <v/>
      </c>
      <c r="S113" s="323" t="str">
        <f t="shared" si="70"/>
        <v/>
      </c>
      <c r="T113" s="119"/>
      <c r="U113" s="120" t="str">
        <f t="shared" si="71"/>
        <v/>
      </c>
      <c r="V113" s="121" t="str">
        <f>'1043Bi Dati di base lav.'!M109</f>
        <v/>
      </c>
      <c r="W113" s="122" t="str">
        <f>IF(A113="","",'1043Bi Dati di base lav.'!Q109-'1043Bi Dati di base lav.'!R109)</f>
        <v/>
      </c>
      <c r="X113" s="122" t="str">
        <f>IF(OR($C113="",E113="",F113="",G113="",K113="",'1043Ci Cif. d’affari stagionali'!$D$25&lt;&gt;"Diritto concesso"),"",E113-(F113+G113+W113+K113))</f>
        <v/>
      </c>
      <c r="Y113" s="123" t="str">
        <f t="shared" si="72"/>
        <v/>
      </c>
      <c r="Z113" s="123" t="str">
        <f t="shared" si="73"/>
        <v/>
      </c>
      <c r="AA113" s="123" t="str">
        <f t="shared" si="74"/>
        <v/>
      </c>
      <c r="AB113" s="124" t="str">
        <f t="shared" si="75"/>
        <v/>
      </c>
      <c r="AC113" s="124" t="str">
        <f t="shared" si="76"/>
        <v/>
      </c>
      <c r="AD113" s="124" t="str">
        <f t="shared" si="77"/>
        <v/>
      </c>
      <c r="AE113" s="124" t="str">
        <f t="shared" si="78"/>
        <v/>
      </c>
      <c r="AF113" s="124" t="str">
        <f t="shared" si="79"/>
        <v/>
      </c>
      <c r="AG113" s="124" t="str">
        <f>IF(OR($C113="",L113="",M113=""),"",MAX(N113+'1043Bi Dati di base lav.'!T109-M113,0))</f>
        <v/>
      </c>
      <c r="AH113" s="124">
        <f>'1043Bi Dati di base lav.'!T109</f>
        <v>0</v>
      </c>
      <c r="AI113" s="124" t="str">
        <f t="shared" si="80"/>
        <v/>
      </c>
      <c r="AJ113" s="125">
        <f t="shared" si="81"/>
        <v>0</v>
      </c>
      <c r="AK113" s="126">
        <f t="shared" si="54"/>
        <v>0</v>
      </c>
      <c r="AL113" s="124">
        <f t="shared" si="82"/>
        <v>0</v>
      </c>
      <c r="AM113" s="124">
        <f>IF(E113="",0,'1043Bi Dati di base lav.'!P109)</f>
        <v>0</v>
      </c>
      <c r="AN113" s="127">
        <f>IF('1043Bi Dati di base lav.'!Y109&gt;0,AD113,0)</f>
        <v>0</v>
      </c>
      <c r="AO113" s="128">
        <f>IF('1043Bi Dati di base lav.'!Y109&gt;0,'1043Bi Dati di base lav.'!T109,0)</f>
        <v>0</v>
      </c>
      <c r="AP113" s="124" t="str">
        <f t="shared" si="83"/>
        <v/>
      </c>
      <c r="AQ113" s="124">
        <f>'1043Bi Dati di base lav.'!P109</f>
        <v>0</v>
      </c>
      <c r="AR113" s="124">
        <f t="shared" si="84"/>
        <v>0</v>
      </c>
    </row>
    <row r="114" spans="1:44" s="39" customFormat="1" ht="16.95" customHeight="1">
      <c r="A114" s="132" t="str">
        <f>IF('1043Bi Dati di base lav.'!A110="","",'1043Bi Dati di base lav.'!A110)</f>
        <v/>
      </c>
      <c r="B114" s="133" t="str">
        <f>IF('1043Bi Dati di base lav.'!B110="","",'1043Bi Dati di base lav.'!B110)</f>
        <v/>
      </c>
      <c r="C114" s="129" t="str">
        <f>IF('1043Bi Dati di base lav.'!C110="","",'1043Bi Dati di base lav.'!C110)</f>
        <v/>
      </c>
      <c r="D114" s="310" t="str">
        <f>IF(ISERROR('1043Bi Dati di base lav.'!AJ110),"",'1043Bi Dati di base lav.'!AJ110)</f>
        <v/>
      </c>
      <c r="E114" s="311" t="str">
        <f>IF('1043Bi Dati di base lav.'!N110="","",'1043Bi Dati di base lav.'!N110)</f>
        <v/>
      </c>
      <c r="F114" s="312" t="str">
        <f>IF('1043Bi Dati di base lav.'!O110="","",'1043Bi Dati di base lav.'!O110)</f>
        <v/>
      </c>
      <c r="G114" s="313" t="str">
        <f>IF('1043Bi Dati di base lav.'!P110="","",'1043Bi Dati di base lav.'!P110)</f>
        <v/>
      </c>
      <c r="H114" s="314" t="str">
        <f>IF('1043Bi Dati di base lav.'!Q110="","",'1043Bi Dati di base lav.'!Q110)</f>
        <v/>
      </c>
      <c r="I114" s="315" t="str">
        <f>IF('1043Bi Dati di base lav.'!R110="","",'1043Bi Dati di base lav.'!R110)</f>
        <v/>
      </c>
      <c r="J114" s="316" t="str">
        <f t="shared" si="63"/>
        <v/>
      </c>
      <c r="K114" s="317" t="str">
        <f>IF('1043Bi Dati di base lav.'!S110="","",'1043Bi Dati di base lav.'!S110)</f>
        <v/>
      </c>
      <c r="L114" s="318" t="str">
        <f t="shared" si="64"/>
        <v/>
      </c>
      <c r="M114" s="319" t="str">
        <f t="shared" si="65"/>
        <v/>
      </c>
      <c r="N114" s="320" t="str">
        <f t="shared" si="66"/>
        <v/>
      </c>
      <c r="O114" s="321" t="str">
        <f t="shared" si="67"/>
        <v/>
      </c>
      <c r="P114" s="322" t="str">
        <f t="shared" si="68"/>
        <v/>
      </c>
      <c r="Q114" s="318" t="str">
        <f t="shared" si="69"/>
        <v/>
      </c>
      <c r="R114" s="312" t="str">
        <f>IF(Q114="","",MAX((M114-AH114)*'1043Ai Domanda'!$B$31,0))</f>
        <v/>
      </c>
      <c r="S114" s="323" t="str">
        <f t="shared" si="70"/>
        <v/>
      </c>
      <c r="T114" s="119"/>
      <c r="U114" s="120" t="str">
        <f t="shared" si="71"/>
        <v/>
      </c>
      <c r="V114" s="121" t="str">
        <f>'1043Bi Dati di base lav.'!M110</f>
        <v/>
      </c>
      <c r="W114" s="122" t="str">
        <f>IF(A114="","",'1043Bi Dati di base lav.'!Q110-'1043Bi Dati di base lav.'!R110)</f>
        <v/>
      </c>
      <c r="X114" s="122" t="str">
        <f>IF(OR($C114="",E114="",F114="",G114="",K114="",'1043Ci Cif. d’affari stagionali'!$D$25&lt;&gt;"Diritto concesso"),"",E114-(F114+G114+W114+K114))</f>
        <v/>
      </c>
      <c r="Y114" s="123" t="str">
        <f t="shared" si="72"/>
        <v/>
      </c>
      <c r="Z114" s="123" t="str">
        <f t="shared" si="73"/>
        <v/>
      </c>
      <c r="AA114" s="123" t="str">
        <f t="shared" si="74"/>
        <v/>
      </c>
      <c r="AB114" s="124" t="str">
        <f t="shared" si="75"/>
        <v/>
      </c>
      <c r="AC114" s="124" t="str">
        <f t="shared" si="76"/>
        <v/>
      </c>
      <c r="AD114" s="124" t="str">
        <f t="shared" si="77"/>
        <v/>
      </c>
      <c r="AE114" s="124" t="str">
        <f t="shared" si="78"/>
        <v/>
      </c>
      <c r="AF114" s="124" t="str">
        <f t="shared" si="79"/>
        <v/>
      </c>
      <c r="AG114" s="124" t="str">
        <f>IF(OR($C114="",L114="",M114=""),"",MAX(N114+'1043Bi Dati di base lav.'!T110-M114,0))</f>
        <v/>
      </c>
      <c r="AH114" s="124">
        <f>'1043Bi Dati di base lav.'!T110</f>
        <v>0</v>
      </c>
      <c r="AI114" s="124" t="str">
        <f t="shared" si="80"/>
        <v/>
      </c>
      <c r="AJ114" s="125">
        <f t="shared" si="81"/>
        <v>0</v>
      </c>
      <c r="AK114" s="126">
        <f t="shared" si="54"/>
        <v>0</v>
      </c>
      <c r="AL114" s="124">
        <f t="shared" si="82"/>
        <v>0</v>
      </c>
      <c r="AM114" s="124">
        <f>IF(E114="",0,'1043Bi Dati di base lav.'!P110)</f>
        <v>0</v>
      </c>
      <c r="AN114" s="127">
        <f>IF('1043Bi Dati di base lav.'!Y110&gt;0,AD114,0)</f>
        <v>0</v>
      </c>
      <c r="AO114" s="128">
        <f>IF('1043Bi Dati di base lav.'!Y110&gt;0,'1043Bi Dati di base lav.'!T110,0)</f>
        <v>0</v>
      </c>
      <c r="AP114" s="124" t="str">
        <f t="shared" si="83"/>
        <v/>
      </c>
      <c r="AQ114" s="124">
        <f>'1043Bi Dati di base lav.'!P110</f>
        <v>0</v>
      </c>
      <c r="AR114" s="124">
        <f t="shared" si="84"/>
        <v>0</v>
      </c>
    </row>
    <row r="115" spans="1:44" s="39" customFormat="1" ht="16.95" customHeight="1">
      <c r="A115" s="132" t="str">
        <f>IF('1043Bi Dati di base lav.'!A111="","",'1043Bi Dati di base lav.'!A111)</f>
        <v/>
      </c>
      <c r="B115" s="133" t="str">
        <f>IF('1043Bi Dati di base lav.'!B111="","",'1043Bi Dati di base lav.'!B111)</f>
        <v/>
      </c>
      <c r="C115" s="129" t="str">
        <f>IF('1043Bi Dati di base lav.'!C111="","",'1043Bi Dati di base lav.'!C111)</f>
        <v/>
      </c>
      <c r="D115" s="310" t="str">
        <f>IF(ISERROR('1043Bi Dati di base lav.'!AJ111),"",'1043Bi Dati di base lav.'!AJ111)</f>
        <v/>
      </c>
      <c r="E115" s="311" t="str">
        <f>IF('1043Bi Dati di base lav.'!N111="","",'1043Bi Dati di base lav.'!N111)</f>
        <v/>
      </c>
      <c r="F115" s="312" t="str">
        <f>IF('1043Bi Dati di base lav.'!O111="","",'1043Bi Dati di base lav.'!O111)</f>
        <v/>
      </c>
      <c r="G115" s="313" t="str">
        <f>IF('1043Bi Dati di base lav.'!P111="","",'1043Bi Dati di base lav.'!P111)</f>
        <v/>
      </c>
      <c r="H115" s="314" t="str">
        <f>IF('1043Bi Dati di base lav.'!Q111="","",'1043Bi Dati di base lav.'!Q111)</f>
        <v/>
      </c>
      <c r="I115" s="315" t="str">
        <f>IF('1043Bi Dati di base lav.'!R111="","",'1043Bi Dati di base lav.'!R111)</f>
        <v/>
      </c>
      <c r="J115" s="316" t="str">
        <f t="shared" si="63"/>
        <v/>
      </c>
      <c r="K115" s="317" t="str">
        <f>IF('1043Bi Dati di base lav.'!S111="","",'1043Bi Dati di base lav.'!S111)</f>
        <v/>
      </c>
      <c r="L115" s="318" t="str">
        <f t="shared" si="64"/>
        <v/>
      </c>
      <c r="M115" s="319" t="str">
        <f t="shared" si="65"/>
        <v/>
      </c>
      <c r="N115" s="320" t="str">
        <f t="shared" si="66"/>
        <v/>
      </c>
      <c r="O115" s="321" t="str">
        <f t="shared" si="67"/>
        <v/>
      </c>
      <c r="P115" s="322" t="str">
        <f t="shared" si="68"/>
        <v/>
      </c>
      <c r="Q115" s="318" t="str">
        <f t="shared" si="69"/>
        <v/>
      </c>
      <c r="R115" s="312" t="str">
        <f>IF(Q115="","",MAX((M115-AH115)*'1043Ai Domanda'!$B$31,0))</f>
        <v/>
      </c>
      <c r="S115" s="323" t="str">
        <f t="shared" si="70"/>
        <v/>
      </c>
      <c r="T115" s="119"/>
      <c r="U115" s="120" t="str">
        <f t="shared" si="71"/>
        <v/>
      </c>
      <c r="V115" s="121" t="str">
        <f>'1043Bi Dati di base lav.'!M111</f>
        <v/>
      </c>
      <c r="W115" s="122" t="str">
        <f>IF(A115="","",'1043Bi Dati di base lav.'!Q111-'1043Bi Dati di base lav.'!R111)</f>
        <v/>
      </c>
      <c r="X115" s="122" t="str">
        <f>IF(OR($C115="",E115="",F115="",G115="",K115="",'1043Ci Cif. d’affari stagionali'!$D$25&lt;&gt;"Diritto concesso"),"",E115-(F115+G115+W115+K115))</f>
        <v/>
      </c>
      <c r="Y115" s="123" t="str">
        <f t="shared" si="72"/>
        <v/>
      </c>
      <c r="Z115" s="123" t="str">
        <f t="shared" si="73"/>
        <v/>
      </c>
      <c r="AA115" s="123" t="str">
        <f t="shared" si="74"/>
        <v/>
      </c>
      <c r="AB115" s="124" t="str">
        <f t="shared" si="75"/>
        <v/>
      </c>
      <c r="AC115" s="124" t="str">
        <f t="shared" si="76"/>
        <v/>
      </c>
      <c r="AD115" s="124" t="str">
        <f t="shared" si="77"/>
        <v/>
      </c>
      <c r="AE115" s="124" t="str">
        <f t="shared" si="78"/>
        <v/>
      </c>
      <c r="AF115" s="124" t="str">
        <f t="shared" si="79"/>
        <v/>
      </c>
      <c r="AG115" s="124" t="str">
        <f>IF(OR($C115="",L115="",M115=""),"",MAX(N115+'1043Bi Dati di base lav.'!T111-M115,0))</f>
        <v/>
      </c>
      <c r="AH115" s="124">
        <f>'1043Bi Dati di base lav.'!T111</f>
        <v>0</v>
      </c>
      <c r="AI115" s="124" t="str">
        <f t="shared" si="80"/>
        <v/>
      </c>
      <c r="AJ115" s="125">
        <f t="shared" si="81"/>
        <v>0</v>
      </c>
      <c r="AK115" s="126">
        <f t="shared" si="54"/>
        <v>0</v>
      </c>
      <c r="AL115" s="124">
        <f t="shared" si="82"/>
        <v>0</v>
      </c>
      <c r="AM115" s="124">
        <f>IF(E115="",0,'1043Bi Dati di base lav.'!P111)</f>
        <v>0</v>
      </c>
      <c r="AN115" s="127">
        <f>IF('1043Bi Dati di base lav.'!Y111&gt;0,AD115,0)</f>
        <v>0</v>
      </c>
      <c r="AO115" s="128">
        <f>IF('1043Bi Dati di base lav.'!Y111&gt;0,'1043Bi Dati di base lav.'!T111,0)</f>
        <v>0</v>
      </c>
      <c r="AP115" s="124" t="str">
        <f t="shared" si="83"/>
        <v/>
      </c>
      <c r="AQ115" s="124">
        <f>'1043Bi Dati di base lav.'!P111</f>
        <v>0</v>
      </c>
      <c r="AR115" s="124">
        <f t="shared" si="84"/>
        <v>0</v>
      </c>
    </row>
    <row r="116" spans="1:44" s="39" customFormat="1" ht="16.95" customHeight="1">
      <c r="A116" s="132" t="str">
        <f>IF('1043Bi Dati di base lav.'!A112="","",'1043Bi Dati di base lav.'!A112)</f>
        <v/>
      </c>
      <c r="B116" s="133" t="str">
        <f>IF('1043Bi Dati di base lav.'!B112="","",'1043Bi Dati di base lav.'!B112)</f>
        <v/>
      </c>
      <c r="C116" s="129" t="str">
        <f>IF('1043Bi Dati di base lav.'!C112="","",'1043Bi Dati di base lav.'!C112)</f>
        <v/>
      </c>
      <c r="D116" s="310" t="str">
        <f>IF(ISERROR('1043Bi Dati di base lav.'!AJ112),"",'1043Bi Dati di base lav.'!AJ112)</f>
        <v/>
      </c>
      <c r="E116" s="311" t="str">
        <f>IF('1043Bi Dati di base lav.'!N112="","",'1043Bi Dati di base lav.'!N112)</f>
        <v/>
      </c>
      <c r="F116" s="312" t="str">
        <f>IF('1043Bi Dati di base lav.'!O112="","",'1043Bi Dati di base lav.'!O112)</f>
        <v/>
      </c>
      <c r="G116" s="313" t="str">
        <f>IF('1043Bi Dati di base lav.'!P112="","",'1043Bi Dati di base lav.'!P112)</f>
        <v/>
      </c>
      <c r="H116" s="314" t="str">
        <f>IF('1043Bi Dati di base lav.'!Q112="","",'1043Bi Dati di base lav.'!Q112)</f>
        <v/>
      </c>
      <c r="I116" s="315" t="str">
        <f>IF('1043Bi Dati di base lav.'!R112="","",'1043Bi Dati di base lav.'!R112)</f>
        <v/>
      </c>
      <c r="J116" s="316" t="str">
        <f t="shared" si="63"/>
        <v/>
      </c>
      <c r="K116" s="317" t="str">
        <f>IF('1043Bi Dati di base lav.'!S112="","",'1043Bi Dati di base lav.'!S112)</f>
        <v/>
      </c>
      <c r="L116" s="318" t="str">
        <f t="shared" si="64"/>
        <v/>
      </c>
      <c r="M116" s="319" t="str">
        <f t="shared" si="65"/>
        <v/>
      </c>
      <c r="N116" s="320" t="str">
        <f t="shared" si="66"/>
        <v/>
      </c>
      <c r="O116" s="321" t="str">
        <f t="shared" si="67"/>
        <v/>
      </c>
      <c r="P116" s="322" t="str">
        <f t="shared" si="68"/>
        <v/>
      </c>
      <c r="Q116" s="318" t="str">
        <f t="shared" si="69"/>
        <v/>
      </c>
      <c r="R116" s="312" t="str">
        <f>IF(Q116="","",MAX((M116-AH116)*'1043Ai Domanda'!$B$31,0))</f>
        <v/>
      </c>
      <c r="S116" s="323" t="str">
        <f t="shared" si="70"/>
        <v/>
      </c>
      <c r="T116" s="119"/>
      <c r="U116" s="120" t="str">
        <f t="shared" si="71"/>
        <v/>
      </c>
      <c r="V116" s="121" t="str">
        <f>'1043Bi Dati di base lav.'!M112</f>
        <v/>
      </c>
      <c r="W116" s="122" t="str">
        <f>IF(A116="","",'1043Bi Dati di base lav.'!Q112-'1043Bi Dati di base lav.'!R112)</f>
        <v/>
      </c>
      <c r="X116" s="122" t="str">
        <f>IF(OR($C116="",E116="",F116="",G116="",K116="",'1043Ci Cif. d’affari stagionali'!$D$25&lt;&gt;"Diritto concesso"),"",E116-(F116+G116+W116+K116))</f>
        <v/>
      </c>
      <c r="Y116" s="123" t="str">
        <f t="shared" si="72"/>
        <v/>
      </c>
      <c r="Z116" s="123" t="str">
        <f t="shared" si="73"/>
        <v/>
      </c>
      <c r="AA116" s="123" t="str">
        <f t="shared" si="74"/>
        <v/>
      </c>
      <c r="AB116" s="124" t="str">
        <f t="shared" si="75"/>
        <v/>
      </c>
      <c r="AC116" s="124" t="str">
        <f t="shared" si="76"/>
        <v/>
      </c>
      <c r="AD116" s="124" t="str">
        <f t="shared" si="77"/>
        <v/>
      </c>
      <c r="AE116" s="124" t="str">
        <f t="shared" si="78"/>
        <v/>
      </c>
      <c r="AF116" s="124" t="str">
        <f t="shared" si="79"/>
        <v/>
      </c>
      <c r="AG116" s="124" t="str">
        <f>IF(OR($C116="",L116="",M116=""),"",MAX(N116+'1043Bi Dati di base lav.'!T112-M116,0))</f>
        <v/>
      </c>
      <c r="AH116" s="124">
        <f>'1043Bi Dati di base lav.'!T112</f>
        <v>0</v>
      </c>
      <c r="AI116" s="124" t="str">
        <f t="shared" si="80"/>
        <v/>
      </c>
      <c r="AJ116" s="125">
        <f t="shared" si="81"/>
        <v>0</v>
      </c>
      <c r="AK116" s="126">
        <f t="shared" si="54"/>
        <v>0</v>
      </c>
      <c r="AL116" s="124">
        <f t="shared" si="82"/>
        <v>0</v>
      </c>
      <c r="AM116" s="124">
        <f>IF(E116="",0,'1043Bi Dati di base lav.'!P112)</f>
        <v>0</v>
      </c>
      <c r="AN116" s="127">
        <f>IF('1043Bi Dati di base lav.'!Y112&gt;0,AD116,0)</f>
        <v>0</v>
      </c>
      <c r="AO116" s="128">
        <f>IF('1043Bi Dati di base lav.'!Y112&gt;0,'1043Bi Dati di base lav.'!T112,0)</f>
        <v>0</v>
      </c>
      <c r="AP116" s="124" t="str">
        <f t="shared" si="83"/>
        <v/>
      </c>
      <c r="AQ116" s="124">
        <f>'1043Bi Dati di base lav.'!P112</f>
        <v>0</v>
      </c>
      <c r="AR116" s="124">
        <f t="shared" si="84"/>
        <v>0</v>
      </c>
    </row>
    <row r="117" spans="1:44" s="39" customFormat="1" ht="16.95" customHeight="1">
      <c r="A117" s="132" t="str">
        <f>IF('1043Bi Dati di base lav.'!A113="","",'1043Bi Dati di base lav.'!A113)</f>
        <v/>
      </c>
      <c r="B117" s="133" t="str">
        <f>IF('1043Bi Dati di base lav.'!B113="","",'1043Bi Dati di base lav.'!B113)</f>
        <v/>
      </c>
      <c r="C117" s="129" t="str">
        <f>IF('1043Bi Dati di base lav.'!C113="","",'1043Bi Dati di base lav.'!C113)</f>
        <v/>
      </c>
      <c r="D117" s="310" t="str">
        <f>IF(ISERROR('1043Bi Dati di base lav.'!AJ113),"",'1043Bi Dati di base lav.'!AJ113)</f>
        <v/>
      </c>
      <c r="E117" s="311" t="str">
        <f>IF('1043Bi Dati di base lav.'!N113="","",'1043Bi Dati di base lav.'!N113)</f>
        <v/>
      </c>
      <c r="F117" s="312" t="str">
        <f>IF('1043Bi Dati di base lav.'!O113="","",'1043Bi Dati di base lav.'!O113)</f>
        <v/>
      </c>
      <c r="G117" s="313" t="str">
        <f>IF('1043Bi Dati di base lav.'!P113="","",'1043Bi Dati di base lav.'!P113)</f>
        <v/>
      </c>
      <c r="H117" s="314" t="str">
        <f>IF('1043Bi Dati di base lav.'!Q113="","",'1043Bi Dati di base lav.'!Q113)</f>
        <v/>
      </c>
      <c r="I117" s="315" t="str">
        <f>IF('1043Bi Dati di base lav.'!R113="","",'1043Bi Dati di base lav.'!R113)</f>
        <v/>
      </c>
      <c r="J117" s="316" t="str">
        <f t="shared" si="63"/>
        <v/>
      </c>
      <c r="K117" s="317" t="str">
        <f>IF('1043Bi Dati di base lav.'!S113="","",'1043Bi Dati di base lav.'!S113)</f>
        <v/>
      </c>
      <c r="L117" s="318" t="str">
        <f t="shared" si="64"/>
        <v/>
      </c>
      <c r="M117" s="319" t="str">
        <f t="shared" si="65"/>
        <v/>
      </c>
      <c r="N117" s="320" t="str">
        <f t="shared" si="66"/>
        <v/>
      </c>
      <c r="O117" s="321" t="str">
        <f t="shared" si="67"/>
        <v/>
      </c>
      <c r="P117" s="322" t="str">
        <f t="shared" si="68"/>
        <v/>
      </c>
      <c r="Q117" s="318" t="str">
        <f t="shared" si="69"/>
        <v/>
      </c>
      <c r="R117" s="312" t="str">
        <f>IF(Q117="","",MAX((M117-AH117)*'1043Ai Domanda'!$B$31,0))</f>
        <v/>
      </c>
      <c r="S117" s="323" t="str">
        <f t="shared" si="70"/>
        <v/>
      </c>
      <c r="T117" s="119"/>
      <c r="U117" s="120" t="str">
        <f t="shared" si="71"/>
        <v/>
      </c>
      <c r="V117" s="121" t="str">
        <f>'1043Bi Dati di base lav.'!M113</f>
        <v/>
      </c>
      <c r="W117" s="122" t="str">
        <f>IF(A117="","",'1043Bi Dati di base lav.'!Q113-'1043Bi Dati di base lav.'!R113)</f>
        <v/>
      </c>
      <c r="X117" s="122" t="str">
        <f>IF(OR($C117="",E117="",F117="",G117="",K117="",'1043Ci Cif. d’affari stagionali'!$D$25&lt;&gt;"Diritto concesso"),"",E117-(F117+G117+W117+K117))</f>
        <v/>
      </c>
      <c r="Y117" s="123" t="str">
        <f t="shared" si="72"/>
        <v/>
      </c>
      <c r="Z117" s="123" t="str">
        <f t="shared" si="73"/>
        <v/>
      </c>
      <c r="AA117" s="123" t="str">
        <f t="shared" si="74"/>
        <v/>
      </c>
      <c r="AB117" s="124" t="str">
        <f t="shared" si="75"/>
        <v/>
      </c>
      <c r="AC117" s="124" t="str">
        <f t="shared" si="76"/>
        <v/>
      </c>
      <c r="AD117" s="124" t="str">
        <f t="shared" si="77"/>
        <v/>
      </c>
      <c r="AE117" s="124" t="str">
        <f t="shared" si="78"/>
        <v/>
      </c>
      <c r="AF117" s="124" t="str">
        <f t="shared" si="79"/>
        <v/>
      </c>
      <c r="AG117" s="124" t="str">
        <f>IF(OR($C117="",L117="",M117=""),"",MAX(N117+'1043Bi Dati di base lav.'!T113-M117,0))</f>
        <v/>
      </c>
      <c r="AH117" s="124">
        <f>'1043Bi Dati di base lav.'!T113</f>
        <v>0</v>
      </c>
      <c r="AI117" s="124" t="str">
        <f t="shared" si="80"/>
        <v/>
      </c>
      <c r="AJ117" s="125">
        <f t="shared" si="81"/>
        <v>0</v>
      </c>
      <c r="AK117" s="126">
        <f t="shared" si="54"/>
        <v>0</v>
      </c>
      <c r="AL117" s="124">
        <f t="shared" si="82"/>
        <v>0</v>
      </c>
      <c r="AM117" s="124">
        <f>IF(E117="",0,'1043Bi Dati di base lav.'!P113)</f>
        <v>0</v>
      </c>
      <c r="AN117" s="127">
        <f>IF('1043Bi Dati di base lav.'!Y113&gt;0,AD117,0)</f>
        <v>0</v>
      </c>
      <c r="AO117" s="128">
        <f>IF('1043Bi Dati di base lav.'!Y113&gt;0,'1043Bi Dati di base lav.'!T113,0)</f>
        <v>0</v>
      </c>
      <c r="AP117" s="124" t="str">
        <f t="shared" si="83"/>
        <v/>
      </c>
      <c r="AQ117" s="124">
        <f>'1043Bi Dati di base lav.'!P113</f>
        <v>0</v>
      </c>
      <c r="AR117" s="124">
        <f t="shared" si="84"/>
        <v>0</v>
      </c>
    </row>
    <row r="118" spans="1:44" s="39" customFormat="1" ht="16.95" customHeight="1">
      <c r="A118" s="132" t="str">
        <f>IF('1043Bi Dati di base lav.'!A114="","",'1043Bi Dati di base lav.'!A114)</f>
        <v/>
      </c>
      <c r="B118" s="133" t="str">
        <f>IF('1043Bi Dati di base lav.'!B114="","",'1043Bi Dati di base lav.'!B114)</f>
        <v/>
      </c>
      <c r="C118" s="129" t="str">
        <f>IF('1043Bi Dati di base lav.'!C114="","",'1043Bi Dati di base lav.'!C114)</f>
        <v/>
      </c>
      <c r="D118" s="310" t="str">
        <f>IF(ISERROR('1043Bi Dati di base lav.'!AJ114),"",'1043Bi Dati di base lav.'!AJ114)</f>
        <v/>
      </c>
      <c r="E118" s="311" t="str">
        <f>IF('1043Bi Dati di base lav.'!N114="","",'1043Bi Dati di base lav.'!N114)</f>
        <v/>
      </c>
      <c r="F118" s="312" t="str">
        <f>IF('1043Bi Dati di base lav.'!O114="","",'1043Bi Dati di base lav.'!O114)</f>
        <v/>
      </c>
      <c r="G118" s="313" t="str">
        <f>IF('1043Bi Dati di base lav.'!P114="","",'1043Bi Dati di base lav.'!P114)</f>
        <v/>
      </c>
      <c r="H118" s="314" t="str">
        <f>IF('1043Bi Dati di base lav.'!Q114="","",'1043Bi Dati di base lav.'!Q114)</f>
        <v/>
      </c>
      <c r="I118" s="315" t="str">
        <f>IF('1043Bi Dati di base lav.'!R114="","",'1043Bi Dati di base lav.'!R114)</f>
        <v/>
      </c>
      <c r="J118" s="316" t="str">
        <f t="shared" si="63"/>
        <v/>
      </c>
      <c r="K118" s="317" t="str">
        <f>IF('1043Bi Dati di base lav.'!S114="","",'1043Bi Dati di base lav.'!S114)</f>
        <v/>
      </c>
      <c r="L118" s="318" t="str">
        <f t="shared" si="64"/>
        <v/>
      </c>
      <c r="M118" s="319" t="str">
        <f t="shared" si="65"/>
        <v/>
      </c>
      <c r="N118" s="320" t="str">
        <f t="shared" si="66"/>
        <v/>
      </c>
      <c r="O118" s="321" t="str">
        <f t="shared" si="67"/>
        <v/>
      </c>
      <c r="P118" s="322" t="str">
        <f t="shared" si="68"/>
        <v/>
      </c>
      <c r="Q118" s="318" t="str">
        <f t="shared" si="69"/>
        <v/>
      </c>
      <c r="R118" s="312" t="str">
        <f>IF(Q118="","",MAX((M118-AH118)*'1043Ai Domanda'!$B$31,0))</f>
        <v/>
      </c>
      <c r="S118" s="323" t="str">
        <f t="shared" si="70"/>
        <v/>
      </c>
      <c r="T118" s="119"/>
      <c r="U118" s="120" t="str">
        <f t="shared" si="71"/>
        <v/>
      </c>
      <c r="V118" s="121" t="str">
        <f>'1043Bi Dati di base lav.'!M114</f>
        <v/>
      </c>
      <c r="W118" s="122" t="str">
        <f>IF(A118="","",'1043Bi Dati di base lav.'!Q114-'1043Bi Dati di base lav.'!R114)</f>
        <v/>
      </c>
      <c r="X118" s="122" t="str">
        <f>IF(OR($C118="",E118="",F118="",G118="",K118="",'1043Ci Cif. d’affari stagionali'!$D$25&lt;&gt;"Diritto concesso"),"",E118-(F118+G118+W118+K118))</f>
        <v/>
      </c>
      <c r="Y118" s="123" t="str">
        <f t="shared" si="72"/>
        <v/>
      </c>
      <c r="Z118" s="123" t="str">
        <f t="shared" si="73"/>
        <v/>
      </c>
      <c r="AA118" s="123" t="str">
        <f t="shared" si="74"/>
        <v/>
      </c>
      <c r="AB118" s="124" t="str">
        <f t="shared" si="75"/>
        <v/>
      </c>
      <c r="AC118" s="124" t="str">
        <f t="shared" si="76"/>
        <v/>
      </c>
      <c r="AD118" s="124" t="str">
        <f t="shared" si="77"/>
        <v/>
      </c>
      <c r="AE118" s="124" t="str">
        <f t="shared" si="78"/>
        <v/>
      </c>
      <c r="AF118" s="124" t="str">
        <f t="shared" si="79"/>
        <v/>
      </c>
      <c r="AG118" s="124" t="str">
        <f>IF(OR($C118="",L118="",M118=""),"",MAX(N118+'1043Bi Dati di base lav.'!T114-M118,0))</f>
        <v/>
      </c>
      <c r="AH118" s="124">
        <f>'1043Bi Dati di base lav.'!T114</f>
        <v>0</v>
      </c>
      <c r="AI118" s="124" t="str">
        <f t="shared" si="80"/>
        <v/>
      </c>
      <c r="AJ118" s="125">
        <f t="shared" si="81"/>
        <v>0</v>
      </c>
      <c r="AK118" s="126">
        <f t="shared" si="54"/>
        <v>0</v>
      </c>
      <c r="AL118" s="124">
        <f t="shared" si="82"/>
        <v>0</v>
      </c>
      <c r="AM118" s="124">
        <f>IF(E118="",0,'1043Bi Dati di base lav.'!P114)</f>
        <v>0</v>
      </c>
      <c r="AN118" s="127">
        <f>IF('1043Bi Dati di base lav.'!Y114&gt;0,AD118,0)</f>
        <v>0</v>
      </c>
      <c r="AO118" s="128">
        <f>IF('1043Bi Dati di base lav.'!Y114&gt;0,'1043Bi Dati di base lav.'!T114,0)</f>
        <v>0</v>
      </c>
      <c r="AP118" s="124" t="str">
        <f t="shared" si="83"/>
        <v/>
      </c>
      <c r="AQ118" s="124">
        <f>'1043Bi Dati di base lav.'!P114</f>
        <v>0</v>
      </c>
      <c r="AR118" s="124">
        <f t="shared" si="84"/>
        <v>0</v>
      </c>
    </row>
    <row r="119" spans="1:44" s="39" customFormat="1" ht="16.95" customHeight="1">
      <c r="A119" s="132" t="str">
        <f>IF('1043Bi Dati di base lav.'!A115="","",'1043Bi Dati di base lav.'!A115)</f>
        <v/>
      </c>
      <c r="B119" s="133" t="str">
        <f>IF('1043Bi Dati di base lav.'!B115="","",'1043Bi Dati di base lav.'!B115)</f>
        <v/>
      </c>
      <c r="C119" s="129" t="str">
        <f>IF('1043Bi Dati di base lav.'!C115="","",'1043Bi Dati di base lav.'!C115)</f>
        <v/>
      </c>
      <c r="D119" s="310" t="str">
        <f>IF(ISERROR('1043Bi Dati di base lav.'!AJ115),"",'1043Bi Dati di base lav.'!AJ115)</f>
        <v/>
      </c>
      <c r="E119" s="311" t="str">
        <f>IF('1043Bi Dati di base lav.'!N115="","",'1043Bi Dati di base lav.'!N115)</f>
        <v/>
      </c>
      <c r="F119" s="312" t="str">
        <f>IF('1043Bi Dati di base lav.'!O115="","",'1043Bi Dati di base lav.'!O115)</f>
        <v/>
      </c>
      <c r="G119" s="313" t="str">
        <f>IF('1043Bi Dati di base lav.'!P115="","",'1043Bi Dati di base lav.'!P115)</f>
        <v/>
      </c>
      <c r="H119" s="314" t="str">
        <f>IF('1043Bi Dati di base lav.'!Q115="","",'1043Bi Dati di base lav.'!Q115)</f>
        <v/>
      </c>
      <c r="I119" s="315" t="str">
        <f>IF('1043Bi Dati di base lav.'!R115="","",'1043Bi Dati di base lav.'!R115)</f>
        <v/>
      </c>
      <c r="J119" s="316" t="str">
        <f t="shared" si="63"/>
        <v/>
      </c>
      <c r="K119" s="317" t="str">
        <f>IF('1043Bi Dati di base lav.'!S115="","",'1043Bi Dati di base lav.'!S115)</f>
        <v/>
      </c>
      <c r="L119" s="318" t="str">
        <f t="shared" si="64"/>
        <v/>
      </c>
      <c r="M119" s="319" t="str">
        <f t="shared" si="65"/>
        <v/>
      </c>
      <c r="N119" s="320" t="str">
        <f t="shared" si="66"/>
        <v/>
      </c>
      <c r="O119" s="321" t="str">
        <f t="shared" si="67"/>
        <v/>
      </c>
      <c r="P119" s="322" t="str">
        <f t="shared" si="68"/>
        <v/>
      </c>
      <c r="Q119" s="318" t="str">
        <f t="shared" si="69"/>
        <v/>
      </c>
      <c r="R119" s="312" t="str">
        <f>IF(Q119="","",MAX((M119-AH119)*'1043Ai Domanda'!$B$31,0))</f>
        <v/>
      </c>
      <c r="S119" s="323" t="str">
        <f t="shared" si="70"/>
        <v/>
      </c>
      <c r="T119" s="119"/>
      <c r="U119" s="120" t="str">
        <f t="shared" si="71"/>
        <v/>
      </c>
      <c r="V119" s="121" t="str">
        <f>'1043Bi Dati di base lav.'!M115</f>
        <v/>
      </c>
      <c r="W119" s="122" t="str">
        <f>IF(A119="","",'1043Bi Dati di base lav.'!Q115-'1043Bi Dati di base lav.'!R115)</f>
        <v/>
      </c>
      <c r="X119" s="122" t="str">
        <f>IF(OR($C119="",E119="",F119="",G119="",K119="",'1043Ci Cif. d’affari stagionali'!$D$25&lt;&gt;"Diritto concesso"),"",E119-(F119+G119+W119+K119))</f>
        <v/>
      </c>
      <c r="Y119" s="123" t="str">
        <f t="shared" si="72"/>
        <v/>
      </c>
      <c r="Z119" s="123" t="str">
        <f t="shared" si="73"/>
        <v/>
      </c>
      <c r="AA119" s="123" t="str">
        <f t="shared" si="74"/>
        <v/>
      </c>
      <c r="AB119" s="124" t="str">
        <f t="shared" si="75"/>
        <v/>
      </c>
      <c r="AC119" s="124" t="str">
        <f t="shared" si="76"/>
        <v/>
      </c>
      <c r="AD119" s="124" t="str">
        <f t="shared" si="77"/>
        <v/>
      </c>
      <c r="AE119" s="124" t="str">
        <f t="shared" si="78"/>
        <v/>
      </c>
      <c r="AF119" s="124" t="str">
        <f t="shared" si="79"/>
        <v/>
      </c>
      <c r="AG119" s="124" t="str">
        <f>IF(OR($C119="",L119="",M119=""),"",MAX(N119+'1043Bi Dati di base lav.'!T115-M119,0))</f>
        <v/>
      </c>
      <c r="AH119" s="124">
        <f>'1043Bi Dati di base lav.'!T115</f>
        <v>0</v>
      </c>
      <c r="AI119" s="124" t="str">
        <f t="shared" si="80"/>
        <v/>
      </c>
      <c r="AJ119" s="125">
        <f t="shared" si="81"/>
        <v>0</v>
      </c>
      <c r="AK119" s="126">
        <f t="shared" si="54"/>
        <v>0</v>
      </c>
      <c r="AL119" s="124">
        <f t="shared" si="82"/>
        <v>0</v>
      </c>
      <c r="AM119" s="124">
        <f>IF(E119="",0,'1043Bi Dati di base lav.'!P115)</f>
        <v>0</v>
      </c>
      <c r="AN119" s="127">
        <f>IF('1043Bi Dati di base lav.'!Y115&gt;0,AD119,0)</f>
        <v>0</v>
      </c>
      <c r="AO119" s="128">
        <f>IF('1043Bi Dati di base lav.'!Y115&gt;0,'1043Bi Dati di base lav.'!T115,0)</f>
        <v>0</v>
      </c>
      <c r="AP119" s="124" t="str">
        <f t="shared" si="83"/>
        <v/>
      </c>
      <c r="AQ119" s="124">
        <f>'1043Bi Dati di base lav.'!P115</f>
        <v>0</v>
      </c>
      <c r="AR119" s="124">
        <f t="shared" si="84"/>
        <v>0</v>
      </c>
    </row>
    <row r="120" spans="1:44" s="39" customFormat="1" ht="16.95" customHeight="1">
      <c r="A120" s="132" t="str">
        <f>IF('1043Bi Dati di base lav.'!A116="","",'1043Bi Dati di base lav.'!A116)</f>
        <v/>
      </c>
      <c r="B120" s="133" t="str">
        <f>IF('1043Bi Dati di base lav.'!B116="","",'1043Bi Dati di base lav.'!B116)</f>
        <v/>
      </c>
      <c r="C120" s="129" t="str">
        <f>IF('1043Bi Dati di base lav.'!C116="","",'1043Bi Dati di base lav.'!C116)</f>
        <v/>
      </c>
      <c r="D120" s="310" t="str">
        <f>IF(ISERROR('1043Bi Dati di base lav.'!AJ116),"",'1043Bi Dati di base lav.'!AJ116)</f>
        <v/>
      </c>
      <c r="E120" s="311" t="str">
        <f>IF('1043Bi Dati di base lav.'!N116="","",'1043Bi Dati di base lav.'!N116)</f>
        <v/>
      </c>
      <c r="F120" s="312" t="str">
        <f>IF('1043Bi Dati di base lav.'!O116="","",'1043Bi Dati di base lav.'!O116)</f>
        <v/>
      </c>
      <c r="G120" s="313" t="str">
        <f>IF('1043Bi Dati di base lav.'!P116="","",'1043Bi Dati di base lav.'!P116)</f>
        <v/>
      </c>
      <c r="H120" s="314" t="str">
        <f>IF('1043Bi Dati di base lav.'!Q116="","",'1043Bi Dati di base lav.'!Q116)</f>
        <v/>
      </c>
      <c r="I120" s="315" t="str">
        <f>IF('1043Bi Dati di base lav.'!R116="","",'1043Bi Dati di base lav.'!R116)</f>
        <v/>
      </c>
      <c r="J120" s="316" t="str">
        <f t="shared" si="63"/>
        <v/>
      </c>
      <c r="K120" s="317" t="str">
        <f>IF('1043Bi Dati di base lav.'!S116="","",'1043Bi Dati di base lav.'!S116)</f>
        <v/>
      </c>
      <c r="L120" s="318" t="str">
        <f t="shared" si="64"/>
        <v/>
      </c>
      <c r="M120" s="319" t="str">
        <f t="shared" si="65"/>
        <v/>
      </c>
      <c r="N120" s="320" t="str">
        <f t="shared" si="66"/>
        <v/>
      </c>
      <c r="O120" s="321" t="str">
        <f t="shared" si="67"/>
        <v/>
      </c>
      <c r="P120" s="322" t="str">
        <f t="shared" si="68"/>
        <v/>
      </c>
      <c r="Q120" s="318" t="str">
        <f t="shared" si="69"/>
        <v/>
      </c>
      <c r="R120" s="312" t="str">
        <f>IF(Q120="","",MAX((M120-AH120)*'1043Ai Domanda'!$B$31,0))</f>
        <v/>
      </c>
      <c r="S120" s="323" t="str">
        <f t="shared" si="70"/>
        <v/>
      </c>
      <c r="T120" s="119"/>
      <c r="U120" s="120" t="str">
        <f t="shared" si="71"/>
        <v/>
      </c>
      <c r="V120" s="121" t="str">
        <f>'1043Bi Dati di base lav.'!M116</f>
        <v/>
      </c>
      <c r="W120" s="122" t="str">
        <f>IF(A120="","",'1043Bi Dati di base lav.'!Q116-'1043Bi Dati di base lav.'!R116)</f>
        <v/>
      </c>
      <c r="X120" s="122" t="str">
        <f>IF(OR($C120="",E120="",F120="",G120="",K120="",'1043Ci Cif. d’affari stagionali'!$D$25&lt;&gt;"Diritto concesso"),"",E120-(F120+G120+W120+K120))</f>
        <v/>
      </c>
      <c r="Y120" s="123" t="str">
        <f t="shared" si="72"/>
        <v/>
      </c>
      <c r="Z120" s="123" t="str">
        <f t="shared" si="73"/>
        <v/>
      </c>
      <c r="AA120" s="123" t="str">
        <f t="shared" si="74"/>
        <v/>
      </c>
      <c r="AB120" s="124" t="str">
        <f t="shared" si="75"/>
        <v/>
      </c>
      <c r="AC120" s="124" t="str">
        <f t="shared" si="76"/>
        <v/>
      </c>
      <c r="AD120" s="124" t="str">
        <f t="shared" si="77"/>
        <v/>
      </c>
      <c r="AE120" s="124" t="str">
        <f t="shared" si="78"/>
        <v/>
      </c>
      <c r="AF120" s="124" t="str">
        <f t="shared" si="79"/>
        <v/>
      </c>
      <c r="AG120" s="124" t="str">
        <f>IF(OR($C120="",L120="",M120=""),"",MAX(N120+'1043Bi Dati di base lav.'!T116-M120,0))</f>
        <v/>
      </c>
      <c r="AH120" s="124">
        <f>'1043Bi Dati di base lav.'!T116</f>
        <v>0</v>
      </c>
      <c r="AI120" s="124" t="str">
        <f t="shared" si="80"/>
        <v/>
      </c>
      <c r="AJ120" s="125">
        <f t="shared" si="81"/>
        <v>0</v>
      </c>
      <c r="AK120" s="126">
        <f t="shared" si="54"/>
        <v>0</v>
      </c>
      <c r="AL120" s="124">
        <f t="shared" si="82"/>
        <v>0</v>
      </c>
      <c r="AM120" s="124">
        <f>IF(E120="",0,'1043Bi Dati di base lav.'!P116)</f>
        <v>0</v>
      </c>
      <c r="AN120" s="127">
        <f>IF('1043Bi Dati di base lav.'!Y116&gt;0,AD120,0)</f>
        <v>0</v>
      </c>
      <c r="AO120" s="128">
        <f>IF('1043Bi Dati di base lav.'!Y116&gt;0,'1043Bi Dati di base lav.'!T116,0)</f>
        <v>0</v>
      </c>
      <c r="AP120" s="124" t="str">
        <f t="shared" si="83"/>
        <v/>
      </c>
      <c r="AQ120" s="124">
        <f>'1043Bi Dati di base lav.'!P116</f>
        <v>0</v>
      </c>
      <c r="AR120" s="124">
        <f t="shared" si="84"/>
        <v>0</v>
      </c>
    </row>
    <row r="121" spans="1:44" s="39" customFormat="1" ht="16.95" customHeight="1">
      <c r="A121" s="132" t="str">
        <f>IF('1043Bi Dati di base lav.'!A117="","",'1043Bi Dati di base lav.'!A117)</f>
        <v/>
      </c>
      <c r="B121" s="133" t="str">
        <f>IF('1043Bi Dati di base lav.'!B117="","",'1043Bi Dati di base lav.'!B117)</f>
        <v/>
      </c>
      <c r="C121" s="129" t="str">
        <f>IF('1043Bi Dati di base lav.'!C117="","",'1043Bi Dati di base lav.'!C117)</f>
        <v/>
      </c>
      <c r="D121" s="310" t="str">
        <f>IF(ISERROR('1043Bi Dati di base lav.'!AJ117),"",'1043Bi Dati di base lav.'!AJ117)</f>
        <v/>
      </c>
      <c r="E121" s="311" t="str">
        <f>IF('1043Bi Dati di base lav.'!N117="","",'1043Bi Dati di base lav.'!N117)</f>
        <v/>
      </c>
      <c r="F121" s="312" t="str">
        <f>IF('1043Bi Dati di base lav.'!O117="","",'1043Bi Dati di base lav.'!O117)</f>
        <v/>
      </c>
      <c r="G121" s="313" t="str">
        <f>IF('1043Bi Dati di base lav.'!P117="","",'1043Bi Dati di base lav.'!P117)</f>
        <v/>
      </c>
      <c r="H121" s="314" t="str">
        <f>IF('1043Bi Dati di base lav.'!Q117="","",'1043Bi Dati di base lav.'!Q117)</f>
        <v/>
      </c>
      <c r="I121" s="315" t="str">
        <f>IF('1043Bi Dati di base lav.'!R117="","",'1043Bi Dati di base lav.'!R117)</f>
        <v/>
      </c>
      <c r="J121" s="316" t="str">
        <f t="shared" si="63"/>
        <v/>
      </c>
      <c r="K121" s="317" t="str">
        <f>IF('1043Bi Dati di base lav.'!S117="","",'1043Bi Dati di base lav.'!S117)</f>
        <v/>
      </c>
      <c r="L121" s="318" t="str">
        <f t="shared" si="64"/>
        <v/>
      </c>
      <c r="M121" s="319" t="str">
        <f t="shared" si="65"/>
        <v/>
      </c>
      <c r="N121" s="320" t="str">
        <f t="shared" si="66"/>
        <v/>
      </c>
      <c r="O121" s="321" t="str">
        <f t="shared" si="67"/>
        <v/>
      </c>
      <c r="P121" s="322" t="str">
        <f t="shared" si="68"/>
        <v/>
      </c>
      <c r="Q121" s="318" t="str">
        <f t="shared" si="69"/>
        <v/>
      </c>
      <c r="R121" s="312" t="str">
        <f>IF(Q121="","",MAX((M121-AH121)*'1043Ai Domanda'!$B$31,0))</f>
        <v/>
      </c>
      <c r="S121" s="323" t="str">
        <f t="shared" si="70"/>
        <v/>
      </c>
      <c r="T121" s="119"/>
      <c r="U121" s="120" t="str">
        <f t="shared" si="71"/>
        <v/>
      </c>
      <c r="V121" s="121" t="str">
        <f>'1043Bi Dati di base lav.'!M117</f>
        <v/>
      </c>
      <c r="W121" s="122" t="str">
        <f>IF(A121="","",'1043Bi Dati di base lav.'!Q117-'1043Bi Dati di base lav.'!R117)</f>
        <v/>
      </c>
      <c r="X121" s="122" t="str">
        <f>IF(OR($C121="",E121="",F121="",G121="",K121="",'1043Ci Cif. d’affari stagionali'!$D$25&lt;&gt;"Diritto concesso"),"",E121-(F121+G121+W121+K121))</f>
        <v/>
      </c>
      <c r="Y121" s="123" t="str">
        <f t="shared" si="72"/>
        <v/>
      </c>
      <c r="Z121" s="123" t="str">
        <f t="shared" si="73"/>
        <v/>
      </c>
      <c r="AA121" s="123" t="str">
        <f t="shared" si="74"/>
        <v/>
      </c>
      <c r="AB121" s="124" t="str">
        <f t="shared" si="75"/>
        <v/>
      </c>
      <c r="AC121" s="124" t="str">
        <f t="shared" si="76"/>
        <v/>
      </c>
      <c r="AD121" s="124" t="str">
        <f t="shared" si="77"/>
        <v/>
      </c>
      <c r="AE121" s="124" t="str">
        <f t="shared" si="78"/>
        <v/>
      </c>
      <c r="AF121" s="124" t="str">
        <f t="shared" si="79"/>
        <v/>
      </c>
      <c r="AG121" s="124" t="str">
        <f>IF(OR($C121="",L121="",M121=""),"",MAX(N121+'1043Bi Dati di base lav.'!T117-M121,0))</f>
        <v/>
      </c>
      <c r="AH121" s="124">
        <f>'1043Bi Dati di base lav.'!T117</f>
        <v>0</v>
      </c>
      <c r="AI121" s="124" t="str">
        <f t="shared" si="80"/>
        <v/>
      </c>
      <c r="AJ121" s="125">
        <f t="shared" si="81"/>
        <v>0</v>
      </c>
      <c r="AK121" s="126">
        <f t="shared" si="54"/>
        <v>0</v>
      </c>
      <c r="AL121" s="124">
        <f t="shared" si="82"/>
        <v>0</v>
      </c>
      <c r="AM121" s="124">
        <f>IF(E121="",0,'1043Bi Dati di base lav.'!P117)</f>
        <v>0</v>
      </c>
      <c r="AN121" s="127">
        <f>IF('1043Bi Dati di base lav.'!Y117&gt;0,AD121,0)</f>
        <v>0</v>
      </c>
      <c r="AO121" s="128">
        <f>IF('1043Bi Dati di base lav.'!Y117&gt;0,'1043Bi Dati di base lav.'!T117,0)</f>
        <v>0</v>
      </c>
      <c r="AP121" s="124" t="str">
        <f t="shared" si="83"/>
        <v/>
      </c>
      <c r="AQ121" s="124">
        <f>'1043Bi Dati di base lav.'!P117</f>
        <v>0</v>
      </c>
      <c r="AR121" s="124">
        <f t="shared" si="84"/>
        <v>0</v>
      </c>
    </row>
    <row r="122" spans="1:44" s="39" customFormat="1" ht="16.95" customHeight="1">
      <c r="A122" s="132" t="str">
        <f>IF('1043Bi Dati di base lav.'!A118="","",'1043Bi Dati di base lav.'!A118)</f>
        <v/>
      </c>
      <c r="B122" s="133" t="str">
        <f>IF('1043Bi Dati di base lav.'!B118="","",'1043Bi Dati di base lav.'!B118)</f>
        <v/>
      </c>
      <c r="C122" s="129" t="str">
        <f>IF('1043Bi Dati di base lav.'!C118="","",'1043Bi Dati di base lav.'!C118)</f>
        <v/>
      </c>
      <c r="D122" s="310" t="str">
        <f>IF(ISERROR('1043Bi Dati di base lav.'!AJ118),"",'1043Bi Dati di base lav.'!AJ118)</f>
        <v/>
      </c>
      <c r="E122" s="311" t="str">
        <f>IF('1043Bi Dati di base lav.'!N118="","",'1043Bi Dati di base lav.'!N118)</f>
        <v/>
      </c>
      <c r="F122" s="312" t="str">
        <f>IF('1043Bi Dati di base lav.'!O118="","",'1043Bi Dati di base lav.'!O118)</f>
        <v/>
      </c>
      <c r="G122" s="313" t="str">
        <f>IF('1043Bi Dati di base lav.'!P118="","",'1043Bi Dati di base lav.'!P118)</f>
        <v/>
      </c>
      <c r="H122" s="314" t="str">
        <f>IF('1043Bi Dati di base lav.'!Q118="","",'1043Bi Dati di base lav.'!Q118)</f>
        <v/>
      </c>
      <c r="I122" s="315" t="str">
        <f>IF('1043Bi Dati di base lav.'!R118="","",'1043Bi Dati di base lav.'!R118)</f>
        <v/>
      </c>
      <c r="J122" s="316" t="str">
        <f t="shared" si="63"/>
        <v/>
      </c>
      <c r="K122" s="317" t="str">
        <f>IF('1043Bi Dati di base lav.'!S118="","",'1043Bi Dati di base lav.'!S118)</f>
        <v/>
      </c>
      <c r="L122" s="318" t="str">
        <f t="shared" si="64"/>
        <v/>
      </c>
      <c r="M122" s="319" t="str">
        <f t="shared" si="65"/>
        <v/>
      </c>
      <c r="N122" s="320" t="str">
        <f t="shared" si="66"/>
        <v/>
      </c>
      <c r="O122" s="321" t="str">
        <f t="shared" si="67"/>
        <v/>
      </c>
      <c r="P122" s="322" t="str">
        <f t="shared" si="68"/>
        <v/>
      </c>
      <c r="Q122" s="318" t="str">
        <f t="shared" si="69"/>
        <v/>
      </c>
      <c r="R122" s="312" t="str">
        <f>IF(Q122="","",MAX((M122-AH122)*'1043Ai Domanda'!$B$31,0))</f>
        <v/>
      </c>
      <c r="S122" s="323" t="str">
        <f t="shared" si="70"/>
        <v/>
      </c>
      <c r="T122" s="119"/>
      <c r="U122" s="120" t="str">
        <f t="shared" si="71"/>
        <v/>
      </c>
      <c r="V122" s="121" t="str">
        <f>'1043Bi Dati di base lav.'!M118</f>
        <v/>
      </c>
      <c r="W122" s="122" t="str">
        <f>IF(A122="","",'1043Bi Dati di base lav.'!Q118-'1043Bi Dati di base lav.'!R118)</f>
        <v/>
      </c>
      <c r="X122" s="122" t="str">
        <f>IF(OR($C122="",E122="",F122="",G122="",K122="",'1043Ci Cif. d’affari stagionali'!$D$25&lt;&gt;"Diritto concesso"),"",E122-(F122+G122+W122+K122))</f>
        <v/>
      </c>
      <c r="Y122" s="123" t="str">
        <f t="shared" si="72"/>
        <v/>
      </c>
      <c r="Z122" s="123" t="str">
        <f t="shared" si="73"/>
        <v/>
      </c>
      <c r="AA122" s="123" t="str">
        <f t="shared" si="74"/>
        <v/>
      </c>
      <c r="AB122" s="124" t="str">
        <f t="shared" si="75"/>
        <v/>
      </c>
      <c r="AC122" s="124" t="str">
        <f t="shared" si="76"/>
        <v/>
      </c>
      <c r="AD122" s="124" t="str">
        <f t="shared" si="77"/>
        <v/>
      </c>
      <c r="AE122" s="124" t="str">
        <f t="shared" si="78"/>
        <v/>
      </c>
      <c r="AF122" s="124" t="str">
        <f t="shared" si="79"/>
        <v/>
      </c>
      <c r="AG122" s="124" t="str">
        <f>IF(OR($C122="",L122="",M122=""),"",MAX(N122+'1043Bi Dati di base lav.'!T118-M122,0))</f>
        <v/>
      </c>
      <c r="AH122" s="124">
        <f>'1043Bi Dati di base lav.'!T118</f>
        <v>0</v>
      </c>
      <c r="AI122" s="124" t="str">
        <f t="shared" si="80"/>
        <v/>
      </c>
      <c r="AJ122" s="125">
        <f t="shared" si="81"/>
        <v>0</v>
      </c>
      <c r="AK122" s="126">
        <f t="shared" si="54"/>
        <v>0</v>
      </c>
      <c r="AL122" s="124">
        <f t="shared" si="82"/>
        <v>0</v>
      </c>
      <c r="AM122" s="124">
        <f>IF(E122="",0,'1043Bi Dati di base lav.'!P118)</f>
        <v>0</v>
      </c>
      <c r="AN122" s="127">
        <f>IF('1043Bi Dati di base lav.'!Y118&gt;0,AD122,0)</f>
        <v>0</v>
      </c>
      <c r="AO122" s="128">
        <f>IF('1043Bi Dati di base lav.'!Y118&gt;0,'1043Bi Dati di base lav.'!T118,0)</f>
        <v>0</v>
      </c>
      <c r="AP122" s="124" t="str">
        <f t="shared" si="83"/>
        <v/>
      </c>
      <c r="AQ122" s="124">
        <f>'1043Bi Dati di base lav.'!P118</f>
        <v>0</v>
      </c>
      <c r="AR122" s="124">
        <f t="shared" si="84"/>
        <v>0</v>
      </c>
    </row>
    <row r="123" spans="1:44" s="39" customFormat="1" ht="16.95" customHeight="1">
      <c r="A123" s="132" t="str">
        <f>IF('1043Bi Dati di base lav.'!A119="","",'1043Bi Dati di base lav.'!A119)</f>
        <v/>
      </c>
      <c r="B123" s="133" t="str">
        <f>IF('1043Bi Dati di base lav.'!B119="","",'1043Bi Dati di base lav.'!B119)</f>
        <v/>
      </c>
      <c r="C123" s="129" t="str">
        <f>IF('1043Bi Dati di base lav.'!C119="","",'1043Bi Dati di base lav.'!C119)</f>
        <v/>
      </c>
      <c r="D123" s="310" t="str">
        <f>IF(ISERROR('1043Bi Dati di base lav.'!AJ119),"",'1043Bi Dati di base lav.'!AJ119)</f>
        <v/>
      </c>
      <c r="E123" s="311" t="str">
        <f>IF('1043Bi Dati di base lav.'!N119="","",'1043Bi Dati di base lav.'!N119)</f>
        <v/>
      </c>
      <c r="F123" s="312" t="str">
        <f>IF('1043Bi Dati di base lav.'!O119="","",'1043Bi Dati di base lav.'!O119)</f>
        <v/>
      </c>
      <c r="G123" s="313" t="str">
        <f>IF('1043Bi Dati di base lav.'!P119="","",'1043Bi Dati di base lav.'!P119)</f>
        <v/>
      </c>
      <c r="H123" s="314" t="str">
        <f>IF('1043Bi Dati di base lav.'!Q119="","",'1043Bi Dati di base lav.'!Q119)</f>
        <v/>
      </c>
      <c r="I123" s="315" t="str">
        <f>IF('1043Bi Dati di base lav.'!R119="","",'1043Bi Dati di base lav.'!R119)</f>
        <v/>
      </c>
      <c r="J123" s="316" t="str">
        <f t="shared" si="63"/>
        <v/>
      </c>
      <c r="K123" s="317" t="str">
        <f>IF('1043Bi Dati di base lav.'!S119="","",'1043Bi Dati di base lav.'!S119)</f>
        <v/>
      </c>
      <c r="L123" s="318" t="str">
        <f t="shared" si="64"/>
        <v/>
      </c>
      <c r="M123" s="319" t="str">
        <f t="shared" si="65"/>
        <v/>
      </c>
      <c r="N123" s="320" t="str">
        <f t="shared" si="66"/>
        <v/>
      </c>
      <c r="O123" s="321" t="str">
        <f t="shared" si="67"/>
        <v/>
      </c>
      <c r="P123" s="322" t="str">
        <f t="shared" si="68"/>
        <v/>
      </c>
      <c r="Q123" s="318" t="str">
        <f t="shared" si="69"/>
        <v/>
      </c>
      <c r="R123" s="312" t="str">
        <f>IF(Q123="","",MAX((M123-AH123)*'1043Ai Domanda'!$B$31,0))</f>
        <v/>
      </c>
      <c r="S123" s="323" t="str">
        <f t="shared" si="70"/>
        <v/>
      </c>
      <c r="T123" s="119"/>
      <c r="U123" s="120" t="str">
        <f t="shared" si="71"/>
        <v/>
      </c>
      <c r="V123" s="121" t="str">
        <f>'1043Bi Dati di base lav.'!M119</f>
        <v/>
      </c>
      <c r="W123" s="122" t="str">
        <f>IF(A123="","",'1043Bi Dati di base lav.'!Q119-'1043Bi Dati di base lav.'!R119)</f>
        <v/>
      </c>
      <c r="X123" s="122" t="str">
        <f>IF(OR($C123="",E123="",F123="",G123="",K123="",'1043Ci Cif. d’affari stagionali'!$D$25&lt;&gt;"Diritto concesso"),"",E123-(F123+G123+W123+K123))</f>
        <v/>
      </c>
      <c r="Y123" s="123" t="str">
        <f t="shared" si="72"/>
        <v/>
      </c>
      <c r="Z123" s="123" t="str">
        <f t="shared" si="73"/>
        <v/>
      </c>
      <c r="AA123" s="123" t="str">
        <f t="shared" si="74"/>
        <v/>
      </c>
      <c r="AB123" s="124" t="str">
        <f t="shared" si="75"/>
        <v/>
      </c>
      <c r="AC123" s="124" t="str">
        <f t="shared" si="76"/>
        <v/>
      </c>
      <c r="AD123" s="124" t="str">
        <f t="shared" si="77"/>
        <v/>
      </c>
      <c r="AE123" s="124" t="str">
        <f t="shared" si="78"/>
        <v/>
      </c>
      <c r="AF123" s="124" t="str">
        <f t="shared" si="79"/>
        <v/>
      </c>
      <c r="AG123" s="124" t="str">
        <f>IF(OR($C123="",L123="",M123=""),"",MAX(N123+'1043Bi Dati di base lav.'!T119-M123,0))</f>
        <v/>
      </c>
      <c r="AH123" s="124">
        <f>'1043Bi Dati di base lav.'!T119</f>
        <v>0</v>
      </c>
      <c r="AI123" s="124" t="str">
        <f t="shared" si="80"/>
        <v/>
      </c>
      <c r="AJ123" s="125">
        <f t="shared" si="81"/>
        <v>0</v>
      </c>
      <c r="AK123" s="126">
        <f t="shared" si="54"/>
        <v>0</v>
      </c>
      <c r="AL123" s="124">
        <f t="shared" si="82"/>
        <v>0</v>
      </c>
      <c r="AM123" s="124">
        <f>IF(E123="",0,'1043Bi Dati di base lav.'!P119)</f>
        <v>0</v>
      </c>
      <c r="AN123" s="127">
        <f>IF('1043Bi Dati di base lav.'!Y119&gt;0,AD123,0)</f>
        <v>0</v>
      </c>
      <c r="AO123" s="128">
        <f>IF('1043Bi Dati di base lav.'!Y119&gt;0,'1043Bi Dati di base lav.'!T119,0)</f>
        <v>0</v>
      </c>
      <c r="AP123" s="124" t="str">
        <f t="shared" si="83"/>
        <v/>
      </c>
      <c r="AQ123" s="124">
        <f>'1043Bi Dati di base lav.'!P119</f>
        <v>0</v>
      </c>
      <c r="AR123" s="124">
        <f t="shared" si="84"/>
        <v>0</v>
      </c>
    </row>
    <row r="124" spans="1:44" s="39" customFormat="1" ht="16.95" customHeight="1">
      <c r="A124" s="132" t="str">
        <f>IF('1043Bi Dati di base lav.'!A120="","",'1043Bi Dati di base lav.'!A120)</f>
        <v/>
      </c>
      <c r="B124" s="133" t="str">
        <f>IF('1043Bi Dati di base lav.'!B120="","",'1043Bi Dati di base lav.'!B120)</f>
        <v/>
      </c>
      <c r="C124" s="129" t="str">
        <f>IF('1043Bi Dati di base lav.'!C120="","",'1043Bi Dati di base lav.'!C120)</f>
        <v/>
      </c>
      <c r="D124" s="310" t="str">
        <f>IF(ISERROR('1043Bi Dati di base lav.'!AJ120),"",'1043Bi Dati di base lav.'!AJ120)</f>
        <v/>
      </c>
      <c r="E124" s="311" t="str">
        <f>IF('1043Bi Dati di base lav.'!N120="","",'1043Bi Dati di base lav.'!N120)</f>
        <v/>
      </c>
      <c r="F124" s="312" t="str">
        <f>IF('1043Bi Dati di base lav.'!O120="","",'1043Bi Dati di base lav.'!O120)</f>
        <v/>
      </c>
      <c r="G124" s="313" t="str">
        <f>IF('1043Bi Dati di base lav.'!P120="","",'1043Bi Dati di base lav.'!P120)</f>
        <v/>
      </c>
      <c r="H124" s="314" t="str">
        <f>IF('1043Bi Dati di base lav.'!Q120="","",'1043Bi Dati di base lav.'!Q120)</f>
        <v/>
      </c>
      <c r="I124" s="315" t="str">
        <f>IF('1043Bi Dati di base lav.'!R120="","",'1043Bi Dati di base lav.'!R120)</f>
        <v/>
      </c>
      <c r="J124" s="316" t="str">
        <f t="shared" si="63"/>
        <v/>
      </c>
      <c r="K124" s="317" t="str">
        <f>IF('1043Bi Dati di base lav.'!S120="","",'1043Bi Dati di base lav.'!S120)</f>
        <v/>
      </c>
      <c r="L124" s="318" t="str">
        <f t="shared" si="64"/>
        <v/>
      </c>
      <c r="M124" s="319" t="str">
        <f t="shared" si="65"/>
        <v/>
      </c>
      <c r="N124" s="320" t="str">
        <f t="shared" si="66"/>
        <v/>
      </c>
      <c r="O124" s="321" t="str">
        <f t="shared" si="67"/>
        <v/>
      </c>
      <c r="P124" s="322" t="str">
        <f t="shared" si="68"/>
        <v/>
      </c>
      <c r="Q124" s="318" t="str">
        <f t="shared" si="69"/>
        <v/>
      </c>
      <c r="R124" s="312" t="str">
        <f>IF(Q124="","",MAX((M124-AH124)*'1043Ai Domanda'!$B$31,0))</f>
        <v/>
      </c>
      <c r="S124" s="323" t="str">
        <f t="shared" si="70"/>
        <v/>
      </c>
      <c r="T124" s="119"/>
      <c r="U124" s="120" t="str">
        <f t="shared" si="71"/>
        <v/>
      </c>
      <c r="V124" s="121" t="str">
        <f>'1043Bi Dati di base lav.'!M120</f>
        <v/>
      </c>
      <c r="W124" s="122" t="str">
        <f>IF(A124="","",'1043Bi Dati di base lav.'!Q120-'1043Bi Dati di base lav.'!R120)</f>
        <v/>
      </c>
      <c r="X124" s="122" t="str">
        <f>IF(OR($C124="",E124="",F124="",G124="",K124="",'1043Ci Cif. d’affari stagionali'!$D$25&lt;&gt;"Diritto concesso"),"",E124-(F124+G124+W124+K124))</f>
        <v/>
      </c>
      <c r="Y124" s="123" t="str">
        <f t="shared" si="72"/>
        <v/>
      </c>
      <c r="Z124" s="123" t="str">
        <f t="shared" si="73"/>
        <v/>
      </c>
      <c r="AA124" s="123" t="str">
        <f t="shared" si="74"/>
        <v/>
      </c>
      <c r="AB124" s="124" t="str">
        <f t="shared" si="75"/>
        <v/>
      </c>
      <c r="AC124" s="124" t="str">
        <f t="shared" si="76"/>
        <v/>
      </c>
      <c r="AD124" s="124" t="str">
        <f t="shared" si="77"/>
        <v/>
      </c>
      <c r="AE124" s="124" t="str">
        <f t="shared" si="78"/>
        <v/>
      </c>
      <c r="AF124" s="124" t="str">
        <f t="shared" si="79"/>
        <v/>
      </c>
      <c r="AG124" s="124" t="str">
        <f>IF(OR($C124="",L124="",M124=""),"",MAX(N124+'1043Bi Dati di base lav.'!T120-M124,0))</f>
        <v/>
      </c>
      <c r="AH124" s="124">
        <f>'1043Bi Dati di base lav.'!T120</f>
        <v>0</v>
      </c>
      <c r="AI124" s="124" t="str">
        <f t="shared" si="80"/>
        <v/>
      </c>
      <c r="AJ124" s="125">
        <f t="shared" si="81"/>
        <v>0</v>
      </c>
      <c r="AK124" s="126">
        <f t="shared" si="54"/>
        <v>0</v>
      </c>
      <c r="AL124" s="124">
        <f t="shared" si="82"/>
        <v>0</v>
      </c>
      <c r="AM124" s="124">
        <f>IF(E124="",0,'1043Bi Dati di base lav.'!P120)</f>
        <v>0</v>
      </c>
      <c r="AN124" s="127">
        <f>IF('1043Bi Dati di base lav.'!Y120&gt;0,AD124,0)</f>
        <v>0</v>
      </c>
      <c r="AO124" s="128">
        <f>IF('1043Bi Dati di base lav.'!Y120&gt;0,'1043Bi Dati di base lav.'!T120,0)</f>
        <v>0</v>
      </c>
      <c r="AP124" s="124" t="str">
        <f t="shared" si="83"/>
        <v/>
      </c>
      <c r="AQ124" s="124">
        <f>'1043Bi Dati di base lav.'!P120</f>
        <v>0</v>
      </c>
      <c r="AR124" s="124">
        <f t="shared" si="84"/>
        <v>0</v>
      </c>
    </row>
    <row r="125" spans="1:44" s="39" customFormat="1" ht="16.95" customHeight="1">
      <c r="A125" s="132" t="str">
        <f>IF('1043Bi Dati di base lav.'!A121="","",'1043Bi Dati di base lav.'!A121)</f>
        <v/>
      </c>
      <c r="B125" s="133" t="str">
        <f>IF('1043Bi Dati di base lav.'!B121="","",'1043Bi Dati di base lav.'!B121)</f>
        <v/>
      </c>
      <c r="C125" s="129" t="str">
        <f>IF('1043Bi Dati di base lav.'!C121="","",'1043Bi Dati di base lav.'!C121)</f>
        <v/>
      </c>
      <c r="D125" s="310" t="str">
        <f>IF(ISERROR('1043Bi Dati di base lav.'!AJ121),"",'1043Bi Dati di base lav.'!AJ121)</f>
        <v/>
      </c>
      <c r="E125" s="311" t="str">
        <f>IF('1043Bi Dati di base lav.'!N121="","",'1043Bi Dati di base lav.'!N121)</f>
        <v/>
      </c>
      <c r="F125" s="312" t="str">
        <f>IF('1043Bi Dati di base lav.'!O121="","",'1043Bi Dati di base lav.'!O121)</f>
        <v/>
      </c>
      <c r="G125" s="313" t="str">
        <f>IF('1043Bi Dati di base lav.'!P121="","",'1043Bi Dati di base lav.'!P121)</f>
        <v/>
      </c>
      <c r="H125" s="314" t="str">
        <f>IF('1043Bi Dati di base lav.'!Q121="","",'1043Bi Dati di base lav.'!Q121)</f>
        <v/>
      </c>
      <c r="I125" s="315" t="str">
        <f>IF('1043Bi Dati di base lav.'!R121="","",'1043Bi Dati di base lav.'!R121)</f>
        <v/>
      </c>
      <c r="J125" s="316" t="str">
        <f t="shared" si="63"/>
        <v/>
      </c>
      <c r="K125" s="317" t="str">
        <f>IF('1043Bi Dati di base lav.'!S121="","",'1043Bi Dati di base lav.'!S121)</f>
        <v/>
      </c>
      <c r="L125" s="318" t="str">
        <f t="shared" si="64"/>
        <v/>
      </c>
      <c r="M125" s="319" t="str">
        <f t="shared" si="65"/>
        <v/>
      </c>
      <c r="N125" s="320" t="str">
        <f t="shared" si="66"/>
        <v/>
      </c>
      <c r="O125" s="321" t="str">
        <f t="shared" si="67"/>
        <v/>
      </c>
      <c r="P125" s="322" t="str">
        <f t="shared" si="68"/>
        <v/>
      </c>
      <c r="Q125" s="318" t="str">
        <f t="shared" si="69"/>
        <v/>
      </c>
      <c r="R125" s="312" t="str">
        <f>IF(Q125="","",MAX((M125-AH125)*'1043Ai Domanda'!$B$31,0))</f>
        <v/>
      </c>
      <c r="S125" s="323" t="str">
        <f t="shared" si="70"/>
        <v/>
      </c>
      <c r="T125" s="119"/>
      <c r="U125" s="120" t="str">
        <f t="shared" si="71"/>
        <v/>
      </c>
      <c r="V125" s="121" t="str">
        <f>'1043Bi Dati di base lav.'!M121</f>
        <v/>
      </c>
      <c r="W125" s="122" t="str">
        <f>IF(A125="","",'1043Bi Dati di base lav.'!Q121-'1043Bi Dati di base lav.'!R121)</f>
        <v/>
      </c>
      <c r="X125" s="122" t="str">
        <f>IF(OR($C125="",E125="",F125="",G125="",K125="",'1043Ci Cif. d’affari stagionali'!$D$25&lt;&gt;"Diritto concesso"),"",E125-(F125+G125+W125+K125))</f>
        <v/>
      </c>
      <c r="Y125" s="123" t="str">
        <f t="shared" si="72"/>
        <v/>
      </c>
      <c r="Z125" s="123" t="str">
        <f t="shared" si="73"/>
        <v/>
      </c>
      <c r="AA125" s="123" t="str">
        <f t="shared" si="74"/>
        <v/>
      </c>
      <c r="AB125" s="124" t="str">
        <f t="shared" si="75"/>
        <v/>
      </c>
      <c r="AC125" s="124" t="str">
        <f t="shared" si="76"/>
        <v/>
      </c>
      <c r="AD125" s="124" t="str">
        <f t="shared" si="77"/>
        <v/>
      </c>
      <c r="AE125" s="124" t="str">
        <f t="shared" si="78"/>
        <v/>
      </c>
      <c r="AF125" s="124" t="str">
        <f t="shared" si="79"/>
        <v/>
      </c>
      <c r="AG125" s="124" t="str">
        <f>IF(OR($C125="",L125="",M125=""),"",MAX(N125+'1043Bi Dati di base lav.'!T121-M125,0))</f>
        <v/>
      </c>
      <c r="AH125" s="124">
        <f>'1043Bi Dati di base lav.'!T121</f>
        <v>0</v>
      </c>
      <c r="AI125" s="124" t="str">
        <f t="shared" si="80"/>
        <v/>
      </c>
      <c r="AJ125" s="125">
        <f t="shared" si="81"/>
        <v>0</v>
      </c>
      <c r="AK125" s="126">
        <f t="shared" si="54"/>
        <v>0</v>
      </c>
      <c r="AL125" s="124">
        <f t="shared" si="82"/>
        <v>0</v>
      </c>
      <c r="AM125" s="124">
        <f>IF(E125="",0,'1043Bi Dati di base lav.'!P121)</f>
        <v>0</v>
      </c>
      <c r="AN125" s="127">
        <f>IF('1043Bi Dati di base lav.'!Y121&gt;0,AD125,0)</f>
        <v>0</v>
      </c>
      <c r="AO125" s="128">
        <f>IF('1043Bi Dati di base lav.'!Y121&gt;0,'1043Bi Dati di base lav.'!T121,0)</f>
        <v>0</v>
      </c>
      <c r="AP125" s="124" t="str">
        <f t="shared" si="83"/>
        <v/>
      </c>
      <c r="AQ125" s="124">
        <f>'1043Bi Dati di base lav.'!P121</f>
        <v>0</v>
      </c>
      <c r="AR125" s="124">
        <f t="shared" si="84"/>
        <v>0</v>
      </c>
    </row>
    <row r="126" spans="1:44" s="39" customFormat="1" ht="16.95" customHeight="1">
      <c r="A126" s="132" t="str">
        <f>IF('1043Bi Dati di base lav.'!A122="","",'1043Bi Dati di base lav.'!A122)</f>
        <v/>
      </c>
      <c r="B126" s="133" t="str">
        <f>IF('1043Bi Dati di base lav.'!B122="","",'1043Bi Dati di base lav.'!B122)</f>
        <v/>
      </c>
      <c r="C126" s="129" t="str">
        <f>IF('1043Bi Dati di base lav.'!C122="","",'1043Bi Dati di base lav.'!C122)</f>
        <v/>
      </c>
      <c r="D126" s="310" t="str">
        <f>IF(ISERROR('1043Bi Dati di base lav.'!AJ122),"",'1043Bi Dati di base lav.'!AJ122)</f>
        <v/>
      </c>
      <c r="E126" s="311" t="str">
        <f>IF('1043Bi Dati di base lav.'!N122="","",'1043Bi Dati di base lav.'!N122)</f>
        <v/>
      </c>
      <c r="F126" s="312" t="str">
        <f>IF('1043Bi Dati di base lav.'!O122="","",'1043Bi Dati di base lav.'!O122)</f>
        <v/>
      </c>
      <c r="G126" s="313" t="str">
        <f>IF('1043Bi Dati di base lav.'!P122="","",'1043Bi Dati di base lav.'!P122)</f>
        <v/>
      </c>
      <c r="H126" s="314" t="str">
        <f>IF('1043Bi Dati di base lav.'!Q122="","",'1043Bi Dati di base lav.'!Q122)</f>
        <v/>
      </c>
      <c r="I126" s="315" t="str">
        <f>IF('1043Bi Dati di base lav.'!R122="","",'1043Bi Dati di base lav.'!R122)</f>
        <v/>
      </c>
      <c r="J126" s="316" t="str">
        <f t="shared" si="63"/>
        <v/>
      </c>
      <c r="K126" s="317" t="str">
        <f>IF('1043Bi Dati di base lav.'!S122="","",'1043Bi Dati di base lav.'!S122)</f>
        <v/>
      </c>
      <c r="L126" s="318" t="str">
        <f t="shared" si="64"/>
        <v/>
      </c>
      <c r="M126" s="319" t="str">
        <f t="shared" si="65"/>
        <v/>
      </c>
      <c r="N126" s="320" t="str">
        <f t="shared" si="66"/>
        <v/>
      </c>
      <c r="O126" s="321" t="str">
        <f t="shared" si="67"/>
        <v/>
      </c>
      <c r="P126" s="322" t="str">
        <f t="shared" si="68"/>
        <v/>
      </c>
      <c r="Q126" s="318" t="str">
        <f t="shared" si="69"/>
        <v/>
      </c>
      <c r="R126" s="312" t="str">
        <f>IF(Q126="","",MAX((M126-AH126)*'1043Ai Domanda'!$B$31,0))</f>
        <v/>
      </c>
      <c r="S126" s="323" t="str">
        <f t="shared" si="70"/>
        <v/>
      </c>
      <c r="T126" s="119"/>
      <c r="U126" s="120" t="str">
        <f t="shared" si="71"/>
        <v/>
      </c>
      <c r="V126" s="121" t="str">
        <f>'1043Bi Dati di base lav.'!M122</f>
        <v/>
      </c>
      <c r="W126" s="122" t="str">
        <f>IF(A126="","",'1043Bi Dati di base lav.'!Q122-'1043Bi Dati di base lav.'!R122)</f>
        <v/>
      </c>
      <c r="X126" s="122" t="str">
        <f>IF(OR($C126="",E126="",F126="",G126="",K126="",'1043Ci Cif. d’affari stagionali'!$D$25&lt;&gt;"Diritto concesso"),"",E126-(F126+G126+W126+K126))</f>
        <v/>
      </c>
      <c r="Y126" s="123" t="str">
        <f t="shared" si="72"/>
        <v/>
      </c>
      <c r="Z126" s="123" t="str">
        <f t="shared" si="73"/>
        <v/>
      </c>
      <c r="AA126" s="123" t="str">
        <f t="shared" si="74"/>
        <v/>
      </c>
      <c r="AB126" s="124" t="str">
        <f t="shared" si="75"/>
        <v/>
      </c>
      <c r="AC126" s="124" t="str">
        <f t="shared" si="76"/>
        <v/>
      </c>
      <c r="AD126" s="124" t="str">
        <f t="shared" si="77"/>
        <v/>
      </c>
      <c r="AE126" s="124" t="str">
        <f t="shared" si="78"/>
        <v/>
      </c>
      <c r="AF126" s="124" t="str">
        <f t="shared" si="79"/>
        <v/>
      </c>
      <c r="AG126" s="124" t="str">
        <f>IF(OR($C126="",L126="",M126=""),"",MAX(N126+'1043Bi Dati di base lav.'!T122-M126,0))</f>
        <v/>
      </c>
      <c r="AH126" s="124">
        <f>'1043Bi Dati di base lav.'!T122</f>
        <v>0</v>
      </c>
      <c r="AI126" s="124" t="str">
        <f t="shared" si="80"/>
        <v/>
      </c>
      <c r="AJ126" s="125">
        <f t="shared" si="81"/>
        <v>0</v>
      </c>
      <c r="AK126" s="126">
        <f t="shared" si="54"/>
        <v>0</v>
      </c>
      <c r="AL126" s="124">
        <f t="shared" si="82"/>
        <v>0</v>
      </c>
      <c r="AM126" s="124">
        <f>IF(E126="",0,'1043Bi Dati di base lav.'!P122)</f>
        <v>0</v>
      </c>
      <c r="AN126" s="127">
        <f>IF('1043Bi Dati di base lav.'!Y122&gt;0,AD126,0)</f>
        <v>0</v>
      </c>
      <c r="AO126" s="128">
        <f>IF('1043Bi Dati di base lav.'!Y122&gt;0,'1043Bi Dati di base lav.'!T122,0)</f>
        <v>0</v>
      </c>
      <c r="AP126" s="124" t="str">
        <f t="shared" si="83"/>
        <v/>
      </c>
      <c r="AQ126" s="124">
        <f>'1043Bi Dati di base lav.'!P122</f>
        <v>0</v>
      </c>
      <c r="AR126" s="124">
        <f t="shared" si="84"/>
        <v>0</v>
      </c>
    </row>
    <row r="127" spans="1:44" s="39" customFormat="1" ht="16.95" customHeight="1">
      <c r="A127" s="132" t="str">
        <f>IF('1043Bi Dati di base lav.'!A123="","",'1043Bi Dati di base lav.'!A123)</f>
        <v/>
      </c>
      <c r="B127" s="133" t="str">
        <f>IF('1043Bi Dati di base lav.'!B123="","",'1043Bi Dati di base lav.'!B123)</f>
        <v/>
      </c>
      <c r="C127" s="129" t="str">
        <f>IF('1043Bi Dati di base lav.'!C123="","",'1043Bi Dati di base lav.'!C123)</f>
        <v/>
      </c>
      <c r="D127" s="310" t="str">
        <f>IF(ISERROR('1043Bi Dati di base lav.'!AJ123),"",'1043Bi Dati di base lav.'!AJ123)</f>
        <v/>
      </c>
      <c r="E127" s="311" t="str">
        <f>IF('1043Bi Dati di base lav.'!N123="","",'1043Bi Dati di base lav.'!N123)</f>
        <v/>
      </c>
      <c r="F127" s="312" t="str">
        <f>IF('1043Bi Dati di base lav.'!O123="","",'1043Bi Dati di base lav.'!O123)</f>
        <v/>
      </c>
      <c r="G127" s="313" t="str">
        <f>IF('1043Bi Dati di base lav.'!P123="","",'1043Bi Dati di base lav.'!P123)</f>
        <v/>
      </c>
      <c r="H127" s="314" t="str">
        <f>IF('1043Bi Dati di base lav.'!Q123="","",'1043Bi Dati di base lav.'!Q123)</f>
        <v/>
      </c>
      <c r="I127" s="315" t="str">
        <f>IF('1043Bi Dati di base lav.'!R123="","",'1043Bi Dati di base lav.'!R123)</f>
        <v/>
      </c>
      <c r="J127" s="316" t="str">
        <f t="shared" si="63"/>
        <v/>
      </c>
      <c r="K127" s="317" t="str">
        <f>IF('1043Bi Dati di base lav.'!S123="","",'1043Bi Dati di base lav.'!S123)</f>
        <v/>
      </c>
      <c r="L127" s="318" t="str">
        <f t="shared" si="64"/>
        <v/>
      </c>
      <c r="M127" s="319" t="str">
        <f t="shared" si="65"/>
        <v/>
      </c>
      <c r="N127" s="320" t="str">
        <f t="shared" si="66"/>
        <v/>
      </c>
      <c r="O127" s="321" t="str">
        <f t="shared" si="67"/>
        <v/>
      </c>
      <c r="P127" s="322" t="str">
        <f t="shared" si="68"/>
        <v/>
      </c>
      <c r="Q127" s="318" t="str">
        <f t="shared" si="69"/>
        <v/>
      </c>
      <c r="R127" s="312" t="str">
        <f>IF(Q127="","",MAX((M127-AH127)*'1043Ai Domanda'!$B$31,0))</f>
        <v/>
      </c>
      <c r="S127" s="323" t="str">
        <f t="shared" si="70"/>
        <v/>
      </c>
      <c r="T127" s="119"/>
      <c r="U127" s="120" t="str">
        <f t="shared" si="71"/>
        <v/>
      </c>
      <c r="V127" s="121" t="str">
        <f>'1043Bi Dati di base lav.'!M123</f>
        <v/>
      </c>
      <c r="W127" s="122" t="str">
        <f>IF(A127="","",'1043Bi Dati di base lav.'!Q123-'1043Bi Dati di base lav.'!R123)</f>
        <v/>
      </c>
      <c r="X127" s="122" t="str">
        <f>IF(OR($C127="",E127="",F127="",G127="",K127="",'1043Ci Cif. d’affari stagionali'!$D$25&lt;&gt;"Diritto concesso"),"",E127-(F127+G127+W127+K127))</f>
        <v/>
      </c>
      <c r="Y127" s="123" t="str">
        <f t="shared" si="72"/>
        <v/>
      </c>
      <c r="Z127" s="123" t="str">
        <f t="shared" si="73"/>
        <v/>
      </c>
      <c r="AA127" s="123" t="str">
        <f t="shared" si="74"/>
        <v/>
      </c>
      <c r="AB127" s="124" t="str">
        <f t="shared" si="75"/>
        <v/>
      </c>
      <c r="AC127" s="124" t="str">
        <f t="shared" si="76"/>
        <v/>
      </c>
      <c r="AD127" s="124" t="str">
        <f t="shared" si="77"/>
        <v/>
      </c>
      <c r="AE127" s="124" t="str">
        <f t="shared" si="78"/>
        <v/>
      </c>
      <c r="AF127" s="124" t="str">
        <f t="shared" si="79"/>
        <v/>
      </c>
      <c r="AG127" s="124" t="str">
        <f>IF(OR($C127="",L127="",M127=""),"",MAX(N127+'1043Bi Dati di base lav.'!T123-M127,0))</f>
        <v/>
      </c>
      <c r="AH127" s="124">
        <f>'1043Bi Dati di base lav.'!T123</f>
        <v>0</v>
      </c>
      <c r="AI127" s="124" t="str">
        <f t="shared" si="80"/>
        <v/>
      </c>
      <c r="AJ127" s="125">
        <f t="shared" si="81"/>
        <v>0</v>
      </c>
      <c r="AK127" s="126">
        <f t="shared" si="54"/>
        <v>0</v>
      </c>
      <c r="AL127" s="124">
        <f t="shared" si="82"/>
        <v>0</v>
      </c>
      <c r="AM127" s="124">
        <f>IF(E127="",0,'1043Bi Dati di base lav.'!P123)</f>
        <v>0</v>
      </c>
      <c r="AN127" s="127">
        <f>IF('1043Bi Dati di base lav.'!Y123&gt;0,AD127,0)</f>
        <v>0</v>
      </c>
      <c r="AO127" s="128">
        <f>IF('1043Bi Dati di base lav.'!Y123&gt;0,'1043Bi Dati di base lav.'!T123,0)</f>
        <v>0</v>
      </c>
      <c r="AP127" s="124" t="str">
        <f t="shared" si="83"/>
        <v/>
      </c>
      <c r="AQ127" s="124">
        <f>'1043Bi Dati di base lav.'!P123</f>
        <v>0</v>
      </c>
      <c r="AR127" s="124">
        <f t="shared" si="84"/>
        <v>0</v>
      </c>
    </row>
    <row r="128" spans="1:44" s="39" customFormat="1" ht="16.95" customHeight="1">
      <c r="A128" s="132" t="str">
        <f>IF('1043Bi Dati di base lav.'!A124="","",'1043Bi Dati di base lav.'!A124)</f>
        <v/>
      </c>
      <c r="B128" s="133" t="str">
        <f>IF('1043Bi Dati di base lav.'!B124="","",'1043Bi Dati di base lav.'!B124)</f>
        <v/>
      </c>
      <c r="C128" s="129" t="str">
        <f>IF('1043Bi Dati di base lav.'!C124="","",'1043Bi Dati di base lav.'!C124)</f>
        <v/>
      </c>
      <c r="D128" s="310" t="str">
        <f>IF(ISERROR('1043Bi Dati di base lav.'!AJ124),"",'1043Bi Dati di base lav.'!AJ124)</f>
        <v/>
      </c>
      <c r="E128" s="311" t="str">
        <f>IF('1043Bi Dati di base lav.'!N124="","",'1043Bi Dati di base lav.'!N124)</f>
        <v/>
      </c>
      <c r="F128" s="312" t="str">
        <f>IF('1043Bi Dati di base lav.'!O124="","",'1043Bi Dati di base lav.'!O124)</f>
        <v/>
      </c>
      <c r="G128" s="313" t="str">
        <f>IF('1043Bi Dati di base lav.'!P124="","",'1043Bi Dati di base lav.'!P124)</f>
        <v/>
      </c>
      <c r="H128" s="314" t="str">
        <f>IF('1043Bi Dati di base lav.'!Q124="","",'1043Bi Dati di base lav.'!Q124)</f>
        <v/>
      </c>
      <c r="I128" s="315" t="str">
        <f>IF('1043Bi Dati di base lav.'!R124="","",'1043Bi Dati di base lav.'!R124)</f>
        <v/>
      </c>
      <c r="J128" s="316" t="str">
        <f t="shared" si="63"/>
        <v/>
      </c>
      <c r="K128" s="317" t="str">
        <f>IF('1043Bi Dati di base lav.'!S124="","",'1043Bi Dati di base lav.'!S124)</f>
        <v/>
      </c>
      <c r="L128" s="318" t="str">
        <f t="shared" si="64"/>
        <v/>
      </c>
      <c r="M128" s="319" t="str">
        <f t="shared" si="65"/>
        <v/>
      </c>
      <c r="N128" s="320" t="str">
        <f t="shared" si="66"/>
        <v/>
      </c>
      <c r="O128" s="321" t="str">
        <f t="shared" si="67"/>
        <v/>
      </c>
      <c r="P128" s="322" t="str">
        <f t="shared" si="68"/>
        <v/>
      </c>
      <c r="Q128" s="318" t="str">
        <f t="shared" si="69"/>
        <v/>
      </c>
      <c r="R128" s="312" t="str">
        <f>IF(Q128="","",MAX((M128-AH128)*'1043Ai Domanda'!$B$31,0))</f>
        <v/>
      </c>
      <c r="S128" s="323" t="str">
        <f t="shared" si="70"/>
        <v/>
      </c>
      <c r="T128" s="119"/>
      <c r="U128" s="120" t="str">
        <f t="shared" si="71"/>
        <v/>
      </c>
      <c r="V128" s="121" t="str">
        <f>'1043Bi Dati di base lav.'!M124</f>
        <v/>
      </c>
      <c r="W128" s="122" t="str">
        <f>IF(A128="","",'1043Bi Dati di base lav.'!Q124-'1043Bi Dati di base lav.'!R124)</f>
        <v/>
      </c>
      <c r="X128" s="122" t="str">
        <f>IF(OR($C128="",E128="",F128="",G128="",K128="",'1043Ci Cif. d’affari stagionali'!$D$25&lt;&gt;"Diritto concesso"),"",E128-(F128+G128+W128+K128))</f>
        <v/>
      </c>
      <c r="Y128" s="123" t="str">
        <f t="shared" si="72"/>
        <v/>
      </c>
      <c r="Z128" s="123" t="str">
        <f t="shared" si="73"/>
        <v/>
      </c>
      <c r="AA128" s="123" t="str">
        <f t="shared" si="74"/>
        <v/>
      </c>
      <c r="AB128" s="124" t="str">
        <f t="shared" si="75"/>
        <v/>
      </c>
      <c r="AC128" s="124" t="str">
        <f t="shared" si="76"/>
        <v/>
      </c>
      <c r="AD128" s="124" t="str">
        <f t="shared" si="77"/>
        <v/>
      </c>
      <c r="AE128" s="124" t="str">
        <f t="shared" si="78"/>
        <v/>
      </c>
      <c r="AF128" s="124" t="str">
        <f t="shared" si="79"/>
        <v/>
      </c>
      <c r="AG128" s="124" t="str">
        <f>IF(OR($C128="",L128="",M128=""),"",MAX(N128+'1043Bi Dati di base lav.'!T124-M128,0))</f>
        <v/>
      </c>
      <c r="AH128" s="124">
        <f>'1043Bi Dati di base lav.'!T124</f>
        <v>0</v>
      </c>
      <c r="AI128" s="124" t="str">
        <f t="shared" si="80"/>
        <v/>
      </c>
      <c r="AJ128" s="125">
        <f t="shared" si="81"/>
        <v>0</v>
      </c>
      <c r="AK128" s="126">
        <f t="shared" si="54"/>
        <v>0</v>
      </c>
      <c r="AL128" s="124">
        <f t="shared" si="82"/>
        <v>0</v>
      </c>
      <c r="AM128" s="124">
        <f>IF(E128="",0,'1043Bi Dati di base lav.'!P124)</f>
        <v>0</v>
      </c>
      <c r="AN128" s="127">
        <f>IF('1043Bi Dati di base lav.'!Y124&gt;0,AD128,0)</f>
        <v>0</v>
      </c>
      <c r="AO128" s="128">
        <f>IF('1043Bi Dati di base lav.'!Y124&gt;0,'1043Bi Dati di base lav.'!T124,0)</f>
        <v>0</v>
      </c>
      <c r="AP128" s="124" t="str">
        <f t="shared" si="83"/>
        <v/>
      </c>
      <c r="AQ128" s="124">
        <f>'1043Bi Dati di base lav.'!P124</f>
        <v>0</v>
      </c>
      <c r="AR128" s="124">
        <f t="shared" si="84"/>
        <v>0</v>
      </c>
    </row>
    <row r="129" spans="1:44" s="39" customFormat="1" ht="16.95" customHeight="1">
      <c r="A129" s="132" t="str">
        <f>IF('1043Bi Dati di base lav.'!A125="","",'1043Bi Dati di base lav.'!A125)</f>
        <v/>
      </c>
      <c r="B129" s="133" t="str">
        <f>IF('1043Bi Dati di base lav.'!B125="","",'1043Bi Dati di base lav.'!B125)</f>
        <v/>
      </c>
      <c r="C129" s="129" t="str">
        <f>IF('1043Bi Dati di base lav.'!C125="","",'1043Bi Dati di base lav.'!C125)</f>
        <v/>
      </c>
      <c r="D129" s="310" t="str">
        <f>IF(ISERROR('1043Bi Dati di base lav.'!AJ125),"",'1043Bi Dati di base lav.'!AJ125)</f>
        <v/>
      </c>
      <c r="E129" s="311" t="str">
        <f>IF('1043Bi Dati di base lav.'!N125="","",'1043Bi Dati di base lav.'!N125)</f>
        <v/>
      </c>
      <c r="F129" s="312" t="str">
        <f>IF('1043Bi Dati di base lav.'!O125="","",'1043Bi Dati di base lav.'!O125)</f>
        <v/>
      </c>
      <c r="G129" s="313" t="str">
        <f>IF('1043Bi Dati di base lav.'!P125="","",'1043Bi Dati di base lav.'!P125)</f>
        <v/>
      </c>
      <c r="H129" s="314" t="str">
        <f>IF('1043Bi Dati di base lav.'!Q125="","",'1043Bi Dati di base lav.'!Q125)</f>
        <v/>
      </c>
      <c r="I129" s="315" t="str">
        <f>IF('1043Bi Dati di base lav.'!R125="","",'1043Bi Dati di base lav.'!R125)</f>
        <v/>
      </c>
      <c r="J129" s="316" t="str">
        <f t="shared" si="63"/>
        <v/>
      </c>
      <c r="K129" s="317" t="str">
        <f>IF('1043Bi Dati di base lav.'!S125="","",'1043Bi Dati di base lav.'!S125)</f>
        <v/>
      </c>
      <c r="L129" s="318" t="str">
        <f t="shared" si="64"/>
        <v/>
      </c>
      <c r="M129" s="319" t="str">
        <f t="shared" si="65"/>
        <v/>
      </c>
      <c r="N129" s="320" t="str">
        <f t="shared" si="66"/>
        <v/>
      </c>
      <c r="O129" s="321" t="str">
        <f t="shared" si="67"/>
        <v/>
      </c>
      <c r="P129" s="322" t="str">
        <f t="shared" si="68"/>
        <v/>
      </c>
      <c r="Q129" s="318" t="str">
        <f t="shared" si="69"/>
        <v/>
      </c>
      <c r="R129" s="312" t="str">
        <f>IF(Q129="","",MAX((M129-AH129)*'1043Ai Domanda'!$B$31,0))</f>
        <v/>
      </c>
      <c r="S129" s="323" t="str">
        <f t="shared" si="70"/>
        <v/>
      </c>
      <c r="T129" s="119"/>
      <c r="U129" s="120" t="str">
        <f t="shared" si="71"/>
        <v/>
      </c>
      <c r="V129" s="121" t="str">
        <f>'1043Bi Dati di base lav.'!M125</f>
        <v/>
      </c>
      <c r="W129" s="122" t="str">
        <f>IF(A129="","",'1043Bi Dati di base lav.'!Q125-'1043Bi Dati di base lav.'!R125)</f>
        <v/>
      </c>
      <c r="X129" s="122" t="str">
        <f>IF(OR($C129="",E129="",F129="",G129="",K129="",'1043Ci Cif. d’affari stagionali'!$D$25&lt;&gt;"Diritto concesso"),"",E129-(F129+G129+W129+K129))</f>
        <v/>
      </c>
      <c r="Y129" s="123" t="str">
        <f t="shared" si="72"/>
        <v/>
      </c>
      <c r="Z129" s="123" t="str">
        <f t="shared" si="73"/>
        <v/>
      </c>
      <c r="AA129" s="123" t="str">
        <f t="shared" si="74"/>
        <v/>
      </c>
      <c r="AB129" s="124" t="str">
        <f t="shared" si="75"/>
        <v/>
      </c>
      <c r="AC129" s="124" t="str">
        <f t="shared" si="76"/>
        <v/>
      </c>
      <c r="AD129" s="124" t="str">
        <f t="shared" si="77"/>
        <v/>
      </c>
      <c r="AE129" s="124" t="str">
        <f t="shared" si="78"/>
        <v/>
      </c>
      <c r="AF129" s="124" t="str">
        <f t="shared" si="79"/>
        <v/>
      </c>
      <c r="AG129" s="124" t="str">
        <f>IF(OR($C129="",L129="",M129=""),"",MAX(N129+'1043Bi Dati di base lav.'!T125-M129,0))</f>
        <v/>
      </c>
      <c r="AH129" s="124">
        <f>'1043Bi Dati di base lav.'!T125</f>
        <v>0</v>
      </c>
      <c r="AI129" s="124" t="str">
        <f t="shared" si="80"/>
        <v/>
      </c>
      <c r="AJ129" s="125">
        <f t="shared" si="81"/>
        <v>0</v>
      </c>
      <c r="AK129" s="126">
        <f t="shared" si="54"/>
        <v>0</v>
      </c>
      <c r="AL129" s="124">
        <f t="shared" si="82"/>
        <v>0</v>
      </c>
      <c r="AM129" s="124">
        <f>IF(E129="",0,'1043Bi Dati di base lav.'!P125)</f>
        <v>0</v>
      </c>
      <c r="AN129" s="127">
        <f>IF('1043Bi Dati di base lav.'!Y125&gt;0,AD129,0)</f>
        <v>0</v>
      </c>
      <c r="AO129" s="128">
        <f>IF('1043Bi Dati di base lav.'!Y125&gt;0,'1043Bi Dati di base lav.'!T125,0)</f>
        <v>0</v>
      </c>
      <c r="AP129" s="124" t="str">
        <f t="shared" si="83"/>
        <v/>
      </c>
      <c r="AQ129" s="124">
        <f>'1043Bi Dati di base lav.'!P125</f>
        <v>0</v>
      </c>
      <c r="AR129" s="124">
        <f t="shared" si="84"/>
        <v>0</v>
      </c>
    </row>
    <row r="130" spans="1:44" s="39" customFormat="1" ht="16.95" customHeight="1">
      <c r="A130" s="132" t="str">
        <f>IF('1043Bi Dati di base lav.'!A126="","",'1043Bi Dati di base lav.'!A126)</f>
        <v/>
      </c>
      <c r="B130" s="133" t="str">
        <f>IF('1043Bi Dati di base lav.'!B126="","",'1043Bi Dati di base lav.'!B126)</f>
        <v/>
      </c>
      <c r="C130" s="129" t="str">
        <f>IF('1043Bi Dati di base lav.'!C126="","",'1043Bi Dati di base lav.'!C126)</f>
        <v/>
      </c>
      <c r="D130" s="310" t="str">
        <f>IF(ISERROR('1043Bi Dati di base lav.'!AJ126),"",'1043Bi Dati di base lav.'!AJ126)</f>
        <v/>
      </c>
      <c r="E130" s="311" t="str">
        <f>IF('1043Bi Dati di base lav.'!N126="","",'1043Bi Dati di base lav.'!N126)</f>
        <v/>
      </c>
      <c r="F130" s="312" t="str">
        <f>IF('1043Bi Dati di base lav.'!O126="","",'1043Bi Dati di base lav.'!O126)</f>
        <v/>
      </c>
      <c r="G130" s="313" t="str">
        <f>IF('1043Bi Dati di base lav.'!P126="","",'1043Bi Dati di base lav.'!P126)</f>
        <v/>
      </c>
      <c r="H130" s="314" t="str">
        <f>IF('1043Bi Dati di base lav.'!Q126="","",'1043Bi Dati di base lav.'!Q126)</f>
        <v/>
      </c>
      <c r="I130" s="315" t="str">
        <f>IF('1043Bi Dati di base lav.'!R126="","",'1043Bi Dati di base lav.'!R126)</f>
        <v/>
      </c>
      <c r="J130" s="316" t="str">
        <f t="shared" si="63"/>
        <v/>
      </c>
      <c r="K130" s="317" t="str">
        <f>IF('1043Bi Dati di base lav.'!S126="","",'1043Bi Dati di base lav.'!S126)</f>
        <v/>
      </c>
      <c r="L130" s="318" t="str">
        <f t="shared" si="64"/>
        <v/>
      </c>
      <c r="M130" s="319" t="str">
        <f t="shared" si="65"/>
        <v/>
      </c>
      <c r="N130" s="320" t="str">
        <f t="shared" si="66"/>
        <v/>
      </c>
      <c r="O130" s="321" t="str">
        <f t="shared" si="67"/>
        <v/>
      </c>
      <c r="P130" s="322" t="str">
        <f t="shared" si="68"/>
        <v/>
      </c>
      <c r="Q130" s="318" t="str">
        <f t="shared" si="69"/>
        <v/>
      </c>
      <c r="R130" s="312" t="str">
        <f>IF(Q130="","",MAX((M130-AH130)*'1043Ai Domanda'!$B$31,0))</f>
        <v/>
      </c>
      <c r="S130" s="323" t="str">
        <f t="shared" si="70"/>
        <v/>
      </c>
      <c r="T130" s="119"/>
      <c r="U130" s="120" t="str">
        <f t="shared" si="71"/>
        <v/>
      </c>
      <c r="V130" s="121" t="str">
        <f>'1043Bi Dati di base lav.'!M126</f>
        <v/>
      </c>
      <c r="W130" s="122" t="str">
        <f>IF(A130="","",'1043Bi Dati di base lav.'!Q126-'1043Bi Dati di base lav.'!R126)</f>
        <v/>
      </c>
      <c r="X130" s="122" t="str">
        <f>IF(OR($C130="",E130="",F130="",G130="",K130="",'1043Ci Cif. d’affari stagionali'!$D$25&lt;&gt;"Diritto concesso"),"",E130-(F130+G130+W130+K130))</f>
        <v/>
      </c>
      <c r="Y130" s="123" t="str">
        <f t="shared" si="72"/>
        <v/>
      </c>
      <c r="Z130" s="123" t="str">
        <f t="shared" si="73"/>
        <v/>
      </c>
      <c r="AA130" s="123" t="str">
        <f t="shared" si="74"/>
        <v/>
      </c>
      <c r="AB130" s="124" t="str">
        <f t="shared" si="75"/>
        <v/>
      </c>
      <c r="AC130" s="124" t="str">
        <f t="shared" si="76"/>
        <v/>
      </c>
      <c r="AD130" s="124" t="str">
        <f t="shared" si="77"/>
        <v/>
      </c>
      <c r="AE130" s="124" t="str">
        <f t="shared" si="78"/>
        <v/>
      </c>
      <c r="AF130" s="124" t="str">
        <f t="shared" si="79"/>
        <v/>
      </c>
      <c r="AG130" s="124" t="str">
        <f>IF(OR($C130="",L130="",M130=""),"",MAX(N130+'1043Bi Dati di base lav.'!T126-M130,0))</f>
        <v/>
      </c>
      <c r="AH130" s="124">
        <f>'1043Bi Dati di base lav.'!T126</f>
        <v>0</v>
      </c>
      <c r="AI130" s="124" t="str">
        <f t="shared" si="80"/>
        <v/>
      </c>
      <c r="AJ130" s="125">
        <f t="shared" si="81"/>
        <v>0</v>
      </c>
      <c r="AK130" s="126">
        <f t="shared" si="54"/>
        <v>0</v>
      </c>
      <c r="AL130" s="124">
        <f t="shared" si="82"/>
        <v>0</v>
      </c>
      <c r="AM130" s="124">
        <f>IF(E130="",0,'1043Bi Dati di base lav.'!P126)</f>
        <v>0</v>
      </c>
      <c r="AN130" s="127">
        <f>IF('1043Bi Dati di base lav.'!Y126&gt;0,AD130,0)</f>
        <v>0</v>
      </c>
      <c r="AO130" s="128">
        <f>IF('1043Bi Dati di base lav.'!Y126&gt;0,'1043Bi Dati di base lav.'!T126,0)</f>
        <v>0</v>
      </c>
      <c r="AP130" s="124" t="str">
        <f t="shared" si="83"/>
        <v/>
      </c>
      <c r="AQ130" s="124">
        <f>'1043Bi Dati di base lav.'!P126</f>
        <v>0</v>
      </c>
      <c r="AR130" s="124">
        <f t="shared" si="84"/>
        <v>0</v>
      </c>
    </row>
    <row r="131" spans="1:44" s="39" customFormat="1" ht="16.95" customHeight="1">
      <c r="A131" s="132" t="str">
        <f>IF('1043Bi Dati di base lav.'!A127="","",'1043Bi Dati di base lav.'!A127)</f>
        <v/>
      </c>
      <c r="B131" s="133" t="str">
        <f>IF('1043Bi Dati di base lav.'!B127="","",'1043Bi Dati di base lav.'!B127)</f>
        <v/>
      </c>
      <c r="C131" s="129" t="str">
        <f>IF('1043Bi Dati di base lav.'!C127="","",'1043Bi Dati di base lav.'!C127)</f>
        <v/>
      </c>
      <c r="D131" s="310" t="str">
        <f>IF(ISERROR('1043Bi Dati di base lav.'!AJ127),"",'1043Bi Dati di base lav.'!AJ127)</f>
        <v/>
      </c>
      <c r="E131" s="311" t="str">
        <f>IF('1043Bi Dati di base lav.'!N127="","",'1043Bi Dati di base lav.'!N127)</f>
        <v/>
      </c>
      <c r="F131" s="312" t="str">
        <f>IF('1043Bi Dati di base lav.'!O127="","",'1043Bi Dati di base lav.'!O127)</f>
        <v/>
      </c>
      <c r="G131" s="313" t="str">
        <f>IF('1043Bi Dati di base lav.'!P127="","",'1043Bi Dati di base lav.'!P127)</f>
        <v/>
      </c>
      <c r="H131" s="314" t="str">
        <f>IF('1043Bi Dati di base lav.'!Q127="","",'1043Bi Dati di base lav.'!Q127)</f>
        <v/>
      </c>
      <c r="I131" s="315" t="str">
        <f>IF('1043Bi Dati di base lav.'!R127="","",'1043Bi Dati di base lav.'!R127)</f>
        <v/>
      </c>
      <c r="J131" s="316" t="str">
        <f t="shared" si="63"/>
        <v/>
      </c>
      <c r="K131" s="317" t="str">
        <f>IF('1043Bi Dati di base lav.'!S127="","",'1043Bi Dati di base lav.'!S127)</f>
        <v/>
      </c>
      <c r="L131" s="318" t="str">
        <f t="shared" si="64"/>
        <v/>
      </c>
      <c r="M131" s="319" t="str">
        <f t="shared" si="65"/>
        <v/>
      </c>
      <c r="N131" s="320" t="str">
        <f t="shared" si="66"/>
        <v/>
      </c>
      <c r="O131" s="321" t="str">
        <f t="shared" si="67"/>
        <v/>
      </c>
      <c r="P131" s="322" t="str">
        <f t="shared" si="68"/>
        <v/>
      </c>
      <c r="Q131" s="318" t="str">
        <f t="shared" si="69"/>
        <v/>
      </c>
      <c r="R131" s="312" t="str">
        <f>IF(Q131="","",MAX((M131-AH131)*'1043Ai Domanda'!$B$31,0))</f>
        <v/>
      </c>
      <c r="S131" s="323" t="str">
        <f t="shared" si="70"/>
        <v/>
      </c>
      <c r="T131" s="119"/>
      <c r="U131" s="120" t="str">
        <f t="shared" si="71"/>
        <v/>
      </c>
      <c r="V131" s="121" t="str">
        <f>'1043Bi Dati di base lav.'!M127</f>
        <v/>
      </c>
      <c r="W131" s="122" t="str">
        <f>IF(A131="","",'1043Bi Dati di base lav.'!Q127-'1043Bi Dati di base lav.'!R127)</f>
        <v/>
      </c>
      <c r="X131" s="122" t="str">
        <f>IF(OR($C131="",E131="",F131="",G131="",K131="",'1043Ci Cif. d’affari stagionali'!$D$25&lt;&gt;"Diritto concesso"),"",E131-(F131+G131+W131+K131))</f>
        <v/>
      </c>
      <c r="Y131" s="123" t="str">
        <f t="shared" si="72"/>
        <v/>
      </c>
      <c r="Z131" s="123" t="str">
        <f t="shared" si="73"/>
        <v/>
      </c>
      <c r="AA131" s="123" t="str">
        <f t="shared" si="74"/>
        <v/>
      </c>
      <c r="AB131" s="124" t="str">
        <f t="shared" si="75"/>
        <v/>
      </c>
      <c r="AC131" s="124" t="str">
        <f t="shared" si="76"/>
        <v/>
      </c>
      <c r="AD131" s="124" t="str">
        <f t="shared" si="77"/>
        <v/>
      </c>
      <c r="AE131" s="124" t="str">
        <f t="shared" si="78"/>
        <v/>
      </c>
      <c r="AF131" s="124" t="str">
        <f t="shared" si="79"/>
        <v/>
      </c>
      <c r="AG131" s="124" t="str">
        <f>IF(OR($C131="",L131="",M131=""),"",MAX(N131+'1043Bi Dati di base lav.'!T127-M131,0))</f>
        <v/>
      </c>
      <c r="AH131" s="124">
        <f>'1043Bi Dati di base lav.'!T127</f>
        <v>0</v>
      </c>
      <c r="AI131" s="124" t="str">
        <f t="shared" si="80"/>
        <v/>
      </c>
      <c r="AJ131" s="125">
        <f t="shared" si="81"/>
        <v>0</v>
      </c>
      <c r="AK131" s="126">
        <f t="shared" si="54"/>
        <v>0</v>
      </c>
      <c r="AL131" s="124">
        <f t="shared" si="82"/>
        <v>0</v>
      </c>
      <c r="AM131" s="124">
        <f>IF(E131="",0,'1043Bi Dati di base lav.'!P127)</f>
        <v>0</v>
      </c>
      <c r="AN131" s="127">
        <f>IF('1043Bi Dati di base lav.'!Y127&gt;0,AD131,0)</f>
        <v>0</v>
      </c>
      <c r="AO131" s="128">
        <f>IF('1043Bi Dati di base lav.'!Y127&gt;0,'1043Bi Dati di base lav.'!T127,0)</f>
        <v>0</v>
      </c>
      <c r="AP131" s="124" t="str">
        <f t="shared" si="83"/>
        <v/>
      </c>
      <c r="AQ131" s="124">
        <f>'1043Bi Dati di base lav.'!P127</f>
        <v>0</v>
      </c>
      <c r="AR131" s="124">
        <f t="shared" si="84"/>
        <v>0</v>
      </c>
    </row>
    <row r="132" spans="1:44" s="39" customFormat="1" ht="16.95" customHeight="1">
      <c r="A132" s="132" t="str">
        <f>IF('1043Bi Dati di base lav.'!A128="","",'1043Bi Dati di base lav.'!A128)</f>
        <v/>
      </c>
      <c r="B132" s="133" t="str">
        <f>IF('1043Bi Dati di base lav.'!B128="","",'1043Bi Dati di base lav.'!B128)</f>
        <v/>
      </c>
      <c r="C132" s="129" t="str">
        <f>IF('1043Bi Dati di base lav.'!C128="","",'1043Bi Dati di base lav.'!C128)</f>
        <v/>
      </c>
      <c r="D132" s="310" t="str">
        <f>IF(ISERROR('1043Bi Dati di base lav.'!AJ128),"",'1043Bi Dati di base lav.'!AJ128)</f>
        <v/>
      </c>
      <c r="E132" s="311" t="str">
        <f>IF('1043Bi Dati di base lav.'!N128="","",'1043Bi Dati di base lav.'!N128)</f>
        <v/>
      </c>
      <c r="F132" s="312" t="str">
        <f>IF('1043Bi Dati di base lav.'!O128="","",'1043Bi Dati di base lav.'!O128)</f>
        <v/>
      </c>
      <c r="G132" s="313" t="str">
        <f>IF('1043Bi Dati di base lav.'!P128="","",'1043Bi Dati di base lav.'!P128)</f>
        <v/>
      </c>
      <c r="H132" s="314" t="str">
        <f>IF('1043Bi Dati di base lav.'!Q128="","",'1043Bi Dati di base lav.'!Q128)</f>
        <v/>
      </c>
      <c r="I132" s="315" t="str">
        <f>IF('1043Bi Dati di base lav.'!R128="","",'1043Bi Dati di base lav.'!R128)</f>
        <v/>
      </c>
      <c r="J132" s="316" t="str">
        <f t="shared" si="63"/>
        <v/>
      </c>
      <c r="K132" s="317" t="str">
        <f>IF('1043Bi Dati di base lav.'!S128="","",'1043Bi Dati di base lav.'!S128)</f>
        <v/>
      </c>
      <c r="L132" s="318" t="str">
        <f t="shared" si="64"/>
        <v/>
      </c>
      <c r="M132" s="319" t="str">
        <f t="shared" si="65"/>
        <v/>
      </c>
      <c r="N132" s="320" t="str">
        <f t="shared" si="66"/>
        <v/>
      </c>
      <c r="O132" s="321" t="str">
        <f t="shared" si="67"/>
        <v/>
      </c>
      <c r="P132" s="322" t="str">
        <f t="shared" si="68"/>
        <v/>
      </c>
      <c r="Q132" s="318" t="str">
        <f t="shared" si="69"/>
        <v/>
      </c>
      <c r="R132" s="312" t="str">
        <f>IF(Q132="","",MAX((M132-AH132)*'1043Ai Domanda'!$B$31,0))</f>
        <v/>
      </c>
      <c r="S132" s="323" t="str">
        <f t="shared" si="70"/>
        <v/>
      </c>
      <c r="T132" s="119"/>
      <c r="U132" s="120" t="str">
        <f t="shared" si="71"/>
        <v/>
      </c>
      <c r="V132" s="121" t="str">
        <f>'1043Bi Dati di base lav.'!M128</f>
        <v/>
      </c>
      <c r="W132" s="122" t="str">
        <f>IF(A132="","",'1043Bi Dati di base lav.'!Q128-'1043Bi Dati di base lav.'!R128)</f>
        <v/>
      </c>
      <c r="X132" s="122" t="str">
        <f>IF(OR($C132="",E132="",F132="",G132="",K132="",'1043Ci Cif. d’affari stagionali'!$D$25&lt;&gt;"Diritto concesso"),"",E132-(F132+G132+W132+K132))</f>
        <v/>
      </c>
      <c r="Y132" s="123" t="str">
        <f t="shared" si="72"/>
        <v/>
      </c>
      <c r="Z132" s="123" t="str">
        <f t="shared" si="73"/>
        <v/>
      </c>
      <c r="AA132" s="123" t="str">
        <f t="shared" si="74"/>
        <v/>
      </c>
      <c r="AB132" s="124" t="str">
        <f t="shared" si="75"/>
        <v/>
      </c>
      <c r="AC132" s="124" t="str">
        <f t="shared" si="76"/>
        <v/>
      </c>
      <c r="AD132" s="124" t="str">
        <f t="shared" si="77"/>
        <v/>
      </c>
      <c r="AE132" s="124" t="str">
        <f t="shared" si="78"/>
        <v/>
      </c>
      <c r="AF132" s="124" t="str">
        <f t="shared" si="79"/>
        <v/>
      </c>
      <c r="AG132" s="124" t="str">
        <f>IF(OR($C132="",L132="",M132=""),"",MAX(N132+'1043Bi Dati di base lav.'!T128-M132,0))</f>
        <v/>
      </c>
      <c r="AH132" s="124">
        <f>'1043Bi Dati di base lav.'!T128</f>
        <v>0</v>
      </c>
      <c r="AI132" s="124" t="str">
        <f t="shared" si="80"/>
        <v/>
      </c>
      <c r="AJ132" s="125">
        <f t="shared" si="81"/>
        <v>0</v>
      </c>
      <c r="AK132" s="126">
        <f t="shared" si="54"/>
        <v>0</v>
      </c>
      <c r="AL132" s="124">
        <f t="shared" si="82"/>
        <v>0</v>
      </c>
      <c r="AM132" s="124">
        <f>IF(E132="",0,'1043Bi Dati di base lav.'!P128)</f>
        <v>0</v>
      </c>
      <c r="AN132" s="127">
        <f>IF('1043Bi Dati di base lav.'!Y128&gt;0,AD132,0)</f>
        <v>0</v>
      </c>
      <c r="AO132" s="128">
        <f>IF('1043Bi Dati di base lav.'!Y128&gt;0,'1043Bi Dati di base lav.'!T128,0)</f>
        <v>0</v>
      </c>
      <c r="AP132" s="124" t="str">
        <f t="shared" si="83"/>
        <v/>
      </c>
      <c r="AQ132" s="124">
        <f>'1043Bi Dati di base lav.'!P128</f>
        <v>0</v>
      </c>
      <c r="AR132" s="124">
        <f t="shared" si="84"/>
        <v>0</v>
      </c>
    </row>
    <row r="133" spans="1:44" s="39" customFormat="1" ht="16.95" customHeight="1">
      <c r="A133" s="132" t="str">
        <f>IF('1043Bi Dati di base lav.'!A129="","",'1043Bi Dati di base lav.'!A129)</f>
        <v/>
      </c>
      <c r="B133" s="133" t="str">
        <f>IF('1043Bi Dati di base lav.'!B129="","",'1043Bi Dati di base lav.'!B129)</f>
        <v/>
      </c>
      <c r="C133" s="129" t="str">
        <f>IF('1043Bi Dati di base lav.'!C129="","",'1043Bi Dati di base lav.'!C129)</f>
        <v/>
      </c>
      <c r="D133" s="310" t="str">
        <f>IF(ISERROR('1043Bi Dati di base lav.'!AJ129),"",'1043Bi Dati di base lav.'!AJ129)</f>
        <v/>
      </c>
      <c r="E133" s="311" t="str">
        <f>IF('1043Bi Dati di base lav.'!N129="","",'1043Bi Dati di base lav.'!N129)</f>
        <v/>
      </c>
      <c r="F133" s="312" t="str">
        <f>IF('1043Bi Dati di base lav.'!O129="","",'1043Bi Dati di base lav.'!O129)</f>
        <v/>
      </c>
      <c r="G133" s="313" t="str">
        <f>IF('1043Bi Dati di base lav.'!P129="","",'1043Bi Dati di base lav.'!P129)</f>
        <v/>
      </c>
      <c r="H133" s="314" t="str">
        <f>IF('1043Bi Dati di base lav.'!Q129="","",'1043Bi Dati di base lav.'!Q129)</f>
        <v/>
      </c>
      <c r="I133" s="315" t="str">
        <f>IF('1043Bi Dati di base lav.'!R129="","",'1043Bi Dati di base lav.'!R129)</f>
        <v/>
      </c>
      <c r="J133" s="316" t="str">
        <f t="shared" si="63"/>
        <v/>
      </c>
      <c r="K133" s="317" t="str">
        <f>IF('1043Bi Dati di base lav.'!S129="","",'1043Bi Dati di base lav.'!S129)</f>
        <v/>
      </c>
      <c r="L133" s="318" t="str">
        <f t="shared" si="64"/>
        <v/>
      </c>
      <c r="M133" s="319" t="str">
        <f t="shared" si="65"/>
        <v/>
      </c>
      <c r="N133" s="320" t="str">
        <f t="shared" si="66"/>
        <v/>
      </c>
      <c r="O133" s="321" t="str">
        <f t="shared" si="67"/>
        <v/>
      </c>
      <c r="P133" s="322" t="str">
        <f t="shared" si="68"/>
        <v/>
      </c>
      <c r="Q133" s="318" t="str">
        <f t="shared" si="69"/>
        <v/>
      </c>
      <c r="R133" s="312" t="str">
        <f>IF(Q133="","",MAX((M133-AH133)*'1043Ai Domanda'!$B$31,0))</f>
        <v/>
      </c>
      <c r="S133" s="323" t="str">
        <f t="shared" si="70"/>
        <v/>
      </c>
      <c r="T133" s="119"/>
      <c r="U133" s="120" t="str">
        <f t="shared" si="71"/>
        <v/>
      </c>
      <c r="V133" s="121" t="str">
        <f>'1043Bi Dati di base lav.'!M129</f>
        <v/>
      </c>
      <c r="W133" s="122" t="str">
        <f>IF(A133="","",'1043Bi Dati di base lav.'!Q129-'1043Bi Dati di base lav.'!R129)</f>
        <v/>
      </c>
      <c r="X133" s="122" t="str">
        <f>IF(OR($C133="",E133="",F133="",G133="",K133="",'1043Ci Cif. d’affari stagionali'!$D$25&lt;&gt;"Diritto concesso"),"",E133-(F133+G133+W133+K133))</f>
        <v/>
      </c>
      <c r="Y133" s="123" t="str">
        <f t="shared" si="72"/>
        <v/>
      </c>
      <c r="Z133" s="123" t="str">
        <f t="shared" si="73"/>
        <v/>
      </c>
      <c r="AA133" s="123" t="str">
        <f t="shared" si="74"/>
        <v/>
      </c>
      <c r="AB133" s="124" t="str">
        <f t="shared" si="75"/>
        <v/>
      </c>
      <c r="AC133" s="124" t="str">
        <f t="shared" si="76"/>
        <v/>
      </c>
      <c r="AD133" s="124" t="str">
        <f t="shared" si="77"/>
        <v/>
      </c>
      <c r="AE133" s="124" t="str">
        <f t="shared" si="78"/>
        <v/>
      </c>
      <c r="AF133" s="124" t="str">
        <f t="shared" si="79"/>
        <v/>
      </c>
      <c r="AG133" s="124" t="str">
        <f>IF(OR($C133="",L133="",M133=""),"",MAX(N133+'1043Bi Dati di base lav.'!T129-M133,0))</f>
        <v/>
      </c>
      <c r="AH133" s="124">
        <f>'1043Bi Dati di base lav.'!T129</f>
        <v>0</v>
      </c>
      <c r="AI133" s="124" t="str">
        <f t="shared" si="80"/>
        <v/>
      </c>
      <c r="AJ133" s="125">
        <f t="shared" si="81"/>
        <v>0</v>
      </c>
      <c r="AK133" s="126">
        <f t="shared" si="54"/>
        <v>0</v>
      </c>
      <c r="AL133" s="124">
        <f t="shared" si="82"/>
        <v>0</v>
      </c>
      <c r="AM133" s="124">
        <f>IF(E133="",0,'1043Bi Dati di base lav.'!P129)</f>
        <v>0</v>
      </c>
      <c r="AN133" s="127">
        <f>IF('1043Bi Dati di base lav.'!Y129&gt;0,AD133,0)</f>
        <v>0</v>
      </c>
      <c r="AO133" s="128">
        <f>IF('1043Bi Dati di base lav.'!Y129&gt;0,'1043Bi Dati di base lav.'!T129,0)</f>
        <v>0</v>
      </c>
      <c r="AP133" s="124" t="str">
        <f t="shared" si="83"/>
        <v/>
      </c>
      <c r="AQ133" s="124">
        <f>'1043Bi Dati di base lav.'!P129</f>
        <v>0</v>
      </c>
      <c r="AR133" s="124">
        <f t="shared" si="84"/>
        <v>0</v>
      </c>
    </row>
    <row r="134" spans="1:44" s="39" customFormat="1" ht="16.95" customHeight="1">
      <c r="A134" s="132" t="str">
        <f>IF('1043Bi Dati di base lav.'!A130="","",'1043Bi Dati di base lav.'!A130)</f>
        <v/>
      </c>
      <c r="B134" s="133" t="str">
        <f>IF('1043Bi Dati di base lav.'!B130="","",'1043Bi Dati di base lav.'!B130)</f>
        <v/>
      </c>
      <c r="C134" s="129" t="str">
        <f>IF('1043Bi Dati di base lav.'!C130="","",'1043Bi Dati di base lav.'!C130)</f>
        <v/>
      </c>
      <c r="D134" s="310" t="str">
        <f>IF(ISERROR('1043Bi Dati di base lav.'!AJ130),"",'1043Bi Dati di base lav.'!AJ130)</f>
        <v/>
      </c>
      <c r="E134" s="311" t="str">
        <f>IF('1043Bi Dati di base lav.'!N130="","",'1043Bi Dati di base lav.'!N130)</f>
        <v/>
      </c>
      <c r="F134" s="312" t="str">
        <f>IF('1043Bi Dati di base lav.'!O130="","",'1043Bi Dati di base lav.'!O130)</f>
        <v/>
      </c>
      <c r="G134" s="313" t="str">
        <f>IF('1043Bi Dati di base lav.'!P130="","",'1043Bi Dati di base lav.'!P130)</f>
        <v/>
      </c>
      <c r="H134" s="314" t="str">
        <f>IF('1043Bi Dati di base lav.'!Q130="","",'1043Bi Dati di base lav.'!Q130)</f>
        <v/>
      </c>
      <c r="I134" s="315" t="str">
        <f>IF('1043Bi Dati di base lav.'!R130="","",'1043Bi Dati di base lav.'!R130)</f>
        <v/>
      </c>
      <c r="J134" s="316" t="str">
        <f t="shared" si="63"/>
        <v/>
      </c>
      <c r="K134" s="317" t="str">
        <f>IF('1043Bi Dati di base lav.'!S130="","",'1043Bi Dati di base lav.'!S130)</f>
        <v/>
      </c>
      <c r="L134" s="318" t="str">
        <f t="shared" si="64"/>
        <v/>
      </c>
      <c r="M134" s="319" t="str">
        <f t="shared" si="65"/>
        <v/>
      </c>
      <c r="N134" s="320" t="str">
        <f t="shared" si="66"/>
        <v/>
      </c>
      <c r="O134" s="321" t="str">
        <f t="shared" si="67"/>
        <v/>
      </c>
      <c r="P134" s="322" t="str">
        <f t="shared" si="68"/>
        <v/>
      </c>
      <c r="Q134" s="318" t="str">
        <f t="shared" si="69"/>
        <v/>
      </c>
      <c r="R134" s="312" t="str">
        <f>IF(Q134="","",MAX((M134-AH134)*'1043Ai Domanda'!$B$31,0))</f>
        <v/>
      </c>
      <c r="S134" s="323" t="str">
        <f t="shared" si="70"/>
        <v/>
      </c>
      <c r="T134" s="119"/>
      <c r="U134" s="120" t="str">
        <f t="shared" si="71"/>
        <v/>
      </c>
      <c r="V134" s="121" t="str">
        <f>'1043Bi Dati di base lav.'!M130</f>
        <v/>
      </c>
      <c r="W134" s="122" t="str">
        <f>IF(A134="","",'1043Bi Dati di base lav.'!Q130-'1043Bi Dati di base lav.'!R130)</f>
        <v/>
      </c>
      <c r="X134" s="122" t="str">
        <f>IF(OR($C134="",E134="",F134="",G134="",K134="",'1043Ci Cif. d’affari stagionali'!$D$25&lt;&gt;"Diritto concesso"),"",E134-(F134+G134+W134+K134))</f>
        <v/>
      </c>
      <c r="Y134" s="123" t="str">
        <f t="shared" si="72"/>
        <v/>
      </c>
      <c r="Z134" s="123" t="str">
        <f t="shared" si="73"/>
        <v/>
      </c>
      <c r="AA134" s="123" t="str">
        <f t="shared" si="74"/>
        <v/>
      </c>
      <c r="AB134" s="124" t="str">
        <f t="shared" si="75"/>
        <v/>
      </c>
      <c r="AC134" s="124" t="str">
        <f t="shared" si="76"/>
        <v/>
      </c>
      <c r="AD134" s="124" t="str">
        <f t="shared" si="77"/>
        <v/>
      </c>
      <c r="AE134" s="124" t="str">
        <f t="shared" si="78"/>
        <v/>
      </c>
      <c r="AF134" s="124" t="str">
        <f t="shared" si="79"/>
        <v/>
      </c>
      <c r="AG134" s="124" t="str">
        <f>IF(OR($C134="",L134="",M134=""),"",MAX(N134+'1043Bi Dati di base lav.'!T130-M134,0))</f>
        <v/>
      </c>
      <c r="AH134" s="124">
        <f>'1043Bi Dati di base lav.'!T130</f>
        <v>0</v>
      </c>
      <c r="AI134" s="124" t="str">
        <f t="shared" si="80"/>
        <v/>
      </c>
      <c r="AJ134" s="125">
        <f t="shared" si="81"/>
        <v>0</v>
      </c>
      <c r="AK134" s="126">
        <f t="shared" si="54"/>
        <v>0</v>
      </c>
      <c r="AL134" s="124">
        <f t="shared" si="82"/>
        <v>0</v>
      </c>
      <c r="AM134" s="124">
        <f>IF(E134="",0,'1043Bi Dati di base lav.'!P130)</f>
        <v>0</v>
      </c>
      <c r="AN134" s="127">
        <f>IF('1043Bi Dati di base lav.'!Y130&gt;0,AD134,0)</f>
        <v>0</v>
      </c>
      <c r="AO134" s="128">
        <f>IF('1043Bi Dati di base lav.'!Y130&gt;0,'1043Bi Dati di base lav.'!T130,0)</f>
        <v>0</v>
      </c>
      <c r="AP134" s="124" t="str">
        <f t="shared" si="83"/>
        <v/>
      </c>
      <c r="AQ134" s="124">
        <f>'1043Bi Dati di base lav.'!P130</f>
        <v>0</v>
      </c>
      <c r="AR134" s="124">
        <f t="shared" si="84"/>
        <v>0</v>
      </c>
    </row>
    <row r="135" spans="1:44" s="39" customFormat="1" ht="16.95" customHeight="1">
      <c r="A135" s="132" t="str">
        <f>IF('1043Bi Dati di base lav.'!A131="","",'1043Bi Dati di base lav.'!A131)</f>
        <v/>
      </c>
      <c r="B135" s="133" t="str">
        <f>IF('1043Bi Dati di base lav.'!B131="","",'1043Bi Dati di base lav.'!B131)</f>
        <v/>
      </c>
      <c r="C135" s="129" t="str">
        <f>IF('1043Bi Dati di base lav.'!C131="","",'1043Bi Dati di base lav.'!C131)</f>
        <v/>
      </c>
      <c r="D135" s="310" t="str">
        <f>IF(ISERROR('1043Bi Dati di base lav.'!AJ131),"",'1043Bi Dati di base lav.'!AJ131)</f>
        <v/>
      </c>
      <c r="E135" s="311" t="str">
        <f>IF('1043Bi Dati di base lav.'!N131="","",'1043Bi Dati di base lav.'!N131)</f>
        <v/>
      </c>
      <c r="F135" s="312" t="str">
        <f>IF('1043Bi Dati di base lav.'!O131="","",'1043Bi Dati di base lav.'!O131)</f>
        <v/>
      </c>
      <c r="G135" s="313" t="str">
        <f>IF('1043Bi Dati di base lav.'!P131="","",'1043Bi Dati di base lav.'!P131)</f>
        <v/>
      </c>
      <c r="H135" s="314" t="str">
        <f>IF('1043Bi Dati di base lav.'!Q131="","",'1043Bi Dati di base lav.'!Q131)</f>
        <v/>
      </c>
      <c r="I135" s="315" t="str">
        <f>IF('1043Bi Dati di base lav.'!R131="","",'1043Bi Dati di base lav.'!R131)</f>
        <v/>
      </c>
      <c r="J135" s="316" t="str">
        <f t="shared" si="63"/>
        <v/>
      </c>
      <c r="K135" s="317" t="str">
        <f>IF('1043Bi Dati di base lav.'!S131="","",'1043Bi Dati di base lav.'!S131)</f>
        <v/>
      </c>
      <c r="L135" s="318" t="str">
        <f t="shared" si="64"/>
        <v/>
      </c>
      <c r="M135" s="319" t="str">
        <f t="shared" si="65"/>
        <v/>
      </c>
      <c r="N135" s="320" t="str">
        <f t="shared" si="66"/>
        <v/>
      </c>
      <c r="O135" s="321" t="str">
        <f t="shared" si="67"/>
        <v/>
      </c>
      <c r="P135" s="322" t="str">
        <f t="shared" si="68"/>
        <v/>
      </c>
      <c r="Q135" s="318" t="str">
        <f t="shared" si="69"/>
        <v/>
      </c>
      <c r="R135" s="312" t="str">
        <f>IF(Q135="","",MAX((M135-AH135)*'1043Ai Domanda'!$B$31,0))</f>
        <v/>
      </c>
      <c r="S135" s="323" t="str">
        <f t="shared" si="70"/>
        <v/>
      </c>
      <c r="T135" s="119"/>
      <c r="U135" s="120" t="str">
        <f t="shared" si="71"/>
        <v/>
      </c>
      <c r="V135" s="121" t="str">
        <f>'1043Bi Dati di base lav.'!M131</f>
        <v/>
      </c>
      <c r="W135" s="122" t="str">
        <f>IF(A135="","",'1043Bi Dati di base lav.'!Q131-'1043Bi Dati di base lav.'!R131)</f>
        <v/>
      </c>
      <c r="X135" s="122" t="str">
        <f>IF(OR($C135="",E135="",F135="",G135="",K135="",'1043Ci Cif. d’affari stagionali'!$D$25&lt;&gt;"Diritto concesso"),"",E135-(F135+G135+W135+K135))</f>
        <v/>
      </c>
      <c r="Y135" s="123" t="str">
        <f t="shared" si="72"/>
        <v/>
      </c>
      <c r="Z135" s="123" t="str">
        <f t="shared" si="73"/>
        <v/>
      </c>
      <c r="AA135" s="123" t="str">
        <f t="shared" si="74"/>
        <v/>
      </c>
      <c r="AB135" s="124" t="str">
        <f t="shared" si="75"/>
        <v/>
      </c>
      <c r="AC135" s="124" t="str">
        <f t="shared" si="76"/>
        <v/>
      </c>
      <c r="AD135" s="124" t="str">
        <f t="shared" si="77"/>
        <v/>
      </c>
      <c r="AE135" s="124" t="str">
        <f t="shared" si="78"/>
        <v/>
      </c>
      <c r="AF135" s="124" t="str">
        <f t="shared" si="79"/>
        <v/>
      </c>
      <c r="AG135" s="124" t="str">
        <f>IF(OR($C135="",L135="",M135=""),"",MAX(N135+'1043Bi Dati di base lav.'!T131-M135,0))</f>
        <v/>
      </c>
      <c r="AH135" s="124">
        <f>'1043Bi Dati di base lav.'!T131</f>
        <v>0</v>
      </c>
      <c r="AI135" s="124" t="str">
        <f t="shared" si="80"/>
        <v/>
      </c>
      <c r="AJ135" s="125">
        <f t="shared" si="81"/>
        <v>0</v>
      </c>
      <c r="AK135" s="126">
        <f t="shared" si="54"/>
        <v>0</v>
      </c>
      <c r="AL135" s="124">
        <f t="shared" si="82"/>
        <v>0</v>
      </c>
      <c r="AM135" s="124">
        <f>IF(E135="",0,'1043Bi Dati di base lav.'!P131)</f>
        <v>0</v>
      </c>
      <c r="AN135" s="127">
        <f>IF('1043Bi Dati di base lav.'!Y131&gt;0,AD135,0)</f>
        <v>0</v>
      </c>
      <c r="AO135" s="128">
        <f>IF('1043Bi Dati di base lav.'!Y131&gt;0,'1043Bi Dati di base lav.'!T131,0)</f>
        <v>0</v>
      </c>
      <c r="AP135" s="124" t="str">
        <f t="shared" si="83"/>
        <v/>
      </c>
      <c r="AQ135" s="124">
        <f>'1043Bi Dati di base lav.'!P131</f>
        <v>0</v>
      </c>
      <c r="AR135" s="124">
        <f t="shared" si="84"/>
        <v>0</v>
      </c>
    </row>
    <row r="136" spans="1:44" s="39" customFormat="1" ht="16.95" customHeight="1">
      <c r="A136" s="132" t="str">
        <f>IF('1043Bi Dati di base lav.'!A132="","",'1043Bi Dati di base lav.'!A132)</f>
        <v/>
      </c>
      <c r="B136" s="133" t="str">
        <f>IF('1043Bi Dati di base lav.'!B132="","",'1043Bi Dati di base lav.'!B132)</f>
        <v/>
      </c>
      <c r="C136" s="129" t="str">
        <f>IF('1043Bi Dati di base lav.'!C132="","",'1043Bi Dati di base lav.'!C132)</f>
        <v/>
      </c>
      <c r="D136" s="310" t="str">
        <f>IF(ISERROR('1043Bi Dati di base lav.'!AJ132),"",'1043Bi Dati di base lav.'!AJ132)</f>
        <v/>
      </c>
      <c r="E136" s="311" t="str">
        <f>IF('1043Bi Dati di base lav.'!N132="","",'1043Bi Dati di base lav.'!N132)</f>
        <v/>
      </c>
      <c r="F136" s="312" t="str">
        <f>IF('1043Bi Dati di base lav.'!O132="","",'1043Bi Dati di base lav.'!O132)</f>
        <v/>
      </c>
      <c r="G136" s="313" t="str">
        <f>IF('1043Bi Dati di base lav.'!P132="","",'1043Bi Dati di base lav.'!P132)</f>
        <v/>
      </c>
      <c r="H136" s="314" t="str">
        <f>IF('1043Bi Dati di base lav.'!Q132="","",'1043Bi Dati di base lav.'!Q132)</f>
        <v/>
      </c>
      <c r="I136" s="315" t="str">
        <f>IF('1043Bi Dati di base lav.'!R132="","",'1043Bi Dati di base lav.'!R132)</f>
        <v/>
      </c>
      <c r="J136" s="316" t="str">
        <f t="shared" si="63"/>
        <v/>
      </c>
      <c r="K136" s="317" t="str">
        <f>IF('1043Bi Dati di base lav.'!S132="","",'1043Bi Dati di base lav.'!S132)</f>
        <v/>
      </c>
      <c r="L136" s="318" t="str">
        <f t="shared" si="64"/>
        <v/>
      </c>
      <c r="M136" s="319" t="str">
        <f t="shared" si="65"/>
        <v/>
      </c>
      <c r="N136" s="320" t="str">
        <f t="shared" si="66"/>
        <v/>
      </c>
      <c r="O136" s="321" t="str">
        <f t="shared" si="67"/>
        <v/>
      </c>
      <c r="P136" s="322" t="str">
        <f t="shared" si="68"/>
        <v/>
      </c>
      <c r="Q136" s="318" t="str">
        <f t="shared" si="69"/>
        <v/>
      </c>
      <c r="R136" s="312" t="str">
        <f>IF(Q136="","",MAX((M136-AH136)*'1043Ai Domanda'!$B$31,0))</f>
        <v/>
      </c>
      <c r="S136" s="323" t="str">
        <f t="shared" si="70"/>
        <v/>
      </c>
      <c r="T136" s="119"/>
      <c r="U136" s="120" t="str">
        <f t="shared" si="71"/>
        <v/>
      </c>
      <c r="V136" s="121" t="str">
        <f>'1043Bi Dati di base lav.'!M132</f>
        <v/>
      </c>
      <c r="W136" s="122" t="str">
        <f>IF(A136="","",'1043Bi Dati di base lav.'!Q132-'1043Bi Dati di base lav.'!R132)</f>
        <v/>
      </c>
      <c r="X136" s="122" t="str">
        <f>IF(OR($C136="",E136="",F136="",G136="",K136="",'1043Ci Cif. d’affari stagionali'!$D$25&lt;&gt;"Diritto concesso"),"",E136-(F136+G136+W136+K136))</f>
        <v/>
      </c>
      <c r="Y136" s="123" t="str">
        <f t="shared" si="72"/>
        <v/>
      </c>
      <c r="Z136" s="123" t="str">
        <f t="shared" si="73"/>
        <v/>
      </c>
      <c r="AA136" s="123" t="str">
        <f t="shared" si="74"/>
        <v/>
      </c>
      <c r="AB136" s="124" t="str">
        <f t="shared" si="75"/>
        <v/>
      </c>
      <c r="AC136" s="124" t="str">
        <f t="shared" si="76"/>
        <v/>
      </c>
      <c r="AD136" s="124" t="str">
        <f t="shared" si="77"/>
        <v/>
      </c>
      <c r="AE136" s="124" t="str">
        <f t="shared" si="78"/>
        <v/>
      </c>
      <c r="AF136" s="124" t="str">
        <f t="shared" si="79"/>
        <v/>
      </c>
      <c r="AG136" s="124" t="str">
        <f>IF(OR($C136="",L136="",M136=""),"",MAX(N136+'1043Bi Dati di base lav.'!T132-M136,0))</f>
        <v/>
      </c>
      <c r="AH136" s="124">
        <f>'1043Bi Dati di base lav.'!T132</f>
        <v>0</v>
      </c>
      <c r="AI136" s="124" t="str">
        <f t="shared" si="80"/>
        <v/>
      </c>
      <c r="AJ136" s="125">
        <f t="shared" si="81"/>
        <v>0</v>
      </c>
      <c r="AK136" s="126">
        <f t="shared" si="54"/>
        <v>0</v>
      </c>
      <c r="AL136" s="124">
        <f t="shared" si="82"/>
        <v>0</v>
      </c>
      <c r="AM136" s="124">
        <f>IF(E136="",0,'1043Bi Dati di base lav.'!P132)</f>
        <v>0</v>
      </c>
      <c r="AN136" s="127">
        <f>IF('1043Bi Dati di base lav.'!Y132&gt;0,AD136,0)</f>
        <v>0</v>
      </c>
      <c r="AO136" s="128">
        <f>IF('1043Bi Dati di base lav.'!Y132&gt;0,'1043Bi Dati di base lav.'!T132,0)</f>
        <v>0</v>
      </c>
      <c r="AP136" s="124" t="str">
        <f t="shared" si="83"/>
        <v/>
      </c>
      <c r="AQ136" s="124">
        <f>'1043Bi Dati di base lav.'!P132</f>
        <v>0</v>
      </c>
      <c r="AR136" s="124">
        <f t="shared" si="84"/>
        <v>0</v>
      </c>
    </row>
    <row r="137" spans="1:44" s="39" customFormat="1" ht="16.95" customHeight="1">
      <c r="A137" s="132" t="str">
        <f>IF('1043Bi Dati di base lav.'!A133="","",'1043Bi Dati di base lav.'!A133)</f>
        <v/>
      </c>
      <c r="B137" s="133" t="str">
        <f>IF('1043Bi Dati di base lav.'!B133="","",'1043Bi Dati di base lav.'!B133)</f>
        <v/>
      </c>
      <c r="C137" s="129" t="str">
        <f>IF('1043Bi Dati di base lav.'!C133="","",'1043Bi Dati di base lav.'!C133)</f>
        <v/>
      </c>
      <c r="D137" s="310" t="str">
        <f>IF(ISERROR('1043Bi Dati di base lav.'!AJ133),"",'1043Bi Dati di base lav.'!AJ133)</f>
        <v/>
      </c>
      <c r="E137" s="311" t="str">
        <f>IF('1043Bi Dati di base lav.'!N133="","",'1043Bi Dati di base lav.'!N133)</f>
        <v/>
      </c>
      <c r="F137" s="312" t="str">
        <f>IF('1043Bi Dati di base lav.'!O133="","",'1043Bi Dati di base lav.'!O133)</f>
        <v/>
      </c>
      <c r="G137" s="313" t="str">
        <f>IF('1043Bi Dati di base lav.'!P133="","",'1043Bi Dati di base lav.'!P133)</f>
        <v/>
      </c>
      <c r="H137" s="314" t="str">
        <f>IF('1043Bi Dati di base lav.'!Q133="","",'1043Bi Dati di base lav.'!Q133)</f>
        <v/>
      </c>
      <c r="I137" s="315" t="str">
        <f>IF('1043Bi Dati di base lav.'!R133="","",'1043Bi Dati di base lav.'!R133)</f>
        <v/>
      </c>
      <c r="J137" s="316" t="str">
        <f t="shared" si="63"/>
        <v/>
      </c>
      <c r="K137" s="317" t="str">
        <f>IF('1043Bi Dati di base lav.'!S133="","",'1043Bi Dati di base lav.'!S133)</f>
        <v/>
      </c>
      <c r="L137" s="318" t="str">
        <f t="shared" si="64"/>
        <v/>
      </c>
      <c r="M137" s="319" t="str">
        <f t="shared" si="65"/>
        <v/>
      </c>
      <c r="N137" s="320" t="str">
        <f t="shared" si="66"/>
        <v/>
      </c>
      <c r="O137" s="321" t="str">
        <f t="shared" si="67"/>
        <v/>
      </c>
      <c r="P137" s="322" t="str">
        <f t="shared" si="68"/>
        <v/>
      </c>
      <c r="Q137" s="318" t="str">
        <f t="shared" si="69"/>
        <v/>
      </c>
      <c r="R137" s="312" t="str">
        <f>IF(Q137="","",MAX((M137-AH137)*'1043Ai Domanda'!$B$31,0))</f>
        <v/>
      </c>
      <c r="S137" s="323" t="str">
        <f t="shared" si="70"/>
        <v/>
      </c>
      <c r="T137" s="119"/>
      <c r="U137" s="120" t="str">
        <f t="shared" si="71"/>
        <v/>
      </c>
      <c r="V137" s="121" t="str">
        <f>'1043Bi Dati di base lav.'!M133</f>
        <v/>
      </c>
      <c r="W137" s="122" t="str">
        <f>IF(A137="","",'1043Bi Dati di base lav.'!Q133-'1043Bi Dati di base lav.'!R133)</f>
        <v/>
      </c>
      <c r="X137" s="122" t="str">
        <f>IF(OR($C137="",E137="",F137="",G137="",K137="",'1043Ci Cif. d’affari stagionali'!$D$25&lt;&gt;"Diritto concesso"),"",E137-(F137+G137+W137+K137))</f>
        <v/>
      </c>
      <c r="Y137" s="123" t="str">
        <f t="shared" si="72"/>
        <v/>
      </c>
      <c r="Z137" s="123" t="str">
        <f t="shared" si="73"/>
        <v/>
      </c>
      <c r="AA137" s="123" t="str">
        <f t="shared" si="74"/>
        <v/>
      </c>
      <c r="AB137" s="124" t="str">
        <f t="shared" si="75"/>
        <v/>
      </c>
      <c r="AC137" s="124" t="str">
        <f t="shared" si="76"/>
        <v/>
      </c>
      <c r="AD137" s="124" t="str">
        <f t="shared" si="77"/>
        <v/>
      </c>
      <c r="AE137" s="124" t="str">
        <f t="shared" si="78"/>
        <v/>
      </c>
      <c r="AF137" s="124" t="str">
        <f t="shared" si="79"/>
        <v/>
      </c>
      <c r="AG137" s="124" t="str">
        <f>IF(OR($C137="",L137="",M137=""),"",MAX(N137+'1043Bi Dati di base lav.'!T133-M137,0))</f>
        <v/>
      </c>
      <c r="AH137" s="124">
        <f>'1043Bi Dati di base lav.'!T133</f>
        <v>0</v>
      </c>
      <c r="AI137" s="124" t="str">
        <f t="shared" si="80"/>
        <v/>
      </c>
      <c r="AJ137" s="125">
        <f t="shared" si="81"/>
        <v>0</v>
      </c>
      <c r="AK137" s="126">
        <f t="shared" si="54"/>
        <v>0</v>
      </c>
      <c r="AL137" s="124">
        <f t="shared" si="82"/>
        <v>0</v>
      </c>
      <c r="AM137" s="124">
        <f>IF(E137="",0,'1043Bi Dati di base lav.'!P133)</f>
        <v>0</v>
      </c>
      <c r="AN137" s="127">
        <f>IF('1043Bi Dati di base lav.'!Y133&gt;0,AD137,0)</f>
        <v>0</v>
      </c>
      <c r="AO137" s="128">
        <f>IF('1043Bi Dati di base lav.'!Y133&gt;0,'1043Bi Dati di base lav.'!T133,0)</f>
        <v>0</v>
      </c>
      <c r="AP137" s="124" t="str">
        <f t="shared" si="83"/>
        <v/>
      </c>
      <c r="AQ137" s="124">
        <f>'1043Bi Dati di base lav.'!P133</f>
        <v>0</v>
      </c>
      <c r="AR137" s="124">
        <f t="shared" si="84"/>
        <v>0</v>
      </c>
    </row>
    <row r="138" spans="1:44" s="39" customFormat="1" ht="16.95" customHeight="1">
      <c r="A138" s="132" t="str">
        <f>IF('1043Bi Dati di base lav.'!A134="","",'1043Bi Dati di base lav.'!A134)</f>
        <v/>
      </c>
      <c r="B138" s="133" t="str">
        <f>IF('1043Bi Dati di base lav.'!B134="","",'1043Bi Dati di base lav.'!B134)</f>
        <v/>
      </c>
      <c r="C138" s="129" t="str">
        <f>IF('1043Bi Dati di base lav.'!C134="","",'1043Bi Dati di base lav.'!C134)</f>
        <v/>
      </c>
      <c r="D138" s="310" t="str">
        <f>IF(ISERROR('1043Bi Dati di base lav.'!AJ134),"",'1043Bi Dati di base lav.'!AJ134)</f>
        <v/>
      </c>
      <c r="E138" s="311" t="str">
        <f>IF('1043Bi Dati di base lav.'!N134="","",'1043Bi Dati di base lav.'!N134)</f>
        <v/>
      </c>
      <c r="F138" s="312" t="str">
        <f>IF('1043Bi Dati di base lav.'!O134="","",'1043Bi Dati di base lav.'!O134)</f>
        <v/>
      </c>
      <c r="G138" s="313" t="str">
        <f>IF('1043Bi Dati di base lav.'!P134="","",'1043Bi Dati di base lav.'!P134)</f>
        <v/>
      </c>
      <c r="H138" s="314" t="str">
        <f>IF('1043Bi Dati di base lav.'!Q134="","",'1043Bi Dati di base lav.'!Q134)</f>
        <v/>
      </c>
      <c r="I138" s="315" t="str">
        <f>IF('1043Bi Dati di base lav.'!R134="","",'1043Bi Dati di base lav.'!R134)</f>
        <v/>
      </c>
      <c r="J138" s="316" t="str">
        <f t="shared" si="63"/>
        <v/>
      </c>
      <c r="K138" s="317" t="str">
        <f>IF('1043Bi Dati di base lav.'!S134="","",'1043Bi Dati di base lav.'!S134)</f>
        <v/>
      </c>
      <c r="L138" s="318" t="str">
        <f t="shared" si="64"/>
        <v/>
      </c>
      <c r="M138" s="319" t="str">
        <f t="shared" si="65"/>
        <v/>
      </c>
      <c r="N138" s="320" t="str">
        <f t="shared" si="66"/>
        <v/>
      </c>
      <c r="O138" s="321" t="str">
        <f t="shared" si="67"/>
        <v/>
      </c>
      <c r="P138" s="322" t="str">
        <f t="shared" si="68"/>
        <v/>
      </c>
      <c r="Q138" s="318" t="str">
        <f t="shared" si="69"/>
        <v/>
      </c>
      <c r="R138" s="312" t="str">
        <f>IF(Q138="","",MAX((M138-AH138)*'1043Ai Domanda'!$B$31,0))</f>
        <v/>
      </c>
      <c r="S138" s="323" t="str">
        <f t="shared" si="70"/>
        <v/>
      </c>
      <c r="T138" s="119"/>
      <c r="U138" s="120" t="str">
        <f t="shared" si="71"/>
        <v/>
      </c>
      <c r="V138" s="121" t="str">
        <f>'1043Bi Dati di base lav.'!M134</f>
        <v/>
      </c>
      <c r="W138" s="122" t="str">
        <f>IF(A138="","",'1043Bi Dati di base lav.'!Q134-'1043Bi Dati di base lav.'!R134)</f>
        <v/>
      </c>
      <c r="X138" s="122" t="str">
        <f>IF(OR($C138="",E138="",F138="",G138="",K138="",'1043Ci Cif. d’affari stagionali'!$D$25&lt;&gt;"Diritto concesso"),"",E138-(F138+G138+W138+K138))</f>
        <v/>
      </c>
      <c r="Y138" s="123" t="str">
        <f t="shared" si="72"/>
        <v/>
      </c>
      <c r="Z138" s="123" t="str">
        <f t="shared" si="73"/>
        <v/>
      </c>
      <c r="AA138" s="123" t="str">
        <f t="shared" si="74"/>
        <v/>
      </c>
      <c r="AB138" s="124" t="str">
        <f t="shared" si="75"/>
        <v/>
      </c>
      <c r="AC138" s="124" t="str">
        <f t="shared" si="76"/>
        <v/>
      </c>
      <c r="AD138" s="124" t="str">
        <f t="shared" si="77"/>
        <v/>
      </c>
      <c r="AE138" s="124" t="str">
        <f t="shared" si="78"/>
        <v/>
      </c>
      <c r="AF138" s="124" t="str">
        <f t="shared" si="79"/>
        <v/>
      </c>
      <c r="AG138" s="124" t="str">
        <f>IF(OR($C138="",L138="",M138=""),"",MAX(N138+'1043Bi Dati di base lav.'!T134-M138,0))</f>
        <v/>
      </c>
      <c r="AH138" s="124">
        <f>'1043Bi Dati di base lav.'!T134</f>
        <v>0</v>
      </c>
      <c r="AI138" s="124" t="str">
        <f t="shared" si="80"/>
        <v/>
      </c>
      <c r="AJ138" s="125">
        <f t="shared" si="81"/>
        <v>0</v>
      </c>
      <c r="AK138" s="126">
        <f t="shared" si="54"/>
        <v>0</v>
      </c>
      <c r="AL138" s="124">
        <f t="shared" si="82"/>
        <v>0</v>
      </c>
      <c r="AM138" s="124">
        <f>IF(E138="",0,'1043Bi Dati di base lav.'!P134)</f>
        <v>0</v>
      </c>
      <c r="AN138" s="127">
        <f>IF('1043Bi Dati di base lav.'!Y134&gt;0,AD138,0)</f>
        <v>0</v>
      </c>
      <c r="AO138" s="128">
        <f>IF('1043Bi Dati di base lav.'!Y134&gt;0,'1043Bi Dati di base lav.'!T134,0)</f>
        <v>0</v>
      </c>
      <c r="AP138" s="124" t="str">
        <f t="shared" si="83"/>
        <v/>
      </c>
      <c r="AQ138" s="124">
        <f>'1043Bi Dati di base lav.'!P134</f>
        <v>0</v>
      </c>
      <c r="AR138" s="124">
        <f t="shared" si="84"/>
        <v>0</v>
      </c>
    </row>
    <row r="139" spans="1:44" s="39" customFormat="1" ht="16.95" customHeight="1">
      <c r="A139" s="132" t="str">
        <f>IF('1043Bi Dati di base lav.'!A135="","",'1043Bi Dati di base lav.'!A135)</f>
        <v/>
      </c>
      <c r="B139" s="133" t="str">
        <f>IF('1043Bi Dati di base lav.'!B135="","",'1043Bi Dati di base lav.'!B135)</f>
        <v/>
      </c>
      <c r="C139" s="129" t="str">
        <f>IF('1043Bi Dati di base lav.'!C135="","",'1043Bi Dati di base lav.'!C135)</f>
        <v/>
      </c>
      <c r="D139" s="310" t="str">
        <f>IF(ISERROR('1043Bi Dati di base lav.'!AJ135),"",'1043Bi Dati di base lav.'!AJ135)</f>
        <v/>
      </c>
      <c r="E139" s="311" t="str">
        <f>IF('1043Bi Dati di base lav.'!N135="","",'1043Bi Dati di base lav.'!N135)</f>
        <v/>
      </c>
      <c r="F139" s="312" t="str">
        <f>IF('1043Bi Dati di base lav.'!O135="","",'1043Bi Dati di base lav.'!O135)</f>
        <v/>
      </c>
      <c r="G139" s="313" t="str">
        <f>IF('1043Bi Dati di base lav.'!P135="","",'1043Bi Dati di base lav.'!P135)</f>
        <v/>
      </c>
      <c r="H139" s="314" t="str">
        <f>IF('1043Bi Dati di base lav.'!Q135="","",'1043Bi Dati di base lav.'!Q135)</f>
        <v/>
      </c>
      <c r="I139" s="315" t="str">
        <f>IF('1043Bi Dati di base lav.'!R135="","",'1043Bi Dati di base lav.'!R135)</f>
        <v/>
      </c>
      <c r="J139" s="316" t="str">
        <f t="shared" si="63"/>
        <v/>
      </c>
      <c r="K139" s="317" t="str">
        <f>IF('1043Bi Dati di base lav.'!S135="","",'1043Bi Dati di base lav.'!S135)</f>
        <v/>
      </c>
      <c r="L139" s="318" t="str">
        <f t="shared" si="64"/>
        <v/>
      </c>
      <c r="M139" s="319" t="str">
        <f t="shared" si="65"/>
        <v/>
      </c>
      <c r="N139" s="320" t="str">
        <f t="shared" si="66"/>
        <v/>
      </c>
      <c r="O139" s="321" t="str">
        <f t="shared" si="67"/>
        <v/>
      </c>
      <c r="P139" s="322" t="str">
        <f t="shared" si="68"/>
        <v/>
      </c>
      <c r="Q139" s="318" t="str">
        <f t="shared" si="69"/>
        <v/>
      </c>
      <c r="R139" s="312" t="str">
        <f>IF(Q139="","",MAX((M139-AH139)*'1043Ai Domanda'!$B$31,0))</f>
        <v/>
      </c>
      <c r="S139" s="323" t="str">
        <f t="shared" si="70"/>
        <v/>
      </c>
      <c r="T139" s="119"/>
      <c r="U139" s="120" t="str">
        <f t="shared" si="71"/>
        <v/>
      </c>
      <c r="V139" s="121" t="str">
        <f>'1043Bi Dati di base lav.'!M135</f>
        <v/>
      </c>
      <c r="W139" s="122" t="str">
        <f>IF(A139="","",'1043Bi Dati di base lav.'!Q135-'1043Bi Dati di base lav.'!R135)</f>
        <v/>
      </c>
      <c r="X139" s="122" t="str">
        <f>IF(OR($C139="",E139="",F139="",G139="",K139="",'1043Ci Cif. d’affari stagionali'!$D$25&lt;&gt;"Diritto concesso"),"",E139-(F139+G139+W139+K139))</f>
        <v/>
      </c>
      <c r="Y139" s="123" t="str">
        <f t="shared" si="72"/>
        <v/>
      </c>
      <c r="Z139" s="123" t="str">
        <f t="shared" si="73"/>
        <v/>
      </c>
      <c r="AA139" s="123" t="str">
        <f t="shared" si="74"/>
        <v/>
      </c>
      <c r="AB139" s="124" t="str">
        <f t="shared" si="75"/>
        <v/>
      </c>
      <c r="AC139" s="124" t="str">
        <f t="shared" si="76"/>
        <v/>
      </c>
      <c r="AD139" s="124" t="str">
        <f t="shared" si="77"/>
        <v/>
      </c>
      <c r="AE139" s="124" t="str">
        <f t="shared" si="78"/>
        <v/>
      </c>
      <c r="AF139" s="124" t="str">
        <f t="shared" si="79"/>
        <v/>
      </c>
      <c r="AG139" s="124" t="str">
        <f>IF(OR($C139="",L139="",M139=""),"",MAX(N139+'1043Bi Dati di base lav.'!T135-M139,0))</f>
        <v/>
      </c>
      <c r="AH139" s="124">
        <f>'1043Bi Dati di base lav.'!T135</f>
        <v>0</v>
      </c>
      <c r="AI139" s="124" t="str">
        <f t="shared" si="80"/>
        <v/>
      </c>
      <c r="AJ139" s="125">
        <f t="shared" si="81"/>
        <v>0</v>
      </c>
      <c r="AK139" s="126">
        <f t="shared" si="54"/>
        <v>0</v>
      </c>
      <c r="AL139" s="124">
        <f t="shared" si="82"/>
        <v>0</v>
      </c>
      <c r="AM139" s="124">
        <f>IF(E139="",0,'1043Bi Dati di base lav.'!P135)</f>
        <v>0</v>
      </c>
      <c r="AN139" s="127">
        <f>IF('1043Bi Dati di base lav.'!Y135&gt;0,AD139,0)</f>
        <v>0</v>
      </c>
      <c r="AO139" s="128">
        <f>IF('1043Bi Dati di base lav.'!Y135&gt;0,'1043Bi Dati di base lav.'!T135,0)</f>
        <v>0</v>
      </c>
      <c r="AP139" s="124" t="str">
        <f t="shared" si="83"/>
        <v/>
      </c>
      <c r="AQ139" s="124">
        <f>'1043Bi Dati di base lav.'!P135</f>
        <v>0</v>
      </c>
      <c r="AR139" s="124">
        <f t="shared" si="84"/>
        <v>0</v>
      </c>
    </row>
    <row r="140" spans="1:44" s="39" customFormat="1" ht="16.95" customHeight="1">
      <c r="A140" s="132" t="str">
        <f>IF('1043Bi Dati di base lav.'!A136="","",'1043Bi Dati di base lav.'!A136)</f>
        <v/>
      </c>
      <c r="B140" s="133" t="str">
        <f>IF('1043Bi Dati di base lav.'!B136="","",'1043Bi Dati di base lav.'!B136)</f>
        <v/>
      </c>
      <c r="C140" s="129" t="str">
        <f>IF('1043Bi Dati di base lav.'!C136="","",'1043Bi Dati di base lav.'!C136)</f>
        <v/>
      </c>
      <c r="D140" s="310" t="str">
        <f>IF(ISERROR('1043Bi Dati di base lav.'!AJ136),"",'1043Bi Dati di base lav.'!AJ136)</f>
        <v/>
      </c>
      <c r="E140" s="311" t="str">
        <f>IF('1043Bi Dati di base lav.'!N136="","",'1043Bi Dati di base lav.'!N136)</f>
        <v/>
      </c>
      <c r="F140" s="312" t="str">
        <f>IF('1043Bi Dati di base lav.'!O136="","",'1043Bi Dati di base lav.'!O136)</f>
        <v/>
      </c>
      <c r="G140" s="313" t="str">
        <f>IF('1043Bi Dati di base lav.'!P136="","",'1043Bi Dati di base lav.'!P136)</f>
        <v/>
      </c>
      <c r="H140" s="314" t="str">
        <f>IF('1043Bi Dati di base lav.'!Q136="","",'1043Bi Dati di base lav.'!Q136)</f>
        <v/>
      </c>
      <c r="I140" s="315" t="str">
        <f>IF('1043Bi Dati di base lav.'!R136="","",'1043Bi Dati di base lav.'!R136)</f>
        <v/>
      </c>
      <c r="J140" s="316" t="str">
        <f t="shared" si="63"/>
        <v/>
      </c>
      <c r="K140" s="317" t="str">
        <f>IF('1043Bi Dati di base lav.'!S136="","",'1043Bi Dati di base lav.'!S136)</f>
        <v/>
      </c>
      <c r="L140" s="318" t="str">
        <f t="shared" si="64"/>
        <v/>
      </c>
      <c r="M140" s="319" t="str">
        <f t="shared" si="65"/>
        <v/>
      </c>
      <c r="N140" s="320" t="str">
        <f t="shared" si="66"/>
        <v/>
      </c>
      <c r="O140" s="321" t="str">
        <f t="shared" si="67"/>
        <v/>
      </c>
      <c r="P140" s="322" t="str">
        <f t="shared" si="68"/>
        <v/>
      </c>
      <c r="Q140" s="318" t="str">
        <f t="shared" si="69"/>
        <v/>
      </c>
      <c r="R140" s="312" t="str">
        <f>IF(Q140="","",MAX((M140-AH140)*'1043Ai Domanda'!$B$31,0))</f>
        <v/>
      </c>
      <c r="S140" s="323" t="str">
        <f t="shared" si="70"/>
        <v/>
      </c>
      <c r="T140" s="119"/>
      <c r="U140" s="120" t="str">
        <f t="shared" si="71"/>
        <v/>
      </c>
      <c r="V140" s="121" t="str">
        <f>'1043Bi Dati di base lav.'!M136</f>
        <v/>
      </c>
      <c r="W140" s="122" t="str">
        <f>IF(A140="","",'1043Bi Dati di base lav.'!Q136-'1043Bi Dati di base lav.'!R136)</f>
        <v/>
      </c>
      <c r="X140" s="122" t="str">
        <f>IF(OR($C140="",E140="",F140="",G140="",K140="",'1043Ci Cif. d’affari stagionali'!$D$25&lt;&gt;"Diritto concesso"),"",E140-(F140+G140+W140+K140))</f>
        <v/>
      </c>
      <c r="Y140" s="123" t="str">
        <f t="shared" si="72"/>
        <v/>
      </c>
      <c r="Z140" s="123" t="str">
        <f t="shared" si="73"/>
        <v/>
      </c>
      <c r="AA140" s="123" t="str">
        <f t="shared" si="74"/>
        <v/>
      </c>
      <c r="AB140" s="124" t="str">
        <f t="shared" si="75"/>
        <v/>
      </c>
      <c r="AC140" s="124" t="str">
        <f t="shared" si="76"/>
        <v/>
      </c>
      <c r="AD140" s="124" t="str">
        <f t="shared" si="77"/>
        <v/>
      </c>
      <c r="AE140" s="124" t="str">
        <f t="shared" si="78"/>
        <v/>
      </c>
      <c r="AF140" s="124" t="str">
        <f t="shared" si="79"/>
        <v/>
      </c>
      <c r="AG140" s="124" t="str">
        <f>IF(OR($C140="",L140="",M140=""),"",MAX(N140+'1043Bi Dati di base lav.'!T136-M140,0))</f>
        <v/>
      </c>
      <c r="AH140" s="124">
        <f>'1043Bi Dati di base lav.'!T136</f>
        <v>0</v>
      </c>
      <c r="AI140" s="124" t="str">
        <f t="shared" si="80"/>
        <v/>
      </c>
      <c r="AJ140" s="125">
        <f t="shared" si="81"/>
        <v>0</v>
      </c>
      <c r="AK140" s="126">
        <f t="shared" si="54"/>
        <v>0</v>
      </c>
      <c r="AL140" s="124">
        <f t="shared" si="82"/>
        <v>0</v>
      </c>
      <c r="AM140" s="124">
        <f>IF(E140="",0,'1043Bi Dati di base lav.'!P136)</f>
        <v>0</v>
      </c>
      <c r="AN140" s="127">
        <f>IF('1043Bi Dati di base lav.'!Y136&gt;0,AD140,0)</f>
        <v>0</v>
      </c>
      <c r="AO140" s="128">
        <f>IF('1043Bi Dati di base lav.'!Y136&gt;0,'1043Bi Dati di base lav.'!T136,0)</f>
        <v>0</v>
      </c>
      <c r="AP140" s="124" t="str">
        <f t="shared" si="83"/>
        <v/>
      </c>
      <c r="AQ140" s="124">
        <f>'1043Bi Dati di base lav.'!P136</f>
        <v>0</v>
      </c>
      <c r="AR140" s="124">
        <f t="shared" si="84"/>
        <v>0</v>
      </c>
    </row>
    <row r="141" spans="1:44" s="39" customFormat="1" ht="16.95" customHeight="1">
      <c r="A141" s="132" t="str">
        <f>IF('1043Bi Dati di base lav.'!A137="","",'1043Bi Dati di base lav.'!A137)</f>
        <v/>
      </c>
      <c r="B141" s="133" t="str">
        <f>IF('1043Bi Dati di base lav.'!B137="","",'1043Bi Dati di base lav.'!B137)</f>
        <v/>
      </c>
      <c r="C141" s="129" t="str">
        <f>IF('1043Bi Dati di base lav.'!C137="","",'1043Bi Dati di base lav.'!C137)</f>
        <v/>
      </c>
      <c r="D141" s="310" t="str">
        <f>IF(ISERROR('1043Bi Dati di base lav.'!AJ137),"",'1043Bi Dati di base lav.'!AJ137)</f>
        <v/>
      </c>
      <c r="E141" s="311" t="str">
        <f>IF('1043Bi Dati di base lav.'!N137="","",'1043Bi Dati di base lav.'!N137)</f>
        <v/>
      </c>
      <c r="F141" s="312" t="str">
        <f>IF('1043Bi Dati di base lav.'!O137="","",'1043Bi Dati di base lav.'!O137)</f>
        <v/>
      </c>
      <c r="G141" s="313" t="str">
        <f>IF('1043Bi Dati di base lav.'!P137="","",'1043Bi Dati di base lav.'!P137)</f>
        <v/>
      </c>
      <c r="H141" s="314" t="str">
        <f>IF('1043Bi Dati di base lav.'!Q137="","",'1043Bi Dati di base lav.'!Q137)</f>
        <v/>
      </c>
      <c r="I141" s="315" t="str">
        <f>IF('1043Bi Dati di base lav.'!R137="","",'1043Bi Dati di base lav.'!R137)</f>
        <v/>
      </c>
      <c r="J141" s="316" t="str">
        <f t="shared" si="63"/>
        <v/>
      </c>
      <c r="K141" s="317" t="str">
        <f>IF('1043Bi Dati di base lav.'!S137="","",'1043Bi Dati di base lav.'!S137)</f>
        <v/>
      </c>
      <c r="L141" s="318" t="str">
        <f t="shared" si="64"/>
        <v/>
      </c>
      <c r="M141" s="319" t="str">
        <f t="shared" si="65"/>
        <v/>
      </c>
      <c r="N141" s="320" t="str">
        <f t="shared" si="66"/>
        <v/>
      </c>
      <c r="O141" s="321" t="str">
        <f t="shared" si="67"/>
        <v/>
      </c>
      <c r="P141" s="322" t="str">
        <f t="shared" si="68"/>
        <v/>
      </c>
      <c r="Q141" s="318" t="str">
        <f t="shared" si="69"/>
        <v/>
      </c>
      <c r="R141" s="312" t="str">
        <f>IF(Q141="","",MAX((M141-AH141)*'1043Ai Domanda'!$B$31,0))</f>
        <v/>
      </c>
      <c r="S141" s="323" t="str">
        <f t="shared" si="70"/>
        <v/>
      </c>
      <c r="T141" s="119"/>
      <c r="U141" s="120" t="str">
        <f t="shared" si="71"/>
        <v/>
      </c>
      <c r="V141" s="121" t="str">
        <f>'1043Bi Dati di base lav.'!M137</f>
        <v/>
      </c>
      <c r="W141" s="122" t="str">
        <f>IF(A141="","",'1043Bi Dati di base lav.'!Q137-'1043Bi Dati di base lav.'!R137)</f>
        <v/>
      </c>
      <c r="X141" s="122" t="str">
        <f>IF(OR($C141="",E141="",F141="",G141="",K141="",'1043Ci Cif. d’affari stagionali'!$D$25&lt;&gt;"Diritto concesso"),"",E141-(F141+G141+W141+K141))</f>
        <v/>
      </c>
      <c r="Y141" s="123" t="str">
        <f t="shared" si="72"/>
        <v/>
      </c>
      <c r="Z141" s="123" t="str">
        <f t="shared" si="73"/>
        <v/>
      </c>
      <c r="AA141" s="123" t="str">
        <f t="shared" si="74"/>
        <v/>
      </c>
      <c r="AB141" s="124" t="str">
        <f t="shared" si="75"/>
        <v/>
      </c>
      <c r="AC141" s="124" t="str">
        <f t="shared" si="76"/>
        <v/>
      </c>
      <c r="AD141" s="124" t="str">
        <f t="shared" si="77"/>
        <v/>
      </c>
      <c r="AE141" s="124" t="str">
        <f t="shared" si="78"/>
        <v/>
      </c>
      <c r="AF141" s="124" t="str">
        <f t="shared" si="79"/>
        <v/>
      </c>
      <c r="AG141" s="124" t="str">
        <f>IF(OR($C141="",L141="",M141=""),"",MAX(N141+'1043Bi Dati di base lav.'!T137-M141,0))</f>
        <v/>
      </c>
      <c r="AH141" s="124">
        <f>'1043Bi Dati di base lav.'!T137</f>
        <v>0</v>
      </c>
      <c r="AI141" s="124" t="str">
        <f t="shared" si="80"/>
        <v/>
      </c>
      <c r="AJ141" s="125">
        <f t="shared" si="81"/>
        <v>0</v>
      </c>
      <c r="AK141" s="126">
        <f t="shared" ref="AK141:AK204" si="85">IF(OR(L141="",Q141=""),0,IF(ROUND(IF(OR($C141="",E141="",F141="",G141="", K141="",),"",E141-(F141+G141+W141)),2)&gt;0,1,0))</f>
        <v>0</v>
      </c>
      <c r="AL141" s="124">
        <f t="shared" si="82"/>
        <v>0</v>
      </c>
      <c r="AM141" s="124">
        <f>IF(E141="",0,'1043Bi Dati di base lav.'!P137)</f>
        <v>0</v>
      </c>
      <c r="AN141" s="127">
        <f>IF('1043Bi Dati di base lav.'!Y137&gt;0,AD141,0)</f>
        <v>0</v>
      </c>
      <c r="AO141" s="128">
        <f>IF('1043Bi Dati di base lav.'!Y137&gt;0,'1043Bi Dati di base lav.'!T137,0)</f>
        <v>0</v>
      </c>
      <c r="AP141" s="124" t="str">
        <f t="shared" si="83"/>
        <v/>
      </c>
      <c r="AQ141" s="124">
        <f>'1043Bi Dati di base lav.'!P137</f>
        <v>0</v>
      </c>
      <c r="AR141" s="124">
        <f t="shared" si="84"/>
        <v>0</v>
      </c>
    </row>
    <row r="142" spans="1:44" s="39" customFormat="1" ht="16.95" customHeight="1">
      <c r="A142" s="132" t="str">
        <f>IF('1043Bi Dati di base lav.'!A138="","",'1043Bi Dati di base lav.'!A138)</f>
        <v/>
      </c>
      <c r="B142" s="133" t="str">
        <f>IF('1043Bi Dati di base lav.'!B138="","",'1043Bi Dati di base lav.'!B138)</f>
        <v/>
      </c>
      <c r="C142" s="129" t="str">
        <f>IF('1043Bi Dati di base lav.'!C138="","",'1043Bi Dati di base lav.'!C138)</f>
        <v/>
      </c>
      <c r="D142" s="310" t="str">
        <f>IF(ISERROR('1043Bi Dati di base lav.'!AJ138),"",'1043Bi Dati di base lav.'!AJ138)</f>
        <v/>
      </c>
      <c r="E142" s="311" t="str">
        <f>IF('1043Bi Dati di base lav.'!N138="","",'1043Bi Dati di base lav.'!N138)</f>
        <v/>
      </c>
      <c r="F142" s="312" t="str">
        <f>IF('1043Bi Dati di base lav.'!O138="","",'1043Bi Dati di base lav.'!O138)</f>
        <v/>
      </c>
      <c r="G142" s="313" t="str">
        <f>IF('1043Bi Dati di base lav.'!P138="","",'1043Bi Dati di base lav.'!P138)</f>
        <v/>
      </c>
      <c r="H142" s="314" t="str">
        <f>IF('1043Bi Dati di base lav.'!Q138="","",'1043Bi Dati di base lav.'!Q138)</f>
        <v/>
      </c>
      <c r="I142" s="315" t="str">
        <f>IF('1043Bi Dati di base lav.'!R138="","",'1043Bi Dati di base lav.'!R138)</f>
        <v/>
      </c>
      <c r="J142" s="316" t="str">
        <f t="shared" si="63"/>
        <v/>
      </c>
      <c r="K142" s="317" t="str">
        <f>IF('1043Bi Dati di base lav.'!S138="","",'1043Bi Dati di base lav.'!S138)</f>
        <v/>
      </c>
      <c r="L142" s="318" t="str">
        <f t="shared" si="64"/>
        <v/>
      </c>
      <c r="M142" s="319" t="str">
        <f t="shared" si="65"/>
        <v/>
      </c>
      <c r="N142" s="320" t="str">
        <f t="shared" si="66"/>
        <v/>
      </c>
      <c r="O142" s="321" t="str">
        <f t="shared" si="67"/>
        <v/>
      </c>
      <c r="P142" s="322" t="str">
        <f t="shared" si="68"/>
        <v/>
      </c>
      <c r="Q142" s="318" t="str">
        <f t="shared" si="69"/>
        <v/>
      </c>
      <c r="R142" s="312" t="str">
        <f>IF(Q142="","",MAX((M142-AH142)*'1043Ai Domanda'!$B$31,0))</f>
        <v/>
      </c>
      <c r="S142" s="323" t="str">
        <f t="shared" si="70"/>
        <v/>
      </c>
      <c r="T142" s="119"/>
      <c r="U142" s="120" t="str">
        <f t="shared" si="71"/>
        <v/>
      </c>
      <c r="V142" s="121" t="str">
        <f>'1043Bi Dati di base lav.'!M138</f>
        <v/>
      </c>
      <c r="W142" s="122" t="str">
        <f>IF(A142="","",'1043Bi Dati di base lav.'!Q138-'1043Bi Dati di base lav.'!R138)</f>
        <v/>
      </c>
      <c r="X142" s="122" t="str">
        <f>IF(OR($C142="",E142="",F142="",G142="",K142="",'1043Ci Cif. d’affari stagionali'!$D$25&lt;&gt;"Diritto concesso"),"",E142-(F142+G142+W142+K142))</f>
        <v/>
      </c>
      <c r="Y142" s="123" t="str">
        <f t="shared" si="72"/>
        <v/>
      </c>
      <c r="Z142" s="123" t="str">
        <f t="shared" si="73"/>
        <v/>
      </c>
      <c r="AA142" s="123" t="str">
        <f t="shared" si="74"/>
        <v/>
      </c>
      <c r="AB142" s="124" t="str">
        <f t="shared" si="75"/>
        <v/>
      </c>
      <c r="AC142" s="124" t="str">
        <f t="shared" si="76"/>
        <v/>
      </c>
      <c r="AD142" s="124" t="str">
        <f t="shared" si="77"/>
        <v/>
      </c>
      <c r="AE142" s="124" t="str">
        <f t="shared" si="78"/>
        <v/>
      </c>
      <c r="AF142" s="124" t="str">
        <f t="shared" si="79"/>
        <v/>
      </c>
      <c r="AG142" s="124" t="str">
        <f>IF(OR($C142="",L142="",M142=""),"",MAX(N142+'1043Bi Dati di base lav.'!T138-M142,0))</f>
        <v/>
      </c>
      <c r="AH142" s="124">
        <f>'1043Bi Dati di base lav.'!T138</f>
        <v>0</v>
      </c>
      <c r="AI142" s="124" t="str">
        <f t="shared" si="80"/>
        <v/>
      </c>
      <c r="AJ142" s="125">
        <f t="shared" si="81"/>
        <v>0</v>
      </c>
      <c r="AK142" s="126">
        <f t="shared" si="85"/>
        <v>0</v>
      </c>
      <c r="AL142" s="124">
        <f t="shared" si="82"/>
        <v>0</v>
      </c>
      <c r="AM142" s="124">
        <f>IF(E142="",0,'1043Bi Dati di base lav.'!P138)</f>
        <v>0</v>
      </c>
      <c r="AN142" s="127">
        <f>IF('1043Bi Dati di base lav.'!Y138&gt;0,AD142,0)</f>
        <v>0</v>
      </c>
      <c r="AO142" s="128">
        <f>IF('1043Bi Dati di base lav.'!Y138&gt;0,'1043Bi Dati di base lav.'!T138,0)</f>
        <v>0</v>
      </c>
      <c r="AP142" s="124" t="str">
        <f t="shared" si="83"/>
        <v/>
      </c>
      <c r="AQ142" s="124">
        <f>'1043Bi Dati di base lav.'!P138</f>
        <v>0</v>
      </c>
      <c r="AR142" s="124">
        <f t="shared" si="84"/>
        <v>0</v>
      </c>
    </row>
    <row r="143" spans="1:44" s="39" customFormat="1" ht="16.95" customHeight="1">
      <c r="A143" s="132" t="str">
        <f>IF('1043Bi Dati di base lav.'!A139="","",'1043Bi Dati di base lav.'!A139)</f>
        <v/>
      </c>
      <c r="B143" s="133" t="str">
        <f>IF('1043Bi Dati di base lav.'!B139="","",'1043Bi Dati di base lav.'!B139)</f>
        <v/>
      </c>
      <c r="C143" s="129" t="str">
        <f>IF('1043Bi Dati di base lav.'!C139="","",'1043Bi Dati di base lav.'!C139)</f>
        <v/>
      </c>
      <c r="D143" s="310" t="str">
        <f>IF(ISERROR('1043Bi Dati di base lav.'!AJ139),"",'1043Bi Dati di base lav.'!AJ139)</f>
        <v/>
      </c>
      <c r="E143" s="311" t="str">
        <f>IF('1043Bi Dati di base lav.'!N139="","",'1043Bi Dati di base lav.'!N139)</f>
        <v/>
      </c>
      <c r="F143" s="312" t="str">
        <f>IF('1043Bi Dati di base lav.'!O139="","",'1043Bi Dati di base lav.'!O139)</f>
        <v/>
      </c>
      <c r="G143" s="313" t="str">
        <f>IF('1043Bi Dati di base lav.'!P139="","",'1043Bi Dati di base lav.'!P139)</f>
        <v/>
      </c>
      <c r="H143" s="314" t="str">
        <f>IF('1043Bi Dati di base lav.'!Q139="","",'1043Bi Dati di base lav.'!Q139)</f>
        <v/>
      </c>
      <c r="I143" s="315" t="str">
        <f>IF('1043Bi Dati di base lav.'!R139="","",'1043Bi Dati di base lav.'!R139)</f>
        <v/>
      </c>
      <c r="J143" s="316" t="str">
        <f t="shared" si="63"/>
        <v/>
      </c>
      <c r="K143" s="317" t="str">
        <f>IF('1043Bi Dati di base lav.'!S139="","",'1043Bi Dati di base lav.'!S139)</f>
        <v/>
      </c>
      <c r="L143" s="318" t="str">
        <f t="shared" si="64"/>
        <v/>
      </c>
      <c r="M143" s="319" t="str">
        <f t="shared" si="65"/>
        <v/>
      </c>
      <c r="N143" s="320" t="str">
        <f t="shared" si="66"/>
        <v/>
      </c>
      <c r="O143" s="321" t="str">
        <f t="shared" si="67"/>
        <v/>
      </c>
      <c r="P143" s="322" t="str">
        <f t="shared" si="68"/>
        <v/>
      </c>
      <c r="Q143" s="318" t="str">
        <f t="shared" si="69"/>
        <v/>
      </c>
      <c r="R143" s="312" t="str">
        <f>IF(Q143="","",MAX((M143-AH143)*'1043Ai Domanda'!$B$31,0))</f>
        <v/>
      </c>
      <c r="S143" s="323" t="str">
        <f t="shared" si="70"/>
        <v/>
      </c>
      <c r="T143" s="119"/>
      <c r="U143" s="120" t="str">
        <f t="shared" si="71"/>
        <v/>
      </c>
      <c r="V143" s="121" t="str">
        <f>'1043Bi Dati di base lav.'!M139</f>
        <v/>
      </c>
      <c r="W143" s="122" t="str">
        <f>IF(A143="","",'1043Bi Dati di base lav.'!Q139-'1043Bi Dati di base lav.'!R139)</f>
        <v/>
      </c>
      <c r="X143" s="122" t="str">
        <f>IF(OR($C143="",E143="",F143="",G143="",K143="",'1043Ci Cif. d’affari stagionali'!$D$25&lt;&gt;"Diritto concesso"),"",E143-(F143+G143+W143+K143))</f>
        <v/>
      </c>
      <c r="Y143" s="123" t="str">
        <f t="shared" si="72"/>
        <v/>
      </c>
      <c r="Z143" s="123" t="str">
        <f t="shared" si="73"/>
        <v/>
      </c>
      <c r="AA143" s="123" t="str">
        <f t="shared" si="74"/>
        <v/>
      </c>
      <c r="AB143" s="124" t="str">
        <f t="shared" si="75"/>
        <v/>
      </c>
      <c r="AC143" s="124" t="str">
        <f t="shared" si="76"/>
        <v/>
      </c>
      <c r="AD143" s="124" t="str">
        <f t="shared" si="77"/>
        <v/>
      </c>
      <c r="AE143" s="124" t="str">
        <f t="shared" si="78"/>
        <v/>
      </c>
      <c r="AF143" s="124" t="str">
        <f t="shared" si="79"/>
        <v/>
      </c>
      <c r="AG143" s="124" t="str">
        <f>IF(OR($C143="",L143="",M143=""),"",MAX(N143+'1043Bi Dati di base lav.'!T139-M143,0))</f>
        <v/>
      </c>
      <c r="AH143" s="124">
        <f>'1043Bi Dati di base lav.'!T139</f>
        <v>0</v>
      </c>
      <c r="AI143" s="124" t="str">
        <f t="shared" si="80"/>
        <v/>
      </c>
      <c r="AJ143" s="125">
        <f t="shared" si="81"/>
        <v>0</v>
      </c>
      <c r="AK143" s="126">
        <f t="shared" si="85"/>
        <v>0</v>
      </c>
      <c r="AL143" s="124">
        <f t="shared" si="82"/>
        <v>0</v>
      </c>
      <c r="AM143" s="124">
        <f>IF(E143="",0,'1043Bi Dati di base lav.'!P139)</f>
        <v>0</v>
      </c>
      <c r="AN143" s="127">
        <f>IF('1043Bi Dati di base lav.'!Y139&gt;0,AD143,0)</f>
        <v>0</v>
      </c>
      <c r="AO143" s="128">
        <f>IF('1043Bi Dati di base lav.'!Y139&gt;0,'1043Bi Dati di base lav.'!T139,0)</f>
        <v>0</v>
      </c>
      <c r="AP143" s="124" t="str">
        <f t="shared" si="83"/>
        <v/>
      </c>
      <c r="AQ143" s="124">
        <f>'1043Bi Dati di base lav.'!P139</f>
        <v>0</v>
      </c>
      <c r="AR143" s="124">
        <f t="shared" si="84"/>
        <v>0</v>
      </c>
    </row>
    <row r="144" spans="1:44" s="39" customFormat="1" ht="16.95" customHeight="1">
      <c r="A144" s="132" t="str">
        <f>IF('1043Bi Dati di base lav.'!A140="","",'1043Bi Dati di base lav.'!A140)</f>
        <v/>
      </c>
      <c r="B144" s="133" t="str">
        <f>IF('1043Bi Dati di base lav.'!B140="","",'1043Bi Dati di base lav.'!B140)</f>
        <v/>
      </c>
      <c r="C144" s="129" t="str">
        <f>IF('1043Bi Dati di base lav.'!C140="","",'1043Bi Dati di base lav.'!C140)</f>
        <v/>
      </c>
      <c r="D144" s="310" t="str">
        <f>IF(ISERROR('1043Bi Dati di base lav.'!AJ140),"",'1043Bi Dati di base lav.'!AJ140)</f>
        <v/>
      </c>
      <c r="E144" s="311" t="str">
        <f>IF('1043Bi Dati di base lav.'!N140="","",'1043Bi Dati di base lav.'!N140)</f>
        <v/>
      </c>
      <c r="F144" s="312" t="str">
        <f>IF('1043Bi Dati di base lav.'!O140="","",'1043Bi Dati di base lav.'!O140)</f>
        <v/>
      </c>
      <c r="G144" s="313" t="str">
        <f>IF('1043Bi Dati di base lav.'!P140="","",'1043Bi Dati di base lav.'!P140)</f>
        <v/>
      </c>
      <c r="H144" s="314" t="str">
        <f>IF('1043Bi Dati di base lav.'!Q140="","",'1043Bi Dati di base lav.'!Q140)</f>
        <v/>
      </c>
      <c r="I144" s="315" t="str">
        <f>IF('1043Bi Dati di base lav.'!R140="","",'1043Bi Dati di base lav.'!R140)</f>
        <v/>
      </c>
      <c r="J144" s="316" t="str">
        <f t="shared" si="63"/>
        <v/>
      </c>
      <c r="K144" s="317" t="str">
        <f>IF('1043Bi Dati di base lav.'!S140="","",'1043Bi Dati di base lav.'!S140)</f>
        <v/>
      </c>
      <c r="L144" s="318" t="str">
        <f t="shared" si="64"/>
        <v/>
      </c>
      <c r="M144" s="319" t="str">
        <f t="shared" si="65"/>
        <v/>
      </c>
      <c r="N144" s="320" t="str">
        <f t="shared" si="66"/>
        <v/>
      </c>
      <c r="O144" s="321" t="str">
        <f t="shared" si="67"/>
        <v/>
      </c>
      <c r="P144" s="322" t="str">
        <f t="shared" si="68"/>
        <v/>
      </c>
      <c r="Q144" s="318" t="str">
        <f t="shared" si="69"/>
        <v/>
      </c>
      <c r="R144" s="312" t="str">
        <f>IF(Q144="","",MAX((M144-AH144)*'1043Ai Domanda'!$B$31,0))</f>
        <v/>
      </c>
      <c r="S144" s="323" t="str">
        <f t="shared" si="70"/>
        <v/>
      </c>
      <c r="T144" s="119"/>
      <c r="U144" s="120" t="str">
        <f t="shared" si="71"/>
        <v/>
      </c>
      <c r="V144" s="121" t="str">
        <f>'1043Bi Dati di base lav.'!M140</f>
        <v/>
      </c>
      <c r="W144" s="122" t="str">
        <f>IF(A144="","",'1043Bi Dati di base lav.'!Q140-'1043Bi Dati di base lav.'!R140)</f>
        <v/>
      </c>
      <c r="X144" s="122" t="str">
        <f>IF(OR($C144="",E144="",F144="",G144="",K144="",'1043Ci Cif. d’affari stagionali'!$D$25&lt;&gt;"Diritto concesso"),"",E144-(F144+G144+W144+K144))</f>
        <v/>
      </c>
      <c r="Y144" s="123" t="str">
        <f t="shared" si="72"/>
        <v/>
      </c>
      <c r="Z144" s="123" t="str">
        <f t="shared" si="73"/>
        <v/>
      </c>
      <c r="AA144" s="123" t="str">
        <f t="shared" si="74"/>
        <v/>
      </c>
      <c r="AB144" s="124" t="str">
        <f t="shared" si="75"/>
        <v/>
      </c>
      <c r="AC144" s="124" t="str">
        <f t="shared" si="76"/>
        <v/>
      </c>
      <c r="AD144" s="124" t="str">
        <f t="shared" si="77"/>
        <v/>
      </c>
      <c r="AE144" s="124" t="str">
        <f t="shared" si="78"/>
        <v/>
      </c>
      <c r="AF144" s="124" t="str">
        <f t="shared" si="79"/>
        <v/>
      </c>
      <c r="AG144" s="124" t="str">
        <f>IF(OR($C144="",L144="",M144=""),"",MAX(N144+'1043Bi Dati di base lav.'!T140-M144,0))</f>
        <v/>
      </c>
      <c r="AH144" s="124">
        <f>'1043Bi Dati di base lav.'!T140</f>
        <v>0</v>
      </c>
      <c r="AI144" s="124" t="str">
        <f t="shared" si="80"/>
        <v/>
      </c>
      <c r="AJ144" s="125">
        <f t="shared" si="81"/>
        <v>0</v>
      </c>
      <c r="AK144" s="126">
        <f t="shared" si="85"/>
        <v>0</v>
      </c>
      <c r="AL144" s="124">
        <f t="shared" si="82"/>
        <v>0</v>
      </c>
      <c r="AM144" s="124">
        <f>IF(E144="",0,'1043Bi Dati di base lav.'!P140)</f>
        <v>0</v>
      </c>
      <c r="AN144" s="127">
        <f>IF('1043Bi Dati di base lav.'!Y140&gt;0,AD144,0)</f>
        <v>0</v>
      </c>
      <c r="AO144" s="128">
        <f>IF('1043Bi Dati di base lav.'!Y140&gt;0,'1043Bi Dati di base lav.'!T140,0)</f>
        <v>0</v>
      </c>
      <c r="AP144" s="124" t="str">
        <f t="shared" si="83"/>
        <v/>
      </c>
      <c r="AQ144" s="124">
        <f>'1043Bi Dati di base lav.'!P140</f>
        <v>0</v>
      </c>
      <c r="AR144" s="124">
        <f t="shared" si="84"/>
        <v>0</v>
      </c>
    </row>
    <row r="145" spans="1:44" s="39" customFormat="1" ht="16.95" customHeight="1">
      <c r="A145" s="132" t="str">
        <f>IF('1043Bi Dati di base lav.'!A141="","",'1043Bi Dati di base lav.'!A141)</f>
        <v/>
      </c>
      <c r="B145" s="133" t="str">
        <f>IF('1043Bi Dati di base lav.'!B141="","",'1043Bi Dati di base lav.'!B141)</f>
        <v/>
      </c>
      <c r="C145" s="129" t="str">
        <f>IF('1043Bi Dati di base lav.'!C141="","",'1043Bi Dati di base lav.'!C141)</f>
        <v/>
      </c>
      <c r="D145" s="310" t="str">
        <f>IF(ISERROR('1043Bi Dati di base lav.'!AJ141),"",'1043Bi Dati di base lav.'!AJ141)</f>
        <v/>
      </c>
      <c r="E145" s="311" t="str">
        <f>IF('1043Bi Dati di base lav.'!N141="","",'1043Bi Dati di base lav.'!N141)</f>
        <v/>
      </c>
      <c r="F145" s="312" t="str">
        <f>IF('1043Bi Dati di base lav.'!O141="","",'1043Bi Dati di base lav.'!O141)</f>
        <v/>
      </c>
      <c r="G145" s="313" t="str">
        <f>IF('1043Bi Dati di base lav.'!P141="","",'1043Bi Dati di base lav.'!P141)</f>
        <v/>
      </c>
      <c r="H145" s="314" t="str">
        <f>IF('1043Bi Dati di base lav.'!Q141="","",'1043Bi Dati di base lav.'!Q141)</f>
        <v/>
      </c>
      <c r="I145" s="315" t="str">
        <f>IF('1043Bi Dati di base lav.'!R141="","",'1043Bi Dati di base lav.'!R141)</f>
        <v/>
      </c>
      <c r="J145" s="316" t="str">
        <f t="shared" si="63"/>
        <v/>
      </c>
      <c r="K145" s="317" t="str">
        <f>IF('1043Bi Dati di base lav.'!S141="","",'1043Bi Dati di base lav.'!S141)</f>
        <v/>
      </c>
      <c r="L145" s="318" t="str">
        <f t="shared" si="64"/>
        <v/>
      </c>
      <c r="M145" s="319" t="str">
        <f t="shared" si="65"/>
        <v/>
      </c>
      <c r="N145" s="320" t="str">
        <f t="shared" si="66"/>
        <v/>
      </c>
      <c r="O145" s="321" t="str">
        <f t="shared" si="67"/>
        <v/>
      </c>
      <c r="P145" s="322" t="str">
        <f t="shared" si="68"/>
        <v/>
      </c>
      <c r="Q145" s="318" t="str">
        <f t="shared" si="69"/>
        <v/>
      </c>
      <c r="R145" s="312" t="str">
        <f>IF(Q145="","",MAX((M145-AH145)*'1043Ai Domanda'!$B$31,0))</f>
        <v/>
      </c>
      <c r="S145" s="323" t="str">
        <f t="shared" si="70"/>
        <v/>
      </c>
      <c r="T145" s="119"/>
      <c r="U145" s="120" t="str">
        <f t="shared" si="71"/>
        <v/>
      </c>
      <c r="V145" s="121" t="str">
        <f>'1043Bi Dati di base lav.'!M141</f>
        <v/>
      </c>
      <c r="W145" s="122" t="str">
        <f>IF(A145="","",'1043Bi Dati di base lav.'!Q141-'1043Bi Dati di base lav.'!R141)</f>
        <v/>
      </c>
      <c r="X145" s="122" t="str">
        <f>IF(OR($C145="",E145="",F145="",G145="",K145="",'1043Ci Cif. d’affari stagionali'!$D$25&lt;&gt;"Diritto concesso"),"",E145-(F145+G145+W145+K145))</f>
        <v/>
      </c>
      <c r="Y145" s="123" t="str">
        <f t="shared" si="72"/>
        <v/>
      </c>
      <c r="Z145" s="123" t="str">
        <f t="shared" si="73"/>
        <v/>
      </c>
      <c r="AA145" s="123" t="str">
        <f t="shared" si="74"/>
        <v/>
      </c>
      <c r="AB145" s="124" t="str">
        <f t="shared" si="75"/>
        <v/>
      </c>
      <c r="AC145" s="124" t="str">
        <f t="shared" si="76"/>
        <v/>
      </c>
      <c r="AD145" s="124" t="str">
        <f t="shared" si="77"/>
        <v/>
      </c>
      <c r="AE145" s="124" t="str">
        <f t="shared" si="78"/>
        <v/>
      </c>
      <c r="AF145" s="124" t="str">
        <f t="shared" si="79"/>
        <v/>
      </c>
      <c r="AG145" s="124" t="str">
        <f>IF(OR($C145="",L145="",M145=""),"",MAX(N145+'1043Bi Dati di base lav.'!T141-M145,0))</f>
        <v/>
      </c>
      <c r="AH145" s="124">
        <f>'1043Bi Dati di base lav.'!T141</f>
        <v>0</v>
      </c>
      <c r="AI145" s="124" t="str">
        <f t="shared" si="80"/>
        <v/>
      </c>
      <c r="AJ145" s="125">
        <f t="shared" si="81"/>
        <v>0</v>
      </c>
      <c r="AK145" s="126">
        <f t="shared" si="85"/>
        <v>0</v>
      </c>
      <c r="AL145" s="124">
        <f t="shared" si="82"/>
        <v>0</v>
      </c>
      <c r="AM145" s="124">
        <f>IF(E145="",0,'1043Bi Dati di base lav.'!P141)</f>
        <v>0</v>
      </c>
      <c r="AN145" s="127">
        <f>IF('1043Bi Dati di base lav.'!Y141&gt;0,AD145,0)</f>
        <v>0</v>
      </c>
      <c r="AO145" s="128">
        <f>IF('1043Bi Dati di base lav.'!Y141&gt;0,'1043Bi Dati di base lav.'!T141,0)</f>
        <v>0</v>
      </c>
      <c r="AP145" s="124" t="str">
        <f t="shared" si="83"/>
        <v/>
      </c>
      <c r="AQ145" s="124">
        <f>'1043Bi Dati di base lav.'!P141</f>
        <v>0</v>
      </c>
      <c r="AR145" s="124">
        <f t="shared" si="84"/>
        <v>0</v>
      </c>
    </row>
    <row r="146" spans="1:44" s="39" customFormat="1" ht="16.95" customHeight="1">
      <c r="A146" s="132" t="str">
        <f>IF('1043Bi Dati di base lav.'!A142="","",'1043Bi Dati di base lav.'!A142)</f>
        <v/>
      </c>
      <c r="B146" s="133" t="str">
        <f>IF('1043Bi Dati di base lav.'!B142="","",'1043Bi Dati di base lav.'!B142)</f>
        <v/>
      </c>
      <c r="C146" s="129" t="str">
        <f>IF('1043Bi Dati di base lav.'!C142="","",'1043Bi Dati di base lav.'!C142)</f>
        <v/>
      </c>
      <c r="D146" s="310" t="str">
        <f>IF(ISERROR('1043Bi Dati di base lav.'!AJ142),"",'1043Bi Dati di base lav.'!AJ142)</f>
        <v/>
      </c>
      <c r="E146" s="311" t="str">
        <f>IF('1043Bi Dati di base lav.'!N142="","",'1043Bi Dati di base lav.'!N142)</f>
        <v/>
      </c>
      <c r="F146" s="312" t="str">
        <f>IF('1043Bi Dati di base lav.'!O142="","",'1043Bi Dati di base lav.'!O142)</f>
        <v/>
      </c>
      <c r="G146" s="313" t="str">
        <f>IF('1043Bi Dati di base lav.'!P142="","",'1043Bi Dati di base lav.'!P142)</f>
        <v/>
      </c>
      <c r="H146" s="314" t="str">
        <f>IF('1043Bi Dati di base lav.'!Q142="","",'1043Bi Dati di base lav.'!Q142)</f>
        <v/>
      </c>
      <c r="I146" s="315" t="str">
        <f>IF('1043Bi Dati di base lav.'!R142="","",'1043Bi Dati di base lav.'!R142)</f>
        <v/>
      </c>
      <c r="J146" s="316" t="str">
        <f t="shared" si="63"/>
        <v/>
      </c>
      <c r="K146" s="317" t="str">
        <f>IF('1043Bi Dati di base lav.'!S142="","",'1043Bi Dati di base lav.'!S142)</f>
        <v/>
      </c>
      <c r="L146" s="318" t="str">
        <f t="shared" si="64"/>
        <v/>
      </c>
      <c r="M146" s="319" t="str">
        <f t="shared" si="65"/>
        <v/>
      </c>
      <c r="N146" s="320" t="str">
        <f t="shared" si="66"/>
        <v/>
      </c>
      <c r="O146" s="321" t="str">
        <f t="shared" si="67"/>
        <v/>
      </c>
      <c r="P146" s="322" t="str">
        <f t="shared" si="68"/>
        <v/>
      </c>
      <c r="Q146" s="318" t="str">
        <f t="shared" si="69"/>
        <v/>
      </c>
      <c r="R146" s="312" t="str">
        <f>IF(Q146="","",MAX((M146-AH146)*'1043Ai Domanda'!$B$31,0))</f>
        <v/>
      </c>
      <c r="S146" s="323" t="str">
        <f t="shared" si="70"/>
        <v/>
      </c>
      <c r="T146" s="119"/>
      <c r="U146" s="120" t="str">
        <f t="shared" si="71"/>
        <v/>
      </c>
      <c r="V146" s="121" t="str">
        <f>'1043Bi Dati di base lav.'!M142</f>
        <v/>
      </c>
      <c r="W146" s="122" t="str">
        <f>IF(A146="","",'1043Bi Dati di base lav.'!Q142-'1043Bi Dati di base lav.'!R142)</f>
        <v/>
      </c>
      <c r="X146" s="122" t="str">
        <f>IF(OR($C146="",E146="",F146="",G146="",K146="",'1043Ci Cif. d’affari stagionali'!$D$25&lt;&gt;"Diritto concesso"),"",E146-(F146+G146+W146+K146))</f>
        <v/>
      </c>
      <c r="Y146" s="123" t="str">
        <f t="shared" si="72"/>
        <v/>
      </c>
      <c r="Z146" s="123" t="str">
        <f t="shared" si="73"/>
        <v/>
      </c>
      <c r="AA146" s="123" t="str">
        <f t="shared" si="74"/>
        <v/>
      </c>
      <c r="AB146" s="124" t="str">
        <f t="shared" si="75"/>
        <v/>
      </c>
      <c r="AC146" s="124" t="str">
        <f t="shared" si="76"/>
        <v/>
      </c>
      <c r="AD146" s="124" t="str">
        <f t="shared" si="77"/>
        <v/>
      </c>
      <c r="AE146" s="124" t="str">
        <f t="shared" si="78"/>
        <v/>
      </c>
      <c r="AF146" s="124" t="str">
        <f t="shared" si="79"/>
        <v/>
      </c>
      <c r="AG146" s="124" t="str">
        <f>IF(OR($C146="",L146="",M146=""),"",MAX(N146+'1043Bi Dati di base lav.'!T142-M146,0))</f>
        <v/>
      </c>
      <c r="AH146" s="124">
        <f>'1043Bi Dati di base lav.'!T142</f>
        <v>0</v>
      </c>
      <c r="AI146" s="124" t="str">
        <f t="shared" si="80"/>
        <v/>
      </c>
      <c r="AJ146" s="125">
        <f t="shared" si="81"/>
        <v>0</v>
      </c>
      <c r="AK146" s="126">
        <f t="shared" si="85"/>
        <v>0</v>
      </c>
      <c r="AL146" s="124">
        <f t="shared" si="82"/>
        <v>0</v>
      </c>
      <c r="AM146" s="124">
        <f>IF(E146="",0,'1043Bi Dati di base lav.'!P142)</f>
        <v>0</v>
      </c>
      <c r="AN146" s="127">
        <f>IF('1043Bi Dati di base lav.'!Y142&gt;0,AD146,0)</f>
        <v>0</v>
      </c>
      <c r="AO146" s="128">
        <f>IF('1043Bi Dati di base lav.'!Y142&gt;0,'1043Bi Dati di base lav.'!T142,0)</f>
        <v>0</v>
      </c>
      <c r="AP146" s="124" t="str">
        <f t="shared" si="83"/>
        <v/>
      </c>
      <c r="AQ146" s="124">
        <f>'1043Bi Dati di base lav.'!P142</f>
        <v>0</v>
      </c>
      <c r="AR146" s="124">
        <f t="shared" si="84"/>
        <v>0</v>
      </c>
    </row>
    <row r="147" spans="1:44" s="39" customFormat="1" ht="16.95" customHeight="1">
      <c r="A147" s="132" t="str">
        <f>IF('1043Bi Dati di base lav.'!A143="","",'1043Bi Dati di base lav.'!A143)</f>
        <v/>
      </c>
      <c r="B147" s="133" t="str">
        <f>IF('1043Bi Dati di base lav.'!B143="","",'1043Bi Dati di base lav.'!B143)</f>
        <v/>
      </c>
      <c r="C147" s="129" t="str">
        <f>IF('1043Bi Dati di base lav.'!C143="","",'1043Bi Dati di base lav.'!C143)</f>
        <v/>
      </c>
      <c r="D147" s="310" t="str">
        <f>IF(ISERROR('1043Bi Dati di base lav.'!AJ143),"",'1043Bi Dati di base lav.'!AJ143)</f>
        <v/>
      </c>
      <c r="E147" s="311" t="str">
        <f>IF('1043Bi Dati di base lav.'!N143="","",'1043Bi Dati di base lav.'!N143)</f>
        <v/>
      </c>
      <c r="F147" s="312" t="str">
        <f>IF('1043Bi Dati di base lav.'!O143="","",'1043Bi Dati di base lav.'!O143)</f>
        <v/>
      </c>
      <c r="G147" s="313" t="str">
        <f>IF('1043Bi Dati di base lav.'!P143="","",'1043Bi Dati di base lav.'!P143)</f>
        <v/>
      </c>
      <c r="H147" s="314" t="str">
        <f>IF('1043Bi Dati di base lav.'!Q143="","",'1043Bi Dati di base lav.'!Q143)</f>
        <v/>
      </c>
      <c r="I147" s="315" t="str">
        <f>IF('1043Bi Dati di base lav.'!R143="","",'1043Bi Dati di base lav.'!R143)</f>
        <v/>
      </c>
      <c r="J147" s="316" t="str">
        <f t="shared" si="63"/>
        <v/>
      </c>
      <c r="K147" s="317" t="str">
        <f>IF('1043Bi Dati di base lav.'!S143="","",'1043Bi Dati di base lav.'!S143)</f>
        <v/>
      </c>
      <c r="L147" s="318" t="str">
        <f t="shared" si="64"/>
        <v/>
      </c>
      <c r="M147" s="319" t="str">
        <f t="shared" si="65"/>
        <v/>
      </c>
      <c r="N147" s="320" t="str">
        <f t="shared" si="66"/>
        <v/>
      </c>
      <c r="O147" s="321" t="str">
        <f t="shared" si="67"/>
        <v/>
      </c>
      <c r="P147" s="322" t="str">
        <f t="shared" si="68"/>
        <v/>
      </c>
      <c r="Q147" s="318" t="str">
        <f t="shared" si="69"/>
        <v/>
      </c>
      <c r="R147" s="312" t="str">
        <f>IF(Q147="","",MAX((M147-AH147)*'1043Ai Domanda'!$B$31,0))</f>
        <v/>
      </c>
      <c r="S147" s="323" t="str">
        <f t="shared" si="70"/>
        <v/>
      </c>
      <c r="T147" s="119"/>
      <c r="U147" s="120" t="str">
        <f t="shared" si="71"/>
        <v/>
      </c>
      <c r="V147" s="121" t="str">
        <f>'1043Bi Dati di base lav.'!M143</f>
        <v/>
      </c>
      <c r="W147" s="122" t="str">
        <f>IF(A147="","",'1043Bi Dati di base lav.'!Q143-'1043Bi Dati di base lav.'!R143)</f>
        <v/>
      </c>
      <c r="X147" s="122" t="str">
        <f>IF(OR($C147="",E147="",F147="",G147="",K147="",'1043Ci Cif. d’affari stagionali'!$D$25&lt;&gt;"Diritto concesso"),"",E147-(F147+G147+W147+K147))</f>
        <v/>
      </c>
      <c r="Y147" s="123" t="str">
        <f t="shared" si="72"/>
        <v/>
      </c>
      <c r="Z147" s="123" t="str">
        <f t="shared" si="73"/>
        <v/>
      </c>
      <c r="AA147" s="123" t="str">
        <f t="shared" si="74"/>
        <v/>
      </c>
      <c r="AB147" s="124" t="str">
        <f t="shared" si="75"/>
        <v/>
      </c>
      <c r="AC147" s="124" t="str">
        <f t="shared" si="76"/>
        <v/>
      </c>
      <c r="AD147" s="124" t="str">
        <f t="shared" si="77"/>
        <v/>
      </c>
      <c r="AE147" s="124" t="str">
        <f t="shared" si="78"/>
        <v/>
      </c>
      <c r="AF147" s="124" t="str">
        <f t="shared" si="79"/>
        <v/>
      </c>
      <c r="AG147" s="124" t="str">
        <f>IF(OR($C147="",L147="",M147=""),"",MAX(N147+'1043Bi Dati di base lav.'!T143-M147,0))</f>
        <v/>
      </c>
      <c r="AH147" s="124">
        <f>'1043Bi Dati di base lav.'!T143</f>
        <v>0</v>
      </c>
      <c r="AI147" s="124" t="str">
        <f t="shared" si="80"/>
        <v/>
      </c>
      <c r="AJ147" s="125">
        <f t="shared" si="81"/>
        <v>0</v>
      </c>
      <c r="AK147" s="126">
        <f t="shared" si="85"/>
        <v>0</v>
      </c>
      <c r="AL147" s="124">
        <f t="shared" si="82"/>
        <v>0</v>
      </c>
      <c r="AM147" s="124">
        <f>IF(E147="",0,'1043Bi Dati di base lav.'!P143)</f>
        <v>0</v>
      </c>
      <c r="AN147" s="127">
        <f>IF('1043Bi Dati di base lav.'!Y143&gt;0,AD147,0)</f>
        <v>0</v>
      </c>
      <c r="AO147" s="128">
        <f>IF('1043Bi Dati di base lav.'!Y143&gt;0,'1043Bi Dati di base lav.'!T143,0)</f>
        <v>0</v>
      </c>
      <c r="AP147" s="124" t="str">
        <f t="shared" si="83"/>
        <v/>
      </c>
      <c r="AQ147" s="124">
        <f>'1043Bi Dati di base lav.'!P143</f>
        <v>0</v>
      </c>
      <c r="AR147" s="124">
        <f t="shared" si="84"/>
        <v>0</v>
      </c>
    </row>
    <row r="148" spans="1:44" s="39" customFormat="1" ht="16.95" customHeight="1">
      <c r="A148" s="132" t="str">
        <f>IF('1043Bi Dati di base lav.'!A144="","",'1043Bi Dati di base lav.'!A144)</f>
        <v/>
      </c>
      <c r="B148" s="133" t="str">
        <f>IF('1043Bi Dati di base lav.'!B144="","",'1043Bi Dati di base lav.'!B144)</f>
        <v/>
      </c>
      <c r="C148" s="129" t="str">
        <f>IF('1043Bi Dati di base lav.'!C144="","",'1043Bi Dati di base lav.'!C144)</f>
        <v/>
      </c>
      <c r="D148" s="310" t="str">
        <f>IF(ISERROR('1043Bi Dati di base lav.'!AJ144),"",'1043Bi Dati di base lav.'!AJ144)</f>
        <v/>
      </c>
      <c r="E148" s="311" t="str">
        <f>IF('1043Bi Dati di base lav.'!N144="","",'1043Bi Dati di base lav.'!N144)</f>
        <v/>
      </c>
      <c r="F148" s="312" t="str">
        <f>IF('1043Bi Dati di base lav.'!O144="","",'1043Bi Dati di base lav.'!O144)</f>
        <v/>
      </c>
      <c r="G148" s="313" t="str">
        <f>IF('1043Bi Dati di base lav.'!P144="","",'1043Bi Dati di base lav.'!P144)</f>
        <v/>
      </c>
      <c r="H148" s="314" t="str">
        <f>IF('1043Bi Dati di base lav.'!Q144="","",'1043Bi Dati di base lav.'!Q144)</f>
        <v/>
      </c>
      <c r="I148" s="315" t="str">
        <f>IF('1043Bi Dati di base lav.'!R144="","",'1043Bi Dati di base lav.'!R144)</f>
        <v/>
      </c>
      <c r="J148" s="316" t="str">
        <f t="shared" si="63"/>
        <v/>
      </c>
      <c r="K148" s="317" t="str">
        <f>IF('1043Bi Dati di base lav.'!S144="","",'1043Bi Dati di base lav.'!S144)</f>
        <v/>
      </c>
      <c r="L148" s="318" t="str">
        <f t="shared" si="64"/>
        <v/>
      </c>
      <c r="M148" s="319" t="str">
        <f t="shared" si="65"/>
        <v/>
      </c>
      <c r="N148" s="320" t="str">
        <f t="shared" si="66"/>
        <v/>
      </c>
      <c r="O148" s="321" t="str">
        <f t="shared" si="67"/>
        <v/>
      </c>
      <c r="P148" s="322" t="str">
        <f t="shared" si="68"/>
        <v/>
      </c>
      <c r="Q148" s="318" t="str">
        <f t="shared" si="69"/>
        <v/>
      </c>
      <c r="R148" s="312" t="str">
        <f>IF(Q148="","",MAX((M148-AH148)*'1043Ai Domanda'!$B$31,0))</f>
        <v/>
      </c>
      <c r="S148" s="323" t="str">
        <f t="shared" si="70"/>
        <v/>
      </c>
      <c r="T148" s="119"/>
      <c r="U148" s="120" t="str">
        <f t="shared" si="71"/>
        <v/>
      </c>
      <c r="V148" s="121" t="str">
        <f>'1043Bi Dati di base lav.'!M144</f>
        <v/>
      </c>
      <c r="W148" s="122" t="str">
        <f>IF(A148="","",'1043Bi Dati di base lav.'!Q144-'1043Bi Dati di base lav.'!R144)</f>
        <v/>
      </c>
      <c r="X148" s="122" t="str">
        <f>IF(OR($C148="",E148="",F148="",G148="",K148="",'1043Ci Cif. d’affari stagionali'!$D$25&lt;&gt;"Diritto concesso"),"",E148-(F148+G148+W148+K148))</f>
        <v/>
      </c>
      <c r="Y148" s="123" t="str">
        <f t="shared" si="72"/>
        <v/>
      </c>
      <c r="Z148" s="123" t="str">
        <f t="shared" si="73"/>
        <v/>
      </c>
      <c r="AA148" s="123" t="str">
        <f t="shared" si="74"/>
        <v/>
      </c>
      <c r="AB148" s="124" t="str">
        <f t="shared" si="75"/>
        <v/>
      </c>
      <c r="AC148" s="124" t="str">
        <f t="shared" si="76"/>
        <v/>
      </c>
      <c r="AD148" s="124" t="str">
        <f t="shared" si="77"/>
        <v/>
      </c>
      <c r="AE148" s="124" t="str">
        <f t="shared" si="78"/>
        <v/>
      </c>
      <c r="AF148" s="124" t="str">
        <f t="shared" si="79"/>
        <v/>
      </c>
      <c r="AG148" s="124" t="str">
        <f>IF(OR($C148="",L148="",M148=""),"",MAX(N148+'1043Bi Dati di base lav.'!T144-M148,0))</f>
        <v/>
      </c>
      <c r="AH148" s="124">
        <f>'1043Bi Dati di base lav.'!T144</f>
        <v>0</v>
      </c>
      <c r="AI148" s="124" t="str">
        <f t="shared" si="80"/>
        <v/>
      </c>
      <c r="AJ148" s="125">
        <f t="shared" si="81"/>
        <v>0</v>
      </c>
      <c r="AK148" s="126">
        <f t="shared" si="85"/>
        <v>0</v>
      </c>
      <c r="AL148" s="124">
        <f t="shared" si="82"/>
        <v>0</v>
      </c>
      <c r="AM148" s="124">
        <f>IF(E148="",0,'1043Bi Dati di base lav.'!P144)</f>
        <v>0</v>
      </c>
      <c r="AN148" s="127">
        <f>IF('1043Bi Dati di base lav.'!Y144&gt;0,AD148,0)</f>
        <v>0</v>
      </c>
      <c r="AO148" s="128">
        <f>IF('1043Bi Dati di base lav.'!Y144&gt;0,'1043Bi Dati di base lav.'!T144,0)</f>
        <v>0</v>
      </c>
      <c r="AP148" s="124" t="str">
        <f t="shared" si="83"/>
        <v/>
      </c>
      <c r="AQ148" s="124">
        <f>'1043Bi Dati di base lav.'!P144</f>
        <v>0</v>
      </c>
      <c r="AR148" s="124">
        <f t="shared" si="84"/>
        <v>0</v>
      </c>
    </row>
    <row r="149" spans="1:44" s="39" customFormat="1" ht="16.95" customHeight="1">
      <c r="A149" s="132" t="str">
        <f>IF('1043Bi Dati di base lav.'!A145="","",'1043Bi Dati di base lav.'!A145)</f>
        <v/>
      </c>
      <c r="B149" s="133" t="str">
        <f>IF('1043Bi Dati di base lav.'!B145="","",'1043Bi Dati di base lav.'!B145)</f>
        <v/>
      </c>
      <c r="C149" s="129" t="str">
        <f>IF('1043Bi Dati di base lav.'!C145="","",'1043Bi Dati di base lav.'!C145)</f>
        <v/>
      </c>
      <c r="D149" s="310" t="str">
        <f>IF(ISERROR('1043Bi Dati di base lav.'!AJ145),"",'1043Bi Dati di base lav.'!AJ145)</f>
        <v/>
      </c>
      <c r="E149" s="311" t="str">
        <f>IF('1043Bi Dati di base lav.'!N145="","",'1043Bi Dati di base lav.'!N145)</f>
        <v/>
      </c>
      <c r="F149" s="312" t="str">
        <f>IF('1043Bi Dati di base lav.'!O145="","",'1043Bi Dati di base lav.'!O145)</f>
        <v/>
      </c>
      <c r="G149" s="313" t="str">
        <f>IF('1043Bi Dati di base lav.'!P145="","",'1043Bi Dati di base lav.'!P145)</f>
        <v/>
      </c>
      <c r="H149" s="314" t="str">
        <f>IF('1043Bi Dati di base lav.'!Q145="","",'1043Bi Dati di base lav.'!Q145)</f>
        <v/>
      </c>
      <c r="I149" s="315" t="str">
        <f>IF('1043Bi Dati di base lav.'!R145="","",'1043Bi Dati di base lav.'!R145)</f>
        <v/>
      </c>
      <c r="J149" s="316" t="str">
        <f t="shared" si="63"/>
        <v/>
      </c>
      <c r="K149" s="317" t="str">
        <f>IF('1043Bi Dati di base lav.'!S145="","",'1043Bi Dati di base lav.'!S145)</f>
        <v/>
      </c>
      <c r="L149" s="318" t="str">
        <f t="shared" si="64"/>
        <v/>
      </c>
      <c r="M149" s="319" t="str">
        <f t="shared" si="65"/>
        <v/>
      </c>
      <c r="N149" s="320" t="str">
        <f t="shared" si="66"/>
        <v/>
      </c>
      <c r="O149" s="321" t="str">
        <f t="shared" si="67"/>
        <v/>
      </c>
      <c r="P149" s="322" t="str">
        <f t="shared" si="68"/>
        <v/>
      </c>
      <c r="Q149" s="318" t="str">
        <f t="shared" si="69"/>
        <v/>
      </c>
      <c r="R149" s="312" t="str">
        <f>IF(Q149="","",MAX((M149-AH149)*'1043Ai Domanda'!$B$31,0))</f>
        <v/>
      </c>
      <c r="S149" s="323" t="str">
        <f t="shared" si="70"/>
        <v/>
      </c>
      <c r="T149" s="119"/>
      <c r="U149" s="120" t="str">
        <f t="shared" si="71"/>
        <v/>
      </c>
      <c r="V149" s="121" t="str">
        <f>'1043Bi Dati di base lav.'!M145</f>
        <v/>
      </c>
      <c r="W149" s="122" t="str">
        <f>IF(A149="","",'1043Bi Dati di base lav.'!Q145-'1043Bi Dati di base lav.'!R145)</f>
        <v/>
      </c>
      <c r="X149" s="122" t="str">
        <f>IF(OR($C149="",E149="",F149="",G149="",K149="",'1043Ci Cif. d’affari stagionali'!$D$25&lt;&gt;"Diritto concesso"),"",E149-(F149+G149+W149+K149))</f>
        <v/>
      </c>
      <c r="Y149" s="123" t="str">
        <f t="shared" si="72"/>
        <v/>
      </c>
      <c r="Z149" s="123" t="str">
        <f t="shared" si="73"/>
        <v/>
      </c>
      <c r="AA149" s="123" t="str">
        <f t="shared" si="74"/>
        <v/>
      </c>
      <c r="AB149" s="124" t="str">
        <f t="shared" si="75"/>
        <v/>
      </c>
      <c r="AC149" s="124" t="str">
        <f t="shared" si="76"/>
        <v/>
      </c>
      <c r="AD149" s="124" t="str">
        <f t="shared" si="77"/>
        <v/>
      </c>
      <c r="AE149" s="124" t="str">
        <f t="shared" si="78"/>
        <v/>
      </c>
      <c r="AF149" s="124" t="str">
        <f t="shared" si="79"/>
        <v/>
      </c>
      <c r="AG149" s="124" t="str">
        <f>IF(OR($C149="",L149="",M149=""),"",MAX(N149+'1043Bi Dati di base lav.'!T145-M149,0))</f>
        <v/>
      </c>
      <c r="AH149" s="124">
        <f>'1043Bi Dati di base lav.'!T145</f>
        <v>0</v>
      </c>
      <c r="AI149" s="124" t="str">
        <f t="shared" si="80"/>
        <v/>
      </c>
      <c r="AJ149" s="125">
        <f t="shared" si="81"/>
        <v>0</v>
      </c>
      <c r="AK149" s="126">
        <f t="shared" si="85"/>
        <v>0</v>
      </c>
      <c r="AL149" s="124">
        <f t="shared" si="82"/>
        <v>0</v>
      </c>
      <c r="AM149" s="124">
        <f>IF(E149="",0,'1043Bi Dati di base lav.'!P145)</f>
        <v>0</v>
      </c>
      <c r="AN149" s="127">
        <f>IF('1043Bi Dati di base lav.'!Y145&gt;0,AD149,0)</f>
        <v>0</v>
      </c>
      <c r="AO149" s="128">
        <f>IF('1043Bi Dati di base lav.'!Y145&gt;0,'1043Bi Dati di base lav.'!T145,0)</f>
        <v>0</v>
      </c>
      <c r="AP149" s="124" t="str">
        <f t="shared" si="83"/>
        <v/>
      </c>
      <c r="AQ149" s="124">
        <f>'1043Bi Dati di base lav.'!P145</f>
        <v>0</v>
      </c>
      <c r="AR149" s="124">
        <f t="shared" si="84"/>
        <v>0</v>
      </c>
    </row>
    <row r="150" spans="1:44" s="39" customFormat="1" ht="16.95" customHeight="1">
      <c r="A150" s="132" t="str">
        <f>IF('1043Bi Dati di base lav.'!A146="","",'1043Bi Dati di base lav.'!A146)</f>
        <v/>
      </c>
      <c r="B150" s="133" t="str">
        <f>IF('1043Bi Dati di base lav.'!B146="","",'1043Bi Dati di base lav.'!B146)</f>
        <v/>
      </c>
      <c r="C150" s="129" t="str">
        <f>IF('1043Bi Dati di base lav.'!C146="","",'1043Bi Dati di base lav.'!C146)</f>
        <v/>
      </c>
      <c r="D150" s="310" t="str">
        <f>IF(ISERROR('1043Bi Dati di base lav.'!AJ146),"",'1043Bi Dati di base lav.'!AJ146)</f>
        <v/>
      </c>
      <c r="E150" s="311" t="str">
        <f>IF('1043Bi Dati di base lav.'!N146="","",'1043Bi Dati di base lav.'!N146)</f>
        <v/>
      </c>
      <c r="F150" s="312" t="str">
        <f>IF('1043Bi Dati di base lav.'!O146="","",'1043Bi Dati di base lav.'!O146)</f>
        <v/>
      </c>
      <c r="G150" s="313" t="str">
        <f>IF('1043Bi Dati di base lav.'!P146="","",'1043Bi Dati di base lav.'!P146)</f>
        <v/>
      </c>
      <c r="H150" s="314" t="str">
        <f>IF('1043Bi Dati di base lav.'!Q146="","",'1043Bi Dati di base lav.'!Q146)</f>
        <v/>
      </c>
      <c r="I150" s="315" t="str">
        <f>IF('1043Bi Dati di base lav.'!R146="","",'1043Bi Dati di base lav.'!R146)</f>
        <v/>
      </c>
      <c r="J150" s="316" t="str">
        <f t="shared" si="63"/>
        <v/>
      </c>
      <c r="K150" s="317" t="str">
        <f>IF('1043Bi Dati di base lav.'!S146="","",'1043Bi Dati di base lav.'!S146)</f>
        <v/>
      </c>
      <c r="L150" s="318" t="str">
        <f t="shared" si="64"/>
        <v/>
      </c>
      <c r="M150" s="319" t="str">
        <f t="shared" si="65"/>
        <v/>
      </c>
      <c r="N150" s="320" t="str">
        <f t="shared" si="66"/>
        <v/>
      </c>
      <c r="O150" s="321" t="str">
        <f t="shared" si="67"/>
        <v/>
      </c>
      <c r="P150" s="322" t="str">
        <f t="shared" si="68"/>
        <v/>
      </c>
      <c r="Q150" s="318" t="str">
        <f t="shared" si="69"/>
        <v/>
      </c>
      <c r="R150" s="312" t="str">
        <f>IF(Q150="","",MAX((M150-AH150)*'1043Ai Domanda'!$B$31,0))</f>
        <v/>
      </c>
      <c r="S150" s="323" t="str">
        <f t="shared" si="70"/>
        <v/>
      </c>
      <c r="T150" s="119"/>
      <c r="U150" s="120" t="str">
        <f t="shared" si="71"/>
        <v/>
      </c>
      <c r="V150" s="121" t="str">
        <f>'1043Bi Dati di base lav.'!M146</f>
        <v/>
      </c>
      <c r="W150" s="122" t="str">
        <f>IF(A150="","",'1043Bi Dati di base lav.'!Q146-'1043Bi Dati di base lav.'!R146)</f>
        <v/>
      </c>
      <c r="X150" s="122" t="str">
        <f>IF(OR($C150="",E150="",F150="",G150="",K150="",'1043Ci Cif. d’affari stagionali'!$D$25&lt;&gt;"Diritto concesso"),"",E150-(F150+G150+W150+K150))</f>
        <v/>
      </c>
      <c r="Y150" s="123" t="str">
        <f t="shared" si="72"/>
        <v/>
      </c>
      <c r="Z150" s="123" t="str">
        <f t="shared" si="73"/>
        <v/>
      </c>
      <c r="AA150" s="123" t="str">
        <f t="shared" si="74"/>
        <v/>
      </c>
      <c r="AB150" s="124" t="str">
        <f t="shared" si="75"/>
        <v/>
      </c>
      <c r="AC150" s="124" t="str">
        <f t="shared" si="76"/>
        <v/>
      </c>
      <c r="AD150" s="124" t="str">
        <f t="shared" si="77"/>
        <v/>
      </c>
      <c r="AE150" s="124" t="str">
        <f t="shared" si="78"/>
        <v/>
      </c>
      <c r="AF150" s="124" t="str">
        <f t="shared" si="79"/>
        <v/>
      </c>
      <c r="AG150" s="124" t="str">
        <f>IF(OR($C150="",L150="",M150=""),"",MAX(N150+'1043Bi Dati di base lav.'!T146-M150,0))</f>
        <v/>
      </c>
      <c r="AH150" s="124">
        <f>'1043Bi Dati di base lav.'!T146</f>
        <v>0</v>
      </c>
      <c r="AI150" s="124" t="str">
        <f t="shared" si="80"/>
        <v/>
      </c>
      <c r="AJ150" s="125">
        <f t="shared" si="81"/>
        <v>0</v>
      </c>
      <c r="AK150" s="126">
        <f t="shared" si="85"/>
        <v>0</v>
      </c>
      <c r="AL150" s="124">
        <f t="shared" si="82"/>
        <v>0</v>
      </c>
      <c r="AM150" s="124">
        <f>IF(E150="",0,'1043Bi Dati di base lav.'!P146)</f>
        <v>0</v>
      </c>
      <c r="AN150" s="127">
        <f>IF('1043Bi Dati di base lav.'!Y146&gt;0,AD150,0)</f>
        <v>0</v>
      </c>
      <c r="AO150" s="128">
        <f>IF('1043Bi Dati di base lav.'!Y146&gt;0,'1043Bi Dati di base lav.'!T146,0)</f>
        <v>0</v>
      </c>
      <c r="AP150" s="124" t="str">
        <f t="shared" si="83"/>
        <v/>
      </c>
      <c r="AQ150" s="124">
        <f>'1043Bi Dati di base lav.'!P146</f>
        <v>0</v>
      </c>
      <c r="AR150" s="124">
        <f t="shared" si="84"/>
        <v>0</v>
      </c>
    </row>
    <row r="151" spans="1:44" s="39" customFormat="1" ht="16.95" customHeight="1">
      <c r="A151" s="132" t="str">
        <f>IF('1043Bi Dati di base lav.'!A147="","",'1043Bi Dati di base lav.'!A147)</f>
        <v/>
      </c>
      <c r="B151" s="133" t="str">
        <f>IF('1043Bi Dati di base lav.'!B147="","",'1043Bi Dati di base lav.'!B147)</f>
        <v/>
      </c>
      <c r="C151" s="129" t="str">
        <f>IF('1043Bi Dati di base lav.'!C147="","",'1043Bi Dati di base lav.'!C147)</f>
        <v/>
      </c>
      <c r="D151" s="310" t="str">
        <f>IF(ISERROR('1043Bi Dati di base lav.'!AJ147),"",'1043Bi Dati di base lav.'!AJ147)</f>
        <v/>
      </c>
      <c r="E151" s="311" t="str">
        <f>IF('1043Bi Dati di base lav.'!N147="","",'1043Bi Dati di base lav.'!N147)</f>
        <v/>
      </c>
      <c r="F151" s="312" t="str">
        <f>IF('1043Bi Dati di base lav.'!O147="","",'1043Bi Dati di base lav.'!O147)</f>
        <v/>
      </c>
      <c r="G151" s="313" t="str">
        <f>IF('1043Bi Dati di base lav.'!P147="","",'1043Bi Dati di base lav.'!P147)</f>
        <v/>
      </c>
      <c r="H151" s="314" t="str">
        <f>IF('1043Bi Dati di base lav.'!Q147="","",'1043Bi Dati di base lav.'!Q147)</f>
        <v/>
      </c>
      <c r="I151" s="315" t="str">
        <f>IF('1043Bi Dati di base lav.'!R147="","",'1043Bi Dati di base lav.'!R147)</f>
        <v/>
      </c>
      <c r="J151" s="316" t="str">
        <f t="shared" si="63"/>
        <v/>
      </c>
      <c r="K151" s="317" t="str">
        <f>IF('1043Bi Dati di base lav.'!S147="","",'1043Bi Dati di base lav.'!S147)</f>
        <v/>
      </c>
      <c r="L151" s="318" t="str">
        <f t="shared" si="64"/>
        <v/>
      </c>
      <c r="M151" s="319" t="str">
        <f t="shared" si="65"/>
        <v/>
      </c>
      <c r="N151" s="320" t="str">
        <f t="shared" si="66"/>
        <v/>
      </c>
      <c r="O151" s="321" t="str">
        <f t="shared" si="67"/>
        <v/>
      </c>
      <c r="P151" s="322" t="str">
        <f t="shared" si="68"/>
        <v/>
      </c>
      <c r="Q151" s="318" t="str">
        <f t="shared" si="69"/>
        <v/>
      </c>
      <c r="R151" s="312" t="str">
        <f>IF(Q151="","",MAX((M151-AH151)*'1043Ai Domanda'!$B$31,0))</f>
        <v/>
      </c>
      <c r="S151" s="323" t="str">
        <f t="shared" si="70"/>
        <v/>
      </c>
      <c r="T151" s="119"/>
      <c r="U151" s="120" t="str">
        <f t="shared" si="71"/>
        <v/>
      </c>
      <c r="V151" s="121" t="str">
        <f>'1043Bi Dati di base lav.'!M147</f>
        <v/>
      </c>
      <c r="W151" s="122" t="str">
        <f>IF(A151="","",'1043Bi Dati di base lav.'!Q147-'1043Bi Dati di base lav.'!R147)</f>
        <v/>
      </c>
      <c r="X151" s="122" t="str">
        <f>IF(OR($C151="",E151="",F151="",G151="",K151="",'1043Ci Cif. d’affari stagionali'!$D$25&lt;&gt;"Diritto concesso"),"",E151-(F151+G151+W151+K151))</f>
        <v/>
      </c>
      <c r="Y151" s="123" t="str">
        <f t="shared" si="72"/>
        <v/>
      </c>
      <c r="Z151" s="123" t="str">
        <f t="shared" si="73"/>
        <v/>
      </c>
      <c r="AA151" s="123" t="str">
        <f t="shared" si="74"/>
        <v/>
      </c>
      <c r="AB151" s="124" t="str">
        <f t="shared" si="75"/>
        <v/>
      </c>
      <c r="AC151" s="124" t="str">
        <f t="shared" si="76"/>
        <v/>
      </c>
      <c r="AD151" s="124" t="str">
        <f t="shared" si="77"/>
        <v/>
      </c>
      <c r="AE151" s="124" t="str">
        <f t="shared" si="78"/>
        <v/>
      </c>
      <c r="AF151" s="124" t="str">
        <f t="shared" si="79"/>
        <v/>
      </c>
      <c r="AG151" s="124" t="str">
        <f>IF(OR($C151="",L151="",M151=""),"",MAX(N151+'1043Bi Dati di base lav.'!T147-M151,0))</f>
        <v/>
      </c>
      <c r="AH151" s="124">
        <f>'1043Bi Dati di base lav.'!T147</f>
        <v>0</v>
      </c>
      <c r="AI151" s="124" t="str">
        <f t="shared" si="80"/>
        <v/>
      </c>
      <c r="AJ151" s="125">
        <f t="shared" si="81"/>
        <v>0</v>
      </c>
      <c r="AK151" s="126">
        <f t="shared" si="85"/>
        <v>0</v>
      </c>
      <c r="AL151" s="124">
        <f t="shared" si="82"/>
        <v>0</v>
      </c>
      <c r="AM151" s="124">
        <f>IF(E151="",0,'1043Bi Dati di base lav.'!P147)</f>
        <v>0</v>
      </c>
      <c r="AN151" s="127">
        <f>IF('1043Bi Dati di base lav.'!Y147&gt;0,AD151,0)</f>
        <v>0</v>
      </c>
      <c r="AO151" s="128">
        <f>IF('1043Bi Dati di base lav.'!Y147&gt;0,'1043Bi Dati di base lav.'!T147,0)</f>
        <v>0</v>
      </c>
      <c r="AP151" s="124" t="str">
        <f t="shared" si="83"/>
        <v/>
      </c>
      <c r="AQ151" s="124">
        <f>'1043Bi Dati di base lav.'!P147</f>
        <v>0</v>
      </c>
      <c r="AR151" s="124">
        <f t="shared" si="84"/>
        <v>0</v>
      </c>
    </row>
    <row r="152" spans="1:44" s="39" customFormat="1" ht="16.95" customHeight="1">
      <c r="A152" s="132" t="str">
        <f>IF('1043Bi Dati di base lav.'!A148="","",'1043Bi Dati di base lav.'!A148)</f>
        <v/>
      </c>
      <c r="B152" s="133" t="str">
        <f>IF('1043Bi Dati di base lav.'!B148="","",'1043Bi Dati di base lav.'!B148)</f>
        <v/>
      </c>
      <c r="C152" s="129" t="str">
        <f>IF('1043Bi Dati di base lav.'!C148="","",'1043Bi Dati di base lav.'!C148)</f>
        <v/>
      </c>
      <c r="D152" s="310" t="str">
        <f>IF(ISERROR('1043Bi Dati di base lav.'!AJ148),"",'1043Bi Dati di base lav.'!AJ148)</f>
        <v/>
      </c>
      <c r="E152" s="311" t="str">
        <f>IF('1043Bi Dati di base lav.'!N148="","",'1043Bi Dati di base lav.'!N148)</f>
        <v/>
      </c>
      <c r="F152" s="312" t="str">
        <f>IF('1043Bi Dati di base lav.'!O148="","",'1043Bi Dati di base lav.'!O148)</f>
        <v/>
      </c>
      <c r="G152" s="313" t="str">
        <f>IF('1043Bi Dati di base lav.'!P148="","",'1043Bi Dati di base lav.'!P148)</f>
        <v/>
      </c>
      <c r="H152" s="314" t="str">
        <f>IF('1043Bi Dati di base lav.'!Q148="","",'1043Bi Dati di base lav.'!Q148)</f>
        <v/>
      </c>
      <c r="I152" s="315" t="str">
        <f>IF('1043Bi Dati di base lav.'!R148="","",'1043Bi Dati di base lav.'!R148)</f>
        <v/>
      </c>
      <c r="J152" s="316" t="str">
        <f t="shared" si="63"/>
        <v/>
      </c>
      <c r="K152" s="317" t="str">
        <f>IF('1043Bi Dati di base lav.'!S148="","",'1043Bi Dati di base lav.'!S148)</f>
        <v/>
      </c>
      <c r="L152" s="318" t="str">
        <f t="shared" si="64"/>
        <v/>
      </c>
      <c r="M152" s="319" t="str">
        <f t="shared" si="65"/>
        <v/>
      </c>
      <c r="N152" s="320" t="str">
        <f t="shared" si="66"/>
        <v/>
      </c>
      <c r="O152" s="321" t="str">
        <f t="shared" si="67"/>
        <v/>
      </c>
      <c r="P152" s="322" t="str">
        <f t="shared" si="68"/>
        <v/>
      </c>
      <c r="Q152" s="318" t="str">
        <f t="shared" si="69"/>
        <v/>
      </c>
      <c r="R152" s="312" t="str">
        <f>IF(Q152="","",MAX((M152-AH152)*'1043Ai Domanda'!$B$31,0))</f>
        <v/>
      </c>
      <c r="S152" s="323" t="str">
        <f t="shared" si="70"/>
        <v/>
      </c>
      <c r="T152" s="119"/>
      <c r="U152" s="120" t="str">
        <f t="shared" si="71"/>
        <v/>
      </c>
      <c r="V152" s="121" t="str">
        <f>'1043Bi Dati di base lav.'!M148</f>
        <v/>
      </c>
      <c r="W152" s="122" t="str">
        <f>IF(A152="","",'1043Bi Dati di base lav.'!Q148-'1043Bi Dati di base lav.'!R148)</f>
        <v/>
      </c>
      <c r="X152" s="122" t="str">
        <f>IF(OR($C152="",E152="",F152="",G152="",K152="",'1043Ci Cif. d’affari stagionali'!$D$25&lt;&gt;"Diritto concesso"),"",E152-(F152+G152+W152+K152))</f>
        <v/>
      </c>
      <c r="Y152" s="123" t="str">
        <f t="shared" si="72"/>
        <v/>
      </c>
      <c r="Z152" s="123" t="str">
        <f t="shared" si="73"/>
        <v/>
      </c>
      <c r="AA152" s="123" t="str">
        <f t="shared" si="74"/>
        <v/>
      </c>
      <c r="AB152" s="124" t="str">
        <f t="shared" si="75"/>
        <v/>
      </c>
      <c r="AC152" s="124" t="str">
        <f t="shared" si="76"/>
        <v/>
      </c>
      <c r="AD152" s="124" t="str">
        <f t="shared" si="77"/>
        <v/>
      </c>
      <c r="AE152" s="124" t="str">
        <f t="shared" si="78"/>
        <v/>
      </c>
      <c r="AF152" s="124" t="str">
        <f t="shared" si="79"/>
        <v/>
      </c>
      <c r="AG152" s="124" t="str">
        <f>IF(OR($C152="",L152="",M152=""),"",MAX(N152+'1043Bi Dati di base lav.'!T148-M152,0))</f>
        <v/>
      </c>
      <c r="AH152" s="124">
        <f>'1043Bi Dati di base lav.'!T148</f>
        <v>0</v>
      </c>
      <c r="AI152" s="124" t="str">
        <f t="shared" si="80"/>
        <v/>
      </c>
      <c r="AJ152" s="125">
        <f t="shared" si="81"/>
        <v>0</v>
      </c>
      <c r="AK152" s="126">
        <f t="shared" si="85"/>
        <v>0</v>
      </c>
      <c r="AL152" s="124">
        <f t="shared" si="82"/>
        <v>0</v>
      </c>
      <c r="AM152" s="124">
        <f>IF(E152="",0,'1043Bi Dati di base lav.'!P148)</f>
        <v>0</v>
      </c>
      <c r="AN152" s="127">
        <f>IF('1043Bi Dati di base lav.'!Y148&gt;0,AD152,0)</f>
        <v>0</v>
      </c>
      <c r="AO152" s="128">
        <f>IF('1043Bi Dati di base lav.'!Y148&gt;0,'1043Bi Dati di base lav.'!T148,0)</f>
        <v>0</v>
      </c>
      <c r="AP152" s="124" t="str">
        <f t="shared" si="83"/>
        <v/>
      </c>
      <c r="AQ152" s="124">
        <f>'1043Bi Dati di base lav.'!P148</f>
        <v>0</v>
      </c>
      <c r="AR152" s="124">
        <f t="shared" si="84"/>
        <v>0</v>
      </c>
    </row>
    <row r="153" spans="1:44" s="39" customFormat="1" ht="16.95" customHeight="1">
      <c r="A153" s="132" t="str">
        <f>IF('1043Bi Dati di base lav.'!A149="","",'1043Bi Dati di base lav.'!A149)</f>
        <v/>
      </c>
      <c r="B153" s="133" t="str">
        <f>IF('1043Bi Dati di base lav.'!B149="","",'1043Bi Dati di base lav.'!B149)</f>
        <v/>
      </c>
      <c r="C153" s="129" t="str">
        <f>IF('1043Bi Dati di base lav.'!C149="","",'1043Bi Dati di base lav.'!C149)</f>
        <v/>
      </c>
      <c r="D153" s="310" t="str">
        <f>IF(ISERROR('1043Bi Dati di base lav.'!AJ149),"",'1043Bi Dati di base lav.'!AJ149)</f>
        <v/>
      </c>
      <c r="E153" s="311" t="str">
        <f>IF('1043Bi Dati di base lav.'!N149="","",'1043Bi Dati di base lav.'!N149)</f>
        <v/>
      </c>
      <c r="F153" s="312" t="str">
        <f>IF('1043Bi Dati di base lav.'!O149="","",'1043Bi Dati di base lav.'!O149)</f>
        <v/>
      </c>
      <c r="G153" s="313" t="str">
        <f>IF('1043Bi Dati di base lav.'!P149="","",'1043Bi Dati di base lav.'!P149)</f>
        <v/>
      </c>
      <c r="H153" s="314" t="str">
        <f>IF('1043Bi Dati di base lav.'!Q149="","",'1043Bi Dati di base lav.'!Q149)</f>
        <v/>
      </c>
      <c r="I153" s="315" t="str">
        <f>IF('1043Bi Dati di base lav.'!R149="","",'1043Bi Dati di base lav.'!R149)</f>
        <v/>
      </c>
      <c r="J153" s="316" t="str">
        <f t="shared" si="63"/>
        <v/>
      </c>
      <c r="K153" s="317" t="str">
        <f>IF('1043Bi Dati di base lav.'!S149="","",'1043Bi Dati di base lav.'!S149)</f>
        <v/>
      </c>
      <c r="L153" s="318" t="str">
        <f t="shared" si="64"/>
        <v/>
      </c>
      <c r="M153" s="319" t="str">
        <f t="shared" si="65"/>
        <v/>
      </c>
      <c r="N153" s="320" t="str">
        <f t="shared" si="66"/>
        <v/>
      </c>
      <c r="O153" s="321" t="str">
        <f t="shared" si="67"/>
        <v/>
      </c>
      <c r="P153" s="322" t="str">
        <f t="shared" si="68"/>
        <v/>
      </c>
      <c r="Q153" s="318" t="str">
        <f t="shared" si="69"/>
        <v/>
      </c>
      <c r="R153" s="312" t="str">
        <f>IF(Q153="","",MAX((M153-AH153)*'1043Ai Domanda'!$B$31,0))</f>
        <v/>
      </c>
      <c r="S153" s="323" t="str">
        <f t="shared" si="70"/>
        <v/>
      </c>
      <c r="T153" s="119"/>
      <c r="U153" s="120" t="str">
        <f t="shared" si="71"/>
        <v/>
      </c>
      <c r="V153" s="121" t="str">
        <f>'1043Bi Dati di base lav.'!M149</f>
        <v/>
      </c>
      <c r="W153" s="122" t="str">
        <f>IF(A153="","",'1043Bi Dati di base lav.'!Q149-'1043Bi Dati di base lav.'!R149)</f>
        <v/>
      </c>
      <c r="X153" s="122" t="str">
        <f>IF(OR($C153="",E153="",F153="",G153="",K153="",'1043Ci Cif. d’affari stagionali'!$D$25&lt;&gt;"Diritto concesso"),"",E153-(F153+G153+W153+K153))</f>
        <v/>
      </c>
      <c r="Y153" s="123" t="str">
        <f t="shared" si="72"/>
        <v/>
      </c>
      <c r="Z153" s="123" t="str">
        <f t="shared" si="73"/>
        <v/>
      </c>
      <c r="AA153" s="123" t="str">
        <f t="shared" si="74"/>
        <v/>
      </c>
      <c r="AB153" s="124" t="str">
        <f t="shared" si="75"/>
        <v/>
      </c>
      <c r="AC153" s="124" t="str">
        <f t="shared" si="76"/>
        <v/>
      </c>
      <c r="AD153" s="124" t="str">
        <f t="shared" si="77"/>
        <v/>
      </c>
      <c r="AE153" s="124" t="str">
        <f t="shared" si="78"/>
        <v/>
      </c>
      <c r="AF153" s="124" t="str">
        <f t="shared" si="79"/>
        <v/>
      </c>
      <c r="AG153" s="124" t="str">
        <f>IF(OR($C153="",L153="",M153=""),"",MAX(N153+'1043Bi Dati di base lav.'!T149-M153,0))</f>
        <v/>
      </c>
      <c r="AH153" s="124">
        <f>'1043Bi Dati di base lav.'!T149</f>
        <v>0</v>
      </c>
      <c r="AI153" s="124" t="str">
        <f t="shared" si="80"/>
        <v/>
      </c>
      <c r="AJ153" s="125">
        <f t="shared" si="81"/>
        <v>0</v>
      </c>
      <c r="AK153" s="126">
        <f t="shared" si="85"/>
        <v>0</v>
      </c>
      <c r="AL153" s="124">
        <f t="shared" si="82"/>
        <v>0</v>
      </c>
      <c r="AM153" s="124">
        <f>IF(E153="",0,'1043Bi Dati di base lav.'!P149)</f>
        <v>0</v>
      </c>
      <c r="AN153" s="127">
        <f>IF('1043Bi Dati di base lav.'!Y149&gt;0,AD153,0)</f>
        <v>0</v>
      </c>
      <c r="AO153" s="128">
        <f>IF('1043Bi Dati di base lav.'!Y149&gt;0,'1043Bi Dati di base lav.'!T149,0)</f>
        <v>0</v>
      </c>
      <c r="AP153" s="124" t="str">
        <f t="shared" si="83"/>
        <v/>
      </c>
      <c r="AQ153" s="124">
        <f>'1043Bi Dati di base lav.'!P149</f>
        <v>0</v>
      </c>
      <c r="AR153" s="124">
        <f t="shared" si="84"/>
        <v>0</v>
      </c>
    </row>
    <row r="154" spans="1:44" s="39" customFormat="1" ht="16.95" customHeight="1">
      <c r="A154" s="132" t="str">
        <f>IF('1043Bi Dati di base lav.'!A150="","",'1043Bi Dati di base lav.'!A150)</f>
        <v/>
      </c>
      <c r="B154" s="133" t="str">
        <f>IF('1043Bi Dati di base lav.'!B150="","",'1043Bi Dati di base lav.'!B150)</f>
        <v/>
      </c>
      <c r="C154" s="129" t="str">
        <f>IF('1043Bi Dati di base lav.'!C150="","",'1043Bi Dati di base lav.'!C150)</f>
        <v/>
      </c>
      <c r="D154" s="310" t="str">
        <f>IF(ISERROR('1043Bi Dati di base lav.'!AJ150),"",'1043Bi Dati di base lav.'!AJ150)</f>
        <v/>
      </c>
      <c r="E154" s="311" t="str">
        <f>IF('1043Bi Dati di base lav.'!N150="","",'1043Bi Dati di base lav.'!N150)</f>
        <v/>
      </c>
      <c r="F154" s="312" t="str">
        <f>IF('1043Bi Dati di base lav.'!O150="","",'1043Bi Dati di base lav.'!O150)</f>
        <v/>
      </c>
      <c r="G154" s="313" t="str">
        <f>IF('1043Bi Dati di base lav.'!P150="","",'1043Bi Dati di base lav.'!P150)</f>
        <v/>
      </c>
      <c r="H154" s="314" t="str">
        <f>IF('1043Bi Dati di base lav.'!Q150="","",'1043Bi Dati di base lav.'!Q150)</f>
        <v/>
      </c>
      <c r="I154" s="315" t="str">
        <f>IF('1043Bi Dati di base lav.'!R150="","",'1043Bi Dati di base lav.'!R150)</f>
        <v/>
      </c>
      <c r="J154" s="316" t="str">
        <f t="shared" si="63"/>
        <v/>
      </c>
      <c r="K154" s="317" t="str">
        <f>IF('1043Bi Dati di base lav.'!S150="","",'1043Bi Dati di base lav.'!S150)</f>
        <v/>
      </c>
      <c r="L154" s="318" t="str">
        <f t="shared" si="64"/>
        <v/>
      </c>
      <c r="M154" s="319" t="str">
        <f t="shared" si="65"/>
        <v/>
      </c>
      <c r="N154" s="320" t="str">
        <f t="shared" si="66"/>
        <v/>
      </c>
      <c r="O154" s="321" t="str">
        <f t="shared" si="67"/>
        <v/>
      </c>
      <c r="P154" s="322" t="str">
        <f t="shared" si="68"/>
        <v/>
      </c>
      <c r="Q154" s="318" t="str">
        <f t="shared" si="69"/>
        <v/>
      </c>
      <c r="R154" s="312" t="str">
        <f>IF(Q154="","",MAX((M154-AH154)*'1043Ai Domanda'!$B$31,0))</f>
        <v/>
      </c>
      <c r="S154" s="323" t="str">
        <f t="shared" si="70"/>
        <v/>
      </c>
      <c r="T154" s="119"/>
      <c r="U154" s="120" t="str">
        <f t="shared" si="71"/>
        <v/>
      </c>
      <c r="V154" s="121" t="str">
        <f>'1043Bi Dati di base lav.'!M150</f>
        <v/>
      </c>
      <c r="W154" s="122" t="str">
        <f>IF(A154="","",'1043Bi Dati di base lav.'!Q150-'1043Bi Dati di base lav.'!R150)</f>
        <v/>
      </c>
      <c r="X154" s="122" t="str">
        <f>IF(OR($C154="",E154="",F154="",G154="",K154="",'1043Ci Cif. d’affari stagionali'!$D$25&lt;&gt;"Diritto concesso"),"",E154-(F154+G154+W154+K154))</f>
        <v/>
      </c>
      <c r="Y154" s="123" t="str">
        <f t="shared" si="72"/>
        <v/>
      </c>
      <c r="Z154" s="123" t="str">
        <f t="shared" si="73"/>
        <v/>
      </c>
      <c r="AA154" s="123" t="str">
        <f t="shared" si="74"/>
        <v/>
      </c>
      <c r="AB154" s="124" t="str">
        <f t="shared" si="75"/>
        <v/>
      </c>
      <c r="AC154" s="124" t="str">
        <f t="shared" si="76"/>
        <v/>
      </c>
      <c r="AD154" s="124" t="str">
        <f t="shared" si="77"/>
        <v/>
      </c>
      <c r="AE154" s="124" t="str">
        <f t="shared" si="78"/>
        <v/>
      </c>
      <c r="AF154" s="124" t="str">
        <f t="shared" si="79"/>
        <v/>
      </c>
      <c r="AG154" s="124" t="str">
        <f>IF(OR($C154="",L154="",M154=""),"",MAX(N154+'1043Bi Dati di base lav.'!T150-M154,0))</f>
        <v/>
      </c>
      <c r="AH154" s="124">
        <f>'1043Bi Dati di base lav.'!T150</f>
        <v>0</v>
      </c>
      <c r="AI154" s="124" t="str">
        <f t="shared" si="80"/>
        <v/>
      </c>
      <c r="AJ154" s="125">
        <f t="shared" si="81"/>
        <v>0</v>
      </c>
      <c r="AK154" s="126">
        <f t="shared" si="85"/>
        <v>0</v>
      </c>
      <c r="AL154" s="124">
        <f t="shared" si="82"/>
        <v>0</v>
      </c>
      <c r="AM154" s="124">
        <f>IF(E154="",0,'1043Bi Dati di base lav.'!P150)</f>
        <v>0</v>
      </c>
      <c r="AN154" s="127">
        <f>IF('1043Bi Dati di base lav.'!Y150&gt;0,AD154,0)</f>
        <v>0</v>
      </c>
      <c r="AO154" s="128">
        <f>IF('1043Bi Dati di base lav.'!Y150&gt;0,'1043Bi Dati di base lav.'!T150,0)</f>
        <v>0</v>
      </c>
      <c r="AP154" s="124" t="str">
        <f t="shared" si="83"/>
        <v/>
      </c>
      <c r="AQ154" s="124">
        <f>'1043Bi Dati di base lav.'!P150</f>
        <v>0</v>
      </c>
      <c r="AR154" s="124">
        <f t="shared" si="84"/>
        <v>0</v>
      </c>
    </row>
    <row r="155" spans="1:44" s="39" customFormat="1" ht="16.95" customHeight="1">
      <c r="A155" s="132" t="str">
        <f>IF('1043Bi Dati di base lav.'!A151="","",'1043Bi Dati di base lav.'!A151)</f>
        <v/>
      </c>
      <c r="B155" s="133" t="str">
        <f>IF('1043Bi Dati di base lav.'!B151="","",'1043Bi Dati di base lav.'!B151)</f>
        <v/>
      </c>
      <c r="C155" s="129" t="str">
        <f>IF('1043Bi Dati di base lav.'!C151="","",'1043Bi Dati di base lav.'!C151)</f>
        <v/>
      </c>
      <c r="D155" s="310" t="str">
        <f>IF(ISERROR('1043Bi Dati di base lav.'!AJ151),"",'1043Bi Dati di base lav.'!AJ151)</f>
        <v/>
      </c>
      <c r="E155" s="311" t="str">
        <f>IF('1043Bi Dati di base lav.'!N151="","",'1043Bi Dati di base lav.'!N151)</f>
        <v/>
      </c>
      <c r="F155" s="312" t="str">
        <f>IF('1043Bi Dati di base lav.'!O151="","",'1043Bi Dati di base lav.'!O151)</f>
        <v/>
      </c>
      <c r="G155" s="313" t="str">
        <f>IF('1043Bi Dati di base lav.'!P151="","",'1043Bi Dati di base lav.'!P151)</f>
        <v/>
      </c>
      <c r="H155" s="314" t="str">
        <f>IF('1043Bi Dati di base lav.'!Q151="","",'1043Bi Dati di base lav.'!Q151)</f>
        <v/>
      </c>
      <c r="I155" s="315" t="str">
        <f>IF('1043Bi Dati di base lav.'!R151="","",'1043Bi Dati di base lav.'!R151)</f>
        <v/>
      </c>
      <c r="J155" s="316" t="str">
        <f t="shared" si="63"/>
        <v/>
      </c>
      <c r="K155" s="317" t="str">
        <f>IF('1043Bi Dati di base lav.'!S151="","",'1043Bi Dati di base lav.'!S151)</f>
        <v/>
      </c>
      <c r="L155" s="318" t="str">
        <f t="shared" si="64"/>
        <v/>
      </c>
      <c r="M155" s="319" t="str">
        <f t="shared" si="65"/>
        <v/>
      </c>
      <c r="N155" s="320" t="str">
        <f t="shared" si="66"/>
        <v/>
      </c>
      <c r="O155" s="321" t="str">
        <f t="shared" si="67"/>
        <v/>
      </c>
      <c r="P155" s="322" t="str">
        <f t="shared" si="68"/>
        <v/>
      </c>
      <c r="Q155" s="318" t="str">
        <f t="shared" si="69"/>
        <v/>
      </c>
      <c r="R155" s="312" t="str">
        <f>IF(Q155="","",MAX((M155-AH155)*'1043Ai Domanda'!$B$31,0))</f>
        <v/>
      </c>
      <c r="S155" s="323" t="str">
        <f t="shared" si="70"/>
        <v/>
      </c>
      <c r="T155" s="119"/>
      <c r="U155" s="120" t="str">
        <f t="shared" si="71"/>
        <v/>
      </c>
      <c r="V155" s="121" t="str">
        <f>'1043Bi Dati di base lav.'!M151</f>
        <v/>
      </c>
      <c r="W155" s="122" t="str">
        <f>IF(A155="","",'1043Bi Dati di base lav.'!Q151-'1043Bi Dati di base lav.'!R151)</f>
        <v/>
      </c>
      <c r="X155" s="122" t="str">
        <f>IF(OR($C155="",E155="",F155="",G155="",K155="",'1043Ci Cif. d’affari stagionali'!$D$25&lt;&gt;"Diritto concesso"),"",E155-(F155+G155+W155+K155))</f>
        <v/>
      </c>
      <c r="Y155" s="123" t="str">
        <f t="shared" si="72"/>
        <v/>
      </c>
      <c r="Z155" s="123" t="str">
        <f t="shared" si="73"/>
        <v/>
      </c>
      <c r="AA155" s="123" t="str">
        <f t="shared" si="74"/>
        <v/>
      </c>
      <c r="AB155" s="124" t="str">
        <f t="shared" si="75"/>
        <v/>
      </c>
      <c r="AC155" s="124" t="str">
        <f t="shared" si="76"/>
        <v/>
      </c>
      <c r="AD155" s="124" t="str">
        <f t="shared" si="77"/>
        <v/>
      </c>
      <c r="AE155" s="124" t="str">
        <f t="shared" si="78"/>
        <v/>
      </c>
      <c r="AF155" s="124" t="str">
        <f t="shared" si="79"/>
        <v/>
      </c>
      <c r="AG155" s="124" t="str">
        <f>IF(OR($C155="",L155="",M155=""),"",MAX(N155+'1043Bi Dati di base lav.'!T151-M155,0))</f>
        <v/>
      </c>
      <c r="AH155" s="124">
        <f>'1043Bi Dati di base lav.'!T151</f>
        <v>0</v>
      </c>
      <c r="AI155" s="124" t="str">
        <f t="shared" si="80"/>
        <v/>
      </c>
      <c r="AJ155" s="125">
        <f t="shared" si="81"/>
        <v>0</v>
      </c>
      <c r="AK155" s="126">
        <f t="shared" si="85"/>
        <v>0</v>
      </c>
      <c r="AL155" s="124">
        <f t="shared" si="82"/>
        <v>0</v>
      </c>
      <c r="AM155" s="124">
        <f>IF(E155="",0,'1043Bi Dati di base lav.'!P151)</f>
        <v>0</v>
      </c>
      <c r="AN155" s="127">
        <f>IF('1043Bi Dati di base lav.'!Y151&gt;0,AD155,0)</f>
        <v>0</v>
      </c>
      <c r="AO155" s="128">
        <f>IF('1043Bi Dati di base lav.'!Y151&gt;0,'1043Bi Dati di base lav.'!T151,0)</f>
        <v>0</v>
      </c>
      <c r="AP155" s="124" t="str">
        <f t="shared" si="83"/>
        <v/>
      </c>
      <c r="AQ155" s="124">
        <f>'1043Bi Dati di base lav.'!P151</f>
        <v>0</v>
      </c>
      <c r="AR155" s="124">
        <f t="shared" si="84"/>
        <v>0</v>
      </c>
    </row>
    <row r="156" spans="1:44" s="39" customFormat="1" ht="16.95" customHeight="1">
      <c r="A156" s="132" t="str">
        <f>IF('1043Bi Dati di base lav.'!A152="","",'1043Bi Dati di base lav.'!A152)</f>
        <v/>
      </c>
      <c r="B156" s="133" t="str">
        <f>IF('1043Bi Dati di base lav.'!B152="","",'1043Bi Dati di base lav.'!B152)</f>
        <v/>
      </c>
      <c r="C156" s="129" t="str">
        <f>IF('1043Bi Dati di base lav.'!C152="","",'1043Bi Dati di base lav.'!C152)</f>
        <v/>
      </c>
      <c r="D156" s="310" t="str">
        <f>IF(ISERROR('1043Bi Dati di base lav.'!AJ152),"",'1043Bi Dati di base lav.'!AJ152)</f>
        <v/>
      </c>
      <c r="E156" s="311" t="str">
        <f>IF('1043Bi Dati di base lav.'!N152="","",'1043Bi Dati di base lav.'!N152)</f>
        <v/>
      </c>
      <c r="F156" s="312" t="str">
        <f>IF('1043Bi Dati di base lav.'!O152="","",'1043Bi Dati di base lav.'!O152)</f>
        <v/>
      </c>
      <c r="G156" s="313" t="str">
        <f>IF('1043Bi Dati di base lav.'!P152="","",'1043Bi Dati di base lav.'!P152)</f>
        <v/>
      </c>
      <c r="H156" s="314" t="str">
        <f>IF('1043Bi Dati di base lav.'!Q152="","",'1043Bi Dati di base lav.'!Q152)</f>
        <v/>
      </c>
      <c r="I156" s="315" t="str">
        <f>IF('1043Bi Dati di base lav.'!R152="","",'1043Bi Dati di base lav.'!R152)</f>
        <v/>
      </c>
      <c r="J156" s="316" t="str">
        <f t="shared" si="63"/>
        <v/>
      </c>
      <c r="K156" s="317" t="str">
        <f>IF('1043Bi Dati di base lav.'!S152="","",'1043Bi Dati di base lav.'!S152)</f>
        <v/>
      </c>
      <c r="L156" s="318" t="str">
        <f t="shared" si="64"/>
        <v/>
      </c>
      <c r="M156" s="319" t="str">
        <f t="shared" si="65"/>
        <v/>
      </c>
      <c r="N156" s="320" t="str">
        <f t="shared" si="66"/>
        <v/>
      </c>
      <c r="O156" s="321" t="str">
        <f t="shared" si="67"/>
        <v/>
      </c>
      <c r="P156" s="322" t="str">
        <f t="shared" si="68"/>
        <v/>
      </c>
      <c r="Q156" s="318" t="str">
        <f t="shared" si="69"/>
        <v/>
      </c>
      <c r="R156" s="312" t="str">
        <f>IF(Q156="","",MAX((M156-AH156)*'1043Ai Domanda'!$B$31,0))</f>
        <v/>
      </c>
      <c r="S156" s="323" t="str">
        <f t="shared" si="70"/>
        <v/>
      </c>
      <c r="T156" s="119"/>
      <c r="U156" s="120" t="str">
        <f t="shared" si="71"/>
        <v/>
      </c>
      <c r="V156" s="121" t="str">
        <f>'1043Bi Dati di base lav.'!M152</f>
        <v/>
      </c>
      <c r="W156" s="122" t="str">
        <f>IF(A156="","",'1043Bi Dati di base lav.'!Q152-'1043Bi Dati di base lav.'!R152)</f>
        <v/>
      </c>
      <c r="X156" s="122" t="str">
        <f>IF(OR($C156="",E156="",F156="",G156="",K156="",'1043Ci Cif. d’affari stagionali'!$D$25&lt;&gt;"Diritto concesso"),"",E156-(F156+G156+W156+K156))</f>
        <v/>
      </c>
      <c r="Y156" s="123" t="str">
        <f t="shared" si="72"/>
        <v/>
      </c>
      <c r="Z156" s="123" t="str">
        <f t="shared" si="73"/>
        <v/>
      </c>
      <c r="AA156" s="123" t="str">
        <f t="shared" si="74"/>
        <v/>
      </c>
      <c r="AB156" s="124" t="str">
        <f t="shared" si="75"/>
        <v/>
      </c>
      <c r="AC156" s="124" t="str">
        <f t="shared" si="76"/>
        <v/>
      </c>
      <c r="AD156" s="124" t="str">
        <f t="shared" si="77"/>
        <v/>
      </c>
      <c r="AE156" s="124" t="str">
        <f t="shared" si="78"/>
        <v/>
      </c>
      <c r="AF156" s="124" t="str">
        <f t="shared" si="79"/>
        <v/>
      </c>
      <c r="AG156" s="124" t="str">
        <f>IF(OR($C156="",L156="",M156=""),"",MAX(N156+'1043Bi Dati di base lav.'!T152-M156,0))</f>
        <v/>
      </c>
      <c r="AH156" s="124">
        <f>'1043Bi Dati di base lav.'!T152</f>
        <v>0</v>
      </c>
      <c r="AI156" s="124" t="str">
        <f t="shared" si="80"/>
        <v/>
      </c>
      <c r="AJ156" s="125">
        <f t="shared" si="81"/>
        <v>0</v>
      </c>
      <c r="AK156" s="126">
        <f t="shared" si="85"/>
        <v>0</v>
      </c>
      <c r="AL156" s="124">
        <f t="shared" si="82"/>
        <v>0</v>
      </c>
      <c r="AM156" s="124">
        <f>IF(E156="",0,'1043Bi Dati di base lav.'!P152)</f>
        <v>0</v>
      </c>
      <c r="AN156" s="127">
        <f>IF('1043Bi Dati di base lav.'!Y152&gt;0,AD156,0)</f>
        <v>0</v>
      </c>
      <c r="AO156" s="128">
        <f>IF('1043Bi Dati di base lav.'!Y152&gt;0,'1043Bi Dati di base lav.'!T152,0)</f>
        <v>0</v>
      </c>
      <c r="AP156" s="124" t="str">
        <f t="shared" si="83"/>
        <v/>
      </c>
      <c r="AQ156" s="124">
        <f>'1043Bi Dati di base lav.'!P152</f>
        <v>0</v>
      </c>
      <c r="AR156" s="124">
        <f t="shared" si="84"/>
        <v>0</v>
      </c>
    </row>
    <row r="157" spans="1:44" s="39" customFormat="1" ht="16.95" customHeight="1">
      <c r="A157" s="132" t="str">
        <f>IF('1043Bi Dati di base lav.'!A153="","",'1043Bi Dati di base lav.'!A153)</f>
        <v/>
      </c>
      <c r="B157" s="133" t="str">
        <f>IF('1043Bi Dati di base lav.'!B153="","",'1043Bi Dati di base lav.'!B153)</f>
        <v/>
      </c>
      <c r="C157" s="129" t="str">
        <f>IF('1043Bi Dati di base lav.'!C153="","",'1043Bi Dati di base lav.'!C153)</f>
        <v/>
      </c>
      <c r="D157" s="310" t="str">
        <f>IF(ISERROR('1043Bi Dati di base lav.'!AJ153),"",'1043Bi Dati di base lav.'!AJ153)</f>
        <v/>
      </c>
      <c r="E157" s="311" t="str">
        <f>IF('1043Bi Dati di base lav.'!N153="","",'1043Bi Dati di base lav.'!N153)</f>
        <v/>
      </c>
      <c r="F157" s="312" t="str">
        <f>IF('1043Bi Dati di base lav.'!O153="","",'1043Bi Dati di base lav.'!O153)</f>
        <v/>
      </c>
      <c r="G157" s="313" t="str">
        <f>IF('1043Bi Dati di base lav.'!P153="","",'1043Bi Dati di base lav.'!P153)</f>
        <v/>
      </c>
      <c r="H157" s="314" t="str">
        <f>IF('1043Bi Dati di base lav.'!Q153="","",'1043Bi Dati di base lav.'!Q153)</f>
        <v/>
      </c>
      <c r="I157" s="315" t="str">
        <f>IF('1043Bi Dati di base lav.'!R153="","",'1043Bi Dati di base lav.'!R153)</f>
        <v/>
      </c>
      <c r="J157" s="316" t="str">
        <f t="shared" si="63"/>
        <v/>
      </c>
      <c r="K157" s="317" t="str">
        <f>IF('1043Bi Dati di base lav.'!S153="","",'1043Bi Dati di base lav.'!S153)</f>
        <v/>
      </c>
      <c r="L157" s="318" t="str">
        <f t="shared" si="64"/>
        <v/>
      </c>
      <c r="M157" s="319" t="str">
        <f t="shared" si="65"/>
        <v/>
      </c>
      <c r="N157" s="320" t="str">
        <f t="shared" si="66"/>
        <v/>
      </c>
      <c r="O157" s="321" t="str">
        <f t="shared" si="67"/>
        <v/>
      </c>
      <c r="P157" s="322" t="str">
        <f t="shared" si="68"/>
        <v/>
      </c>
      <c r="Q157" s="318" t="str">
        <f t="shared" si="69"/>
        <v/>
      </c>
      <c r="R157" s="312" t="str">
        <f>IF(Q157="","",MAX((M157-AH157)*'1043Ai Domanda'!$B$31,0))</f>
        <v/>
      </c>
      <c r="S157" s="323" t="str">
        <f t="shared" si="70"/>
        <v/>
      </c>
      <c r="T157" s="119"/>
      <c r="U157" s="120" t="str">
        <f t="shared" si="71"/>
        <v/>
      </c>
      <c r="V157" s="121" t="str">
        <f>'1043Bi Dati di base lav.'!M153</f>
        <v/>
      </c>
      <c r="W157" s="122" t="str">
        <f>IF(A157="","",'1043Bi Dati di base lav.'!Q153-'1043Bi Dati di base lav.'!R153)</f>
        <v/>
      </c>
      <c r="X157" s="122" t="str">
        <f>IF(OR($C157="",E157="",F157="",G157="",K157="",'1043Ci Cif. d’affari stagionali'!$D$25&lt;&gt;"Diritto concesso"),"",E157-(F157+G157+W157+K157))</f>
        <v/>
      </c>
      <c r="Y157" s="123" t="str">
        <f t="shared" si="72"/>
        <v/>
      </c>
      <c r="Z157" s="123" t="str">
        <f t="shared" si="73"/>
        <v/>
      </c>
      <c r="AA157" s="123" t="str">
        <f t="shared" si="74"/>
        <v/>
      </c>
      <c r="AB157" s="124" t="str">
        <f t="shared" si="75"/>
        <v/>
      </c>
      <c r="AC157" s="124" t="str">
        <f t="shared" si="76"/>
        <v/>
      </c>
      <c r="AD157" s="124" t="str">
        <f t="shared" si="77"/>
        <v/>
      </c>
      <c r="AE157" s="124" t="str">
        <f t="shared" si="78"/>
        <v/>
      </c>
      <c r="AF157" s="124" t="str">
        <f t="shared" si="79"/>
        <v/>
      </c>
      <c r="AG157" s="124" t="str">
        <f>IF(OR($C157="",L157="",M157=""),"",MAX(N157+'1043Bi Dati di base lav.'!T153-M157,0))</f>
        <v/>
      </c>
      <c r="AH157" s="124">
        <f>'1043Bi Dati di base lav.'!T153</f>
        <v>0</v>
      </c>
      <c r="AI157" s="124" t="str">
        <f t="shared" si="80"/>
        <v/>
      </c>
      <c r="AJ157" s="125">
        <f t="shared" si="81"/>
        <v>0</v>
      </c>
      <c r="AK157" s="126">
        <f t="shared" si="85"/>
        <v>0</v>
      </c>
      <c r="AL157" s="124">
        <f t="shared" si="82"/>
        <v>0</v>
      </c>
      <c r="AM157" s="124">
        <f>IF(E157="",0,'1043Bi Dati di base lav.'!P153)</f>
        <v>0</v>
      </c>
      <c r="AN157" s="127">
        <f>IF('1043Bi Dati di base lav.'!Y153&gt;0,AD157,0)</f>
        <v>0</v>
      </c>
      <c r="AO157" s="128">
        <f>IF('1043Bi Dati di base lav.'!Y153&gt;0,'1043Bi Dati di base lav.'!T153,0)</f>
        <v>0</v>
      </c>
      <c r="AP157" s="124" t="str">
        <f t="shared" si="83"/>
        <v/>
      </c>
      <c r="AQ157" s="124">
        <f>'1043Bi Dati di base lav.'!P153</f>
        <v>0</v>
      </c>
      <c r="AR157" s="124">
        <f t="shared" si="84"/>
        <v>0</v>
      </c>
    </row>
    <row r="158" spans="1:44" s="39" customFormat="1" ht="16.95" customHeight="1">
      <c r="A158" s="132" t="str">
        <f>IF('1043Bi Dati di base lav.'!A154="","",'1043Bi Dati di base lav.'!A154)</f>
        <v/>
      </c>
      <c r="B158" s="133" t="str">
        <f>IF('1043Bi Dati di base lav.'!B154="","",'1043Bi Dati di base lav.'!B154)</f>
        <v/>
      </c>
      <c r="C158" s="129" t="str">
        <f>IF('1043Bi Dati di base lav.'!C154="","",'1043Bi Dati di base lav.'!C154)</f>
        <v/>
      </c>
      <c r="D158" s="310" t="str">
        <f>IF(ISERROR('1043Bi Dati di base lav.'!AJ154),"",'1043Bi Dati di base lav.'!AJ154)</f>
        <v/>
      </c>
      <c r="E158" s="311" t="str">
        <f>IF('1043Bi Dati di base lav.'!N154="","",'1043Bi Dati di base lav.'!N154)</f>
        <v/>
      </c>
      <c r="F158" s="312" t="str">
        <f>IF('1043Bi Dati di base lav.'!O154="","",'1043Bi Dati di base lav.'!O154)</f>
        <v/>
      </c>
      <c r="G158" s="313" t="str">
        <f>IF('1043Bi Dati di base lav.'!P154="","",'1043Bi Dati di base lav.'!P154)</f>
        <v/>
      </c>
      <c r="H158" s="314" t="str">
        <f>IF('1043Bi Dati di base lav.'!Q154="","",'1043Bi Dati di base lav.'!Q154)</f>
        <v/>
      </c>
      <c r="I158" s="315" t="str">
        <f>IF('1043Bi Dati di base lav.'!R154="","",'1043Bi Dati di base lav.'!R154)</f>
        <v/>
      </c>
      <c r="J158" s="316" t="str">
        <f t="shared" si="63"/>
        <v/>
      </c>
      <c r="K158" s="317" t="str">
        <f>IF('1043Bi Dati di base lav.'!S154="","",'1043Bi Dati di base lav.'!S154)</f>
        <v/>
      </c>
      <c r="L158" s="318" t="str">
        <f t="shared" si="64"/>
        <v/>
      </c>
      <c r="M158" s="319" t="str">
        <f t="shared" si="65"/>
        <v/>
      </c>
      <c r="N158" s="320" t="str">
        <f t="shared" si="66"/>
        <v/>
      </c>
      <c r="O158" s="321" t="str">
        <f t="shared" si="67"/>
        <v/>
      </c>
      <c r="P158" s="322" t="str">
        <f t="shared" si="68"/>
        <v/>
      </c>
      <c r="Q158" s="318" t="str">
        <f t="shared" si="69"/>
        <v/>
      </c>
      <c r="R158" s="312" t="str">
        <f>IF(Q158="","",MAX((M158-AH158)*'1043Ai Domanda'!$B$31,0))</f>
        <v/>
      </c>
      <c r="S158" s="323" t="str">
        <f t="shared" si="70"/>
        <v/>
      </c>
      <c r="T158" s="119"/>
      <c r="U158" s="120" t="str">
        <f t="shared" si="71"/>
        <v/>
      </c>
      <c r="V158" s="121" t="str">
        <f>'1043Bi Dati di base lav.'!M154</f>
        <v/>
      </c>
      <c r="W158" s="122" t="str">
        <f>IF(A158="","",'1043Bi Dati di base lav.'!Q154-'1043Bi Dati di base lav.'!R154)</f>
        <v/>
      </c>
      <c r="X158" s="122" t="str">
        <f>IF(OR($C158="",E158="",F158="",G158="",K158="",'1043Ci Cif. d’affari stagionali'!$D$25&lt;&gt;"Diritto concesso"),"",E158-(F158+G158+W158+K158))</f>
        <v/>
      </c>
      <c r="Y158" s="123" t="str">
        <f t="shared" si="72"/>
        <v/>
      </c>
      <c r="Z158" s="123" t="str">
        <f t="shared" si="73"/>
        <v/>
      </c>
      <c r="AA158" s="123" t="str">
        <f t="shared" si="74"/>
        <v/>
      </c>
      <c r="AB158" s="124" t="str">
        <f t="shared" si="75"/>
        <v/>
      </c>
      <c r="AC158" s="124" t="str">
        <f t="shared" si="76"/>
        <v/>
      </c>
      <c r="AD158" s="124" t="str">
        <f t="shared" si="77"/>
        <v/>
      </c>
      <c r="AE158" s="124" t="str">
        <f t="shared" si="78"/>
        <v/>
      </c>
      <c r="AF158" s="124" t="str">
        <f t="shared" si="79"/>
        <v/>
      </c>
      <c r="AG158" s="124" t="str">
        <f>IF(OR($C158="",L158="",M158=""),"",MAX(N158+'1043Bi Dati di base lav.'!T154-M158,0))</f>
        <v/>
      </c>
      <c r="AH158" s="124">
        <f>'1043Bi Dati di base lav.'!T154</f>
        <v>0</v>
      </c>
      <c r="AI158" s="124" t="str">
        <f t="shared" si="80"/>
        <v/>
      </c>
      <c r="AJ158" s="125">
        <f t="shared" si="81"/>
        <v>0</v>
      </c>
      <c r="AK158" s="126">
        <f t="shared" si="85"/>
        <v>0</v>
      </c>
      <c r="AL158" s="124">
        <f t="shared" si="82"/>
        <v>0</v>
      </c>
      <c r="AM158" s="124">
        <f>IF(E158="",0,'1043Bi Dati di base lav.'!P154)</f>
        <v>0</v>
      </c>
      <c r="AN158" s="127">
        <f>IF('1043Bi Dati di base lav.'!Y154&gt;0,AD158,0)</f>
        <v>0</v>
      </c>
      <c r="AO158" s="128">
        <f>IF('1043Bi Dati di base lav.'!Y154&gt;0,'1043Bi Dati di base lav.'!T154,0)</f>
        <v>0</v>
      </c>
      <c r="AP158" s="124" t="str">
        <f t="shared" si="83"/>
        <v/>
      </c>
      <c r="AQ158" s="124">
        <f>'1043Bi Dati di base lav.'!P154</f>
        <v>0</v>
      </c>
      <c r="AR158" s="124">
        <f t="shared" si="84"/>
        <v>0</v>
      </c>
    </row>
    <row r="159" spans="1:44" s="39" customFormat="1" ht="16.95" customHeight="1">
      <c r="A159" s="132" t="str">
        <f>IF('1043Bi Dati di base lav.'!A155="","",'1043Bi Dati di base lav.'!A155)</f>
        <v/>
      </c>
      <c r="B159" s="133" t="str">
        <f>IF('1043Bi Dati di base lav.'!B155="","",'1043Bi Dati di base lav.'!B155)</f>
        <v/>
      </c>
      <c r="C159" s="129" t="str">
        <f>IF('1043Bi Dati di base lav.'!C155="","",'1043Bi Dati di base lav.'!C155)</f>
        <v/>
      </c>
      <c r="D159" s="310" t="str">
        <f>IF(ISERROR('1043Bi Dati di base lav.'!AJ155),"",'1043Bi Dati di base lav.'!AJ155)</f>
        <v/>
      </c>
      <c r="E159" s="311" t="str">
        <f>IF('1043Bi Dati di base lav.'!N155="","",'1043Bi Dati di base lav.'!N155)</f>
        <v/>
      </c>
      <c r="F159" s="312" t="str">
        <f>IF('1043Bi Dati di base lav.'!O155="","",'1043Bi Dati di base lav.'!O155)</f>
        <v/>
      </c>
      <c r="G159" s="313" t="str">
        <f>IF('1043Bi Dati di base lav.'!P155="","",'1043Bi Dati di base lav.'!P155)</f>
        <v/>
      </c>
      <c r="H159" s="314" t="str">
        <f>IF('1043Bi Dati di base lav.'!Q155="","",'1043Bi Dati di base lav.'!Q155)</f>
        <v/>
      </c>
      <c r="I159" s="315" t="str">
        <f>IF('1043Bi Dati di base lav.'!R155="","",'1043Bi Dati di base lav.'!R155)</f>
        <v/>
      </c>
      <c r="J159" s="316" t="str">
        <f t="shared" si="63"/>
        <v/>
      </c>
      <c r="K159" s="317" t="str">
        <f>IF('1043Bi Dati di base lav.'!S155="","",'1043Bi Dati di base lav.'!S155)</f>
        <v/>
      </c>
      <c r="L159" s="318" t="str">
        <f t="shared" si="64"/>
        <v/>
      </c>
      <c r="M159" s="319" t="str">
        <f t="shared" si="65"/>
        <v/>
      </c>
      <c r="N159" s="320" t="str">
        <f t="shared" si="66"/>
        <v/>
      </c>
      <c r="O159" s="321" t="str">
        <f t="shared" si="67"/>
        <v/>
      </c>
      <c r="P159" s="322" t="str">
        <f t="shared" si="68"/>
        <v/>
      </c>
      <c r="Q159" s="318" t="str">
        <f t="shared" si="69"/>
        <v/>
      </c>
      <c r="R159" s="312" t="str">
        <f>IF(Q159="","",MAX((M159-AH159)*'1043Ai Domanda'!$B$31,0))</f>
        <v/>
      </c>
      <c r="S159" s="323" t="str">
        <f t="shared" si="70"/>
        <v/>
      </c>
      <c r="T159" s="119"/>
      <c r="U159" s="120" t="str">
        <f t="shared" si="71"/>
        <v/>
      </c>
      <c r="V159" s="121" t="str">
        <f>'1043Bi Dati di base lav.'!M155</f>
        <v/>
      </c>
      <c r="W159" s="122" t="str">
        <f>IF(A159="","",'1043Bi Dati di base lav.'!Q155-'1043Bi Dati di base lav.'!R155)</f>
        <v/>
      </c>
      <c r="X159" s="122" t="str">
        <f>IF(OR($C159="",E159="",F159="",G159="",K159="",'1043Ci Cif. d’affari stagionali'!$D$25&lt;&gt;"Diritto concesso"),"",E159-(F159+G159+W159+K159))</f>
        <v/>
      </c>
      <c r="Y159" s="123" t="str">
        <f t="shared" si="72"/>
        <v/>
      </c>
      <c r="Z159" s="123" t="str">
        <f t="shared" si="73"/>
        <v/>
      </c>
      <c r="AA159" s="123" t="str">
        <f t="shared" si="74"/>
        <v/>
      </c>
      <c r="AB159" s="124" t="str">
        <f t="shared" si="75"/>
        <v/>
      </c>
      <c r="AC159" s="124" t="str">
        <f t="shared" si="76"/>
        <v/>
      </c>
      <c r="AD159" s="124" t="str">
        <f t="shared" si="77"/>
        <v/>
      </c>
      <c r="AE159" s="124" t="str">
        <f t="shared" si="78"/>
        <v/>
      </c>
      <c r="AF159" s="124" t="str">
        <f t="shared" si="79"/>
        <v/>
      </c>
      <c r="AG159" s="124" t="str">
        <f>IF(OR($C159="",L159="",M159=""),"",MAX(N159+'1043Bi Dati di base lav.'!T155-M159,0))</f>
        <v/>
      </c>
      <c r="AH159" s="124">
        <f>'1043Bi Dati di base lav.'!T155</f>
        <v>0</v>
      </c>
      <c r="AI159" s="124" t="str">
        <f t="shared" si="80"/>
        <v/>
      </c>
      <c r="AJ159" s="125">
        <f t="shared" si="81"/>
        <v>0</v>
      </c>
      <c r="AK159" s="126">
        <f t="shared" si="85"/>
        <v>0</v>
      </c>
      <c r="AL159" s="124">
        <f t="shared" si="82"/>
        <v>0</v>
      </c>
      <c r="AM159" s="124">
        <f>IF(E159="",0,'1043Bi Dati di base lav.'!P155)</f>
        <v>0</v>
      </c>
      <c r="AN159" s="127">
        <f>IF('1043Bi Dati di base lav.'!Y155&gt;0,AD159,0)</f>
        <v>0</v>
      </c>
      <c r="AO159" s="128">
        <f>IF('1043Bi Dati di base lav.'!Y155&gt;0,'1043Bi Dati di base lav.'!T155,0)</f>
        <v>0</v>
      </c>
      <c r="AP159" s="124" t="str">
        <f t="shared" si="83"/>
        <v/>
      </c>
      <c r="AQ159" s="124">
        <f>'1043Bi Dati di base lav.'!P155</f>
        <v>0</v>
      </c>
      <c r="AR159" s="124">
        <f t="shared" si="84"/>
        <v>0</v>
      </c>
    </row>
    <row r="160" spans="1:44" s="39" customFormat="1" ht="16.95" customHeight="1">
      <c r="A160" s="132" t="str">
        <f>IF('1043Bi Dati di base lav.'!A156="","",'1043Bi Dati di base lav.'!A156)</f>
        <v/>
      </c>
      <c r="B160" s="133" t="str">
        <f>IF('1043Bi Dati di base lav.'!B156="","",'1043Bi Dati di base lav.'!B156)</f>
        <v/>
      </c>
      <c r="C160" s="129" t="str">
        <f>IF('1043Bi Dati di base lav.'!C156="","",'1043Bi Dati di base lav.'!C156)</f>
        <v/>
      </c>
      <c r="D160" s="310" t="str">
        <f>IF(ISERROR('1043Bi Dati di base lav.'!AJ156),"",'1043Bi Dati di base lav.'!AJ156)</f>
        <v/>
      </c>
      <c r="E160" s="311" t="str">
        <f>IF('1043Bi Dati di base lav.'!N156="","",'1043Bi Dati di base lav.'!N156)</f>
        <v/>
      </c>
      <c r="F160" s="312" t="str">
        <f>IF('1043Bi Dati di base lav.'!O156="","",'1043Bi Dati di base lav.'!O156)</f>
        <v/>
      </c>
      <c r="G160" s="313" t="str">
        <f>IF('1043Bi Dati di base lav.'!P156="","",'1043Bi Dati di base lav.'!P156)</f>
        <v/>
      </c>
      <c r="H160" s="314" t="str">
        <f>IF('1043Bi Dati di base lav.'!Q156="","",'1043Bi Dati di base lav.'!Q156)</f>
        <v/>
      </c>
      <c r="I160" s="315" t="str">
        <f>IF('1043Bi Dati di base lav.'!R156="","",'1043Bi Dati di base lav.'!R156)</f>
        <v/>
      </c>
      <c r="J160" s="316" t="str">
        <f t="shared" si="63"/>
        <v/>
      </c>
      <c r="K160" s="317" t="str">
        <f>IF('1043Bi Dati di base lav.'!S156="","",'1043Bi Dati di base lav.'!S156)</f>
        <v/>
      </c>
      <c r="L160" s="318" t="str">
        <f t="shared" si="64"/>
        <v/>
      </c>
      <c r="M160" s="319" t="str">
        <f t="shared" si="65"/>
        <v/>
      </c>
      <c r="N160" s="320" t="str">
        <f t="shared" si="66"/>
        <v/>
      </c>
      <c r="O160" s="321" t="str">
        <f t="shared" si="67"/>
        <v/>
      </c>
      <c r="P160" s="322" t="str">
        <f t="shared" si="68"/>
        <v/>
      </c>
      <c r="Q160" s="318" t="str">
        <f t="shared" si="69"/>
        <v/>
      </c>
      <c r="R160" s="312" t="str">
        <f>IF(Q160="","",MAX((M160-AH160)*'1043Ai Domanda'!$B$31,0))</f>
        <v/>
      </c>
      <c r="S160" s="323" t="str">
        <f t="shared" si="70"/>
        <v/>
      </c>
      <c r="T160" s="119"/>
      <c r="U160" s="120" t="str">
        <f t="shared" si="71"/>
        <v/>
      </c>
      <c r="V160" s="121" t="str">
        <f>'1043Bi Dati di base lav.'!M156</f>
        <v/>
      </c>
      <c r="W160" s="122" t="str">
        <f>IF(A160="","",'1043Bi Dati di base lav.'!Q156-'1043Bi Dati di base lav.'!R156)</f>
        <v/>
      </c>
      <c r="X160" s="122" t="str">
        <f>IF(OR($C160="",E160="",F160="",G160="",K160="",'1043Ci Cif. d’affari stagionali'!$D$25&lt;&gt;"Diritto concesso"),"",E160-(F160+G160+W160+K160))</f>
        <v/>
      </c>
      <c r="Y160" s="123" t="str">
        <f t="shared" si="72"/>
        <v/>
      </c>
      <c r="Z160" s="123" t="str">
        <f t="shared" si="73"/>
        <v/>
      </c>
      <c r="AA160" s="123" t="str">
        <f t="shared" si="74"/>
        <v/>
      </c>
      <c r="AB160" s="124" t="str">
        <f t="shared" si="75"/>
        <v/>
      </c>
      <c r="AC160" s="124" t="str">
        <f t="shared" si="76"/>
        <v/>
      </c>
      <c r="AD160" s="124" t="str">
        <f t="shared" si="77"/>
        <v/>
      </c>
      <c r="AE160" s="124" t="str">
        <f t="shared" si="78"/>
        <v/>
      </c>
      <c r="AF160" s="124" t="str">
        <f t="shared" si="79"/>
        <v/>
      </c>
      <c r="AG160" s="124" t="str">
        <f>IF(OR($C160="",L160="",M160=""),"",MAX(N160+'1043Bi Dati di base lav.'!T156-M160,0))</f>
        <v/>
      </c>
      <c r="AH160" s="124">
        <f>'1043Bi Dati di base lav.'!T156</f>
        <v>0</v>
      </c>
      <c r="AI160" s="124" t="str">
        <f t="shared" si="80"/>
        <v/>
      </c>
      <c r="AJ160" s="125">
        <f t="shared" si="81"/>
        <v>0</v>
      </c>
      <c r="AK160" s="126">
        <f t="shared" si="85"/>
        <v>0</v>
      </c>
      <c r="AL160" s="124">
        <f t="shared" si="82"/>
        <v>0</v>
      </c>
      <c r="AM160" s="124">
        <f>IF(E160="",0,'1043Bi Dati di base lav.'!P156)</f>
        <v>0</v>
      </c>
      <c r="AN160" s="127">
        <f>IF('1043Bi Dati di base lav.'!Y156&gt;0,AD160,0)</f>
        <v>0</v>
      </c>
      <c r="AO160" s="128">
        <f>IF('1043Bi Dati di base lav.'!Y156&gt;0,'1043Bi Dati di base lav.'!T156,0)</f>
        <v>0</v>
      </c>
      <c r="AP160" s="124" t="str">
        <f t="shared" si="83"/>
        <v/>
      </c>
      <c r="AQ160" s="124">
        <f>'1043Bi Dati di base lav.'!P156</f>
        <v>0</v>
      </c>
      <c r="AR160" s="124">
        <f t="shared" si="84"/>
        <v>0</v>
      </c>
    </row>
    <row r="161" spans="1:44" s="39" customFormat="1" ht="16.95" customHeight="1">
      <c r="A161" s="132" t="str">
        <f>IF('1043Bi Dati di base lav.'!A157="","",'1043Bi Dati di base lav.'!A157)</f>
        <v/>
      </c>
      <c r="B161" s="133" t="str">
        <f>IF('1043Bi Dati di base lav.'!B157="","",'1043Bi Dati di base lav.'!B157)</f>
        <v/>
      </c>
      <c r="C161" s="129" t="str">
        <f>IF('1043Bi Dati di base lav.'!C157="","",'1043Bi Dati di base lav.'!C157)</f>
        <v/>
      </c>
      <c r="D161" s="310" t="str">
        <f>IF(ISERROR('1043Bi Dati di base lav.'!AJ157),"",'1043Bi Dati di base lav.'!AJ157)</f>
        <v/>
      </c>
      <c r="E161" s="311" t="str">
        <f>IF('1043Bi Dati di base lav.'!N157="","",'1043Bi Dati di base lav.'!N157)</f>
        <v/>
      </c>
      <c r="F161" s="312" t="str">
        <f>IF('1043Bi Dati di base lav.'!O157="","",'1043Bi Dati di base lav.'!O157)</f>
        <v/>
      </c>
      <c r="G161" s="313" t="str">
        <f>IF('1043Bi Dati di base lav.'!P157="","",'1043Bi Dati di base lav.'!P157)</f>
        <v/>
      </c>
      <c r="H161" s="314" t="str">
        <f>IF('1043Bi Dati di base lav.'!Q157="","",'1043Bi Dati di base lav.'!Q157)</f>
        <v/>
      </c>
      <c r="I161" s="315" t="str">
        <f>IF('1043Bi Dati di base lav.'!R157="","",'1043Bi Dati di base lav.'!R157)</f>
        <v/>
      </c>
      <c r="J161" s="316" t="str">
        <f t="shared" si="63"/>
        <v/>
      </c>
      <c r="K161" s="317" t="str">
        <f>IF('1043Bi Dati di base lav.'!S157="","",'1043Bi Dati di base lav.'!S157)</f>
        <v/>
      </c>
      <c r="L161" s="318" t="str">
        <f t="shared" si="64"/>
        <v/>
      </c>
      <c r="M161" s="319" t="str">
        <f t="shared" si="65"/>
        <v/>
      </c>
      <c r="N161" s="320" t="str">
        <f t="shared" si="66"/>
        <v/>
      </c>
      <c r="O161" s="321" t="str">
        <f t="shared" si="67"/>
        <v/>
      </c>
      <c r="P161" s="322" t="str">
        <f t="shared" si="68"/>
        <v/>
      </c>
      <c r="Q161" s="318" t="str">
        <f t="shared" si="69"/>
        <v/>
      </c>
      <c r="R161" s="312" t="str">
        <f>IF(Q161="","",MAX((M161-AH161)*'1043Ai Domanda'!$B$31,0))</f>
        <v/>
      </c>
      <c r="S161" s="323" t="str">
        <f t="shared" si="70"/>
        <v/>
      </c>
      <c r="T161" s="119"/>
      <c r="U161" s="120" t="str">
        <f t="shared" si="71"/>
        <v/>
      </c>
      <c r="V161" s="121" t="str">
        <f>'1043Bi Dati di base lav.'!M157</f>
        <v/>
      </c>
      <c r="W161" s="122" t="str">
        <f>IF(A161="","",'1043Bi Dati di base lav.'!Q157-'1043Bi Dati di base lav.'!R157)</f>
        <v/>
      </c>
      <c r="X161" s="122" t="str">
        <f>IF(OR($C161="",E161="",F161="",G161="",K161="",'1043Ci Cif. d’affari stagionali'!$D$25&lt;&gt;"Diritto concesso"),"",E161-(F161+G161+W161+K161))</f>
        <v/>
      </c>
      <c r="Y161" s="123" t="str">
        <f t="shared" si="72"/>
        <v/>
      </c>
      <c r="Z161" s="123" t="str">
        <f t="shared" si="73"/>
        <v/>
      </c>
      <c r="AA161" s="123" t="str">
        <f t="shared" si="74"/>
        <v/>
      </c>
      <c r="AB161" s="124" t="str">
        <f t="shared" si="75"/>
        <v/>
      </c>
      <c r="AC161" s="124" t="str">
        <f t="shared" si="76"/>
        <v/>
      </c>
      <c r="AD161" s="124" t="str">
        <f t="shared" si="77"/>
        <v/>
      </c>
      <c r="AE161" s="124" t="str">
        <f t="shared" si="78"/>
        <v/>
      </c>
      <c r="AF161" s="124" t="str">
        <f t="shared" si="79"/>
        <v/>
      </c>
      <c r="AG161" s="124" t="str">
        <f>IF(OR($C161="",L161="",M161=""),"",MAX(N161+'1043Bi Dati di base lav.'!T157-M161,0))</f>
        <v/>
      </c>
      <c r="AH161" s="124">
        <f>'1043Bi Dati di base lav.'!T157</f>
        <v>0</v>
      </c>
      <c r="AI161" s="124" t="str">
        <f t="shared" si="80"/>
        <v/>
      </c>
      <c r="AJ161" s="125">
        <f t="shared" si="81"/>
        <v>0</v>
      </c>
      <c r="AK161" s="126">
        <f t="shared" si="85"/>
        <v>0</v>
      </c>
      <c r="AL161" s="124">
        <f t="shared" si="82"/>
        <v>0</v>
      </c>
      <c r="AM161" s="124">
        <f>IF(E161="",0,'1043Bi Dati di base lav.'!P157)</f>
        <v>0</v>
      </c>
      <c r="AN161" s="127">
        <f>IF('1043Bi Dati di base lav.'!Y157&gt;0,AD161,0)</f>
        <v>0</v>
      </c>
      <c r="AO161" s="128">
        <f>IF('1043Bi Dati di base lav.'!Y157&gt;0,'1043Bi Dati di base lav.'!T157,0)</f>
        <v>0</v>
      </c>
      <c r="AP161" s="124" t="str">
        <f t="shared" si="83"/>
        <v/>
      </c>
      <c r="AQ161" s="124">
        <f>'1043Bi Dati di base lav.'!P157</f>
        <v>0</v>
      </c>
      <c r="AR161" s="124">
        <f t="shared" si="84"/>
        <v>0</v>
      </c>
    </row>
    <row r="162" spans="1:44" s="39" customFormat="1" ht="16.95" customHeight="1">
      <c r="A162" s="132" t="str">
        <f>IF('1043Bi Dati di base lav.'!A158="","",'1043Bi Dati di base lav.'!A158)</f>
        <v/>
      </c>
      <c r="B162" s="133" t="str">
        <f>IF('1043Bi Dati di base lav.'!B158="","",'1043Bi Dati di base lav.'!B158)</f>
        <v/>
      </c>
      <c r="C162" s="129" t="str">
        <f>IF('1043Bi Dati di base lav.'!C158="","",'1043Bi Dati di base lav.'!C158)</f>
        <v/>
      </c>
      <c r="D162" s="310" t="str">
        <f>IF(ISERROR('1043Bi Dati di base lav.'!AJ158),"",'1043Bi Dati di base lav.'!AJ158)</f>
        <v/>
      </c>
      <c r="E162" s="311" t="str">
        <f>IF('1043Bi Dati di base lav.'!N158="","",'1043Bi Dati di base lav.'!N158)</f>
        <v/>
      </c>
      <c r="F162" s="312" t="str">
        <f>IF('1043Bi Dati di base lav.'!O158="","",'1043Bi Dati di base lav.'!O158)</f>
        <v/>
      </c>
      <c r="G162" s="313" t="str">
        <f>IF('1043Bi Dati di base lav.'!P158="","",'1043Bi Dati di base lav.'!P158)</f>
        <v/>
      </c>
      <c r="H162" s="314" t="str">
        <f>IF('1043Bi Dati di base lav.'!Q158="","",'1043Bi Dati di base lav.'!Q158)</f>
        <v/>
      </c>
      <c r="I162" s="315" t="str">
        <f>IF('1043Bi Dati di base lav.'!R158="","",'1043Bi Dati di base lav.'!R158)</f>
        <v/>
      </c>
      <c r="J162" s="316" t="str">
        <f t="shared" si="63"/>
        <v/>
      </c>
      <c r="K162" s="317" t="str">
        <f>IF('1043Bi Dati di base lav.'!S158="","",'1043Bi Dati di base lav.'!S158)</f>
        <v/>
      </c>
      <c r="L162" s="318" t="str">
        <f t="shared" si="64"/>
        <v/>
      </c>
      <c r="M162" s="319" t="str">
        <f t="shared" si="65"/>
        <v/>
      </c>
      <c r="N162" s="320" t="str">
        <f t="shared" si="66"/>
        <v/>
      </c>
      <c r="O162" s="321" t="str">
        <f t="shared" si="67"/>
        <v/>
      </c>
      <c r="P162" s="322" t="str">
        <f t="shared" si="68"/>
        <v/>
      </c>
      <c r="Q162" s="318" t="str">
        <f t="shared" si="69"/>
        <v/>
      </c>
      <c r="R162" s="312" t="str">
        <f>IF(Q162="","",MAX((M162-AH162)*'1043Ai Domanda'!$B$31,0))</f>
        <v/>
      </c>
      <c r="S162" s="323" t="str">
        <f t="shared" si="70"/>
        <v/>
      </c>
      <c r="T162" s="119"/>
      <c r="U162" s="120" t="str">
        <f t="shared" si="71"/>
        <v/>
      </c>
      <c r="V162" s="121" t="str">
        <f>'1043Bi Dati di base lav.'!M158</f>
        <v/>
      </c>
      <c r="W162" s="122" t="str">
        <f>IF(A162="","",'1043Bi Dati di base lav.'!Q158-'1043Bi Dati di base lav.'!R158)</f>
        <v/>
      </c>
      <c r="X162" s="122" t="str">
        <f>IF(OR($C162="",E162="",F162="",G162="",K162="",'1043Ci Cif. d’affari stagionali'!$D$25&lt;&gt;"Diritto concesso"),"",E162-(F162+G162+W162+K162))</f>
        <v/>
      </c>
      <c r="Y162" s="123" t="str">
        <f t="shared" si="72"/>
        <v/>
      </c>
      <c r="Z162" s="123" t="str">
        <f t="shared" si="73"/>
        <v/>
      </c>
      <c r="AA162" s="123" t="str">
        <f t="shared" si="74"/>
        <v/>
      </c>
      <c r="AB162" s="124" t="str">
        <f t="shared" si="75"/>
        <v/>
      </c>
      <c r="AC162" s="124" t="str">
        <f t="shared" si="76"/>
        <v/>
      </c>
      <c r="AD162" s="124" t="str">
        <f t="shared" si="77"/>
        <v/>
      </c>
      <c r="AE162" s="124" t="str">
        <f t="shared" si="78"/>
        <v/>
      </c>
      <c r="AF162" s="124" t="str">
        <f t="shared" si="79"/>
        <v/>
      </c>
      <c r="AG162" s="124" t="str">
        <f>IF(OR($C162="",L162="",M162=""),"",MAX(N162+'1043Bi Dati di base lav.'!T158-M162,0))</f>
        <v/>
      </c>
      <c r="AH162" s="124">
        <f>'1043Bi Dati di base lav.'!T158</f>
        <v>0</v>
      </c>
      <c r="AI162" s="124" t="str">
        <f t="shared" si="80"/>
        <v/>
      </c>
      <c r="AJ162" s="125">
        <f t="shared" si="81"/>
        <v>0</v>
      </c>
      <c r="AK162" s="126">
        <f t="shared" si="85"/>
        <v>0</v>
      </c>
      <c r="AL162" s="124">
        <f t="shared" si="82"/>
        <v>0</v>
      </c>
      <c r="AM162" s="124">
        <f>IF(E162="",0,'1043Bi Dati di base lav.'!P158)</f>
        <v>0</v>
      </c>
      <c r="AN162" s="127">
        <f>IF('1043Bi Dati di base lav.'!Y158&gt;0,AD162,0)</f>
        <v>0</v>
      </c>
      <c r="AO162" s="128">
        <f>IF('1043Bi Dati di base lav.'!Y158&gt;0,'1043Bi Dati di base lav.'!T158,0)</f>
        <v>0</v>
      </c>
      <c r="AP162" s="124" t="str">
        <f t="shared" si="83"/>
        <v/>
      </c>
      <c r="AQ162" s="124">
        <f>'1043Bi Dati di base lav.'!P158</f>
        <v>0</v>
      </c>
      <c r="AR162" s="124">
        <f t="shared" si="84"/>
        <v>0</v>
      </c>
    </row>
    <row r="163" spans="1:44" s="39" customFormat="1" ht="16.95" customHeight="1">
      <c r="A163" s="132" t="str">
        <f>IF('1043Bi Dati di base lav.'!A159="","",'1043Bi Dati di base lav.'!A159)</f>
        <v/>
      </c>
      <c r="B163" s="133" t="str">
        <f>IF('1043Bi Dati di base lav.'!B159="","",'1043Bi Dati di base lav.'!B159)</f>
        <v/>
      </c>
      <c r="C163" s="129" t="str">
        <f>IF('1043Bi Dati di base lav.'!C159="","",'1043Bi Dati di base lav.'!C159)</f>
        <v/>
      </c>
      <c r="D163" s="310" t="str">
        <f>IF(ISERROR('1043Bi Dati di base lav.'!AJ159),"",'1043Bi Dati di base lav.'!AJ159)</f>
        <v/>
      </c>
      <c r="E163" s="311" t="str">
        <f>IF('1043Bi Dati di base lav.'!N159="","",'1043Bi Dati di base lav.'!N159)</f>
        <v/>
      </c>
      <c r="F163" s="312" t="str">
        <f>IF('1043Bi Dati di base lav.'!O159="","",'1043Bi Dati di base lav.'!O159)</f>
        <v/>
      </c>
      <c r="G163" s="313" t="str">
        <f>IF('1043Bi Dati di base lav.'!P159="","",'1043Bi Dati di base lav.'!P159)</f>
        <v/>
      </c>
      <c r="H163" s="314" t="str">
        <f>IF('1043Bi Dati di base lav.'!Q159="","",'1043Bi Dati di base lav.'!Q159)</f>
        <v/>
      </c>
      <c r="I163" s="315" t="str">
        <f>IF('1043Bi Dati di base lav.'!R159="","",'1043Bi Dati di base lav.'!R159)</f>
        <v/>
      </c>
      <c r="J163" s="316" t="str">
        <f t="shared" si="63"/>
        <v/>
      </c>
      <c r="K163" s="317" t="str">
        <f>IF('1043Bi Dati di base lav.'!S159="","",'1043Bi Dati di base lav.'!S159)</f>
        <v/>
      </c>
      <c r="L163" s="318" t="str">
        <f t="shared" si="64"/>
        <v/>
      </c>
      <c r="M163" s="319" t="str">
        <f t="shared" si="65"/>
        <v/>
      </c>
      <c r="N163" s="320" t="str">
        <f t="shared" si="66"/>
        <v/>
      </c>
      <c r="O163" s="321" t="str">
        <f t="shared" si="67"/>
        <v/>
      </c>
      <c r="P163" s="322" t="str">
        <f t="shared" si="68"/>
        <v/>
      </c>
      <c r="Q163" s="318" t="str">
        <f t="shared" si="69"/>
        <v/>
      </c>
      <c r="R163" s="312" t="str">
        <f>IF(Q163="","",MAX((M163-AH163)*'1043Ai Domanda'!$B$31,0))</f>
        <v/>
      </c>
      <c r="S163" s="323" t="str">
        <f t="shared" si="70"/>
        <v/>
      </c>
      <c r="T163" s="119"/>
      <c r="U163" s="120" t="str">
        <f t="shared" si="71"/>
        <v/>
      </c>
      <c r="V163" s="121" t="str">
        <f>'1043Bi Dati di base lav.'!M159</f>
        <v/>
      </c>
      <c r="W163" s="122" t="str">
        <f>IF(A163="","",'1043Bi Dati di base lav.'!Q159-'1043Bi Dati di base lav.'!R159)</f>
        <v/>
      </c>
      <c r="X163" s="122" t="str">
        <f>IF(OR($C163="",E163="",F163="",G163="",K163="",'1043Ci Cif. d’affari stagionali'!$D$25&lt;&gt;"Diritto concesso"),"",E163-(F163+G163+W163+K163))</f>
        <v/>
      </c>
      <c r="Y163" s="123" t="str">
        <f t="shared" si="72"/>
        <v/>
      </c>
      <c r="Z163" s="123" t="str">
        <f t="shared" si="73"/>
        <v/>
      </c>
      <c r="AA163" s="123" t="str">
        <f t="shared" si="74"/>
        <v/>
      </c>
      <c r="AB163" s="124" t="str">
        <f t="shared" si="75"/>
        <v/>
      </c>
      <c r="AC163" s="124" t="str">
        <f t="shared" si="76"/>
        <v/>
      </c>
      <c r="AD163" s="124" t="str">
        <f t="shared" si="77"/>
        <v/>
      </c>
      <c r="AE163" s="124" t="str">
        <f t="shared" si="78"/>
        <v/>
      </c>
      <c r="AF163" s="124" t="str">
        <f t="shared" si="79"/>
        <v/>
      </c>
      <c r="AG163" s="124" t="str">
        <f>IF(OR($C163="",L163="",M163=""),"",MAX(N163+'1043Bi Dati di base lav.'!T159-M163,0))</f>
        <v/>
      </c>
      <c r="AH163" s="124">
        <f>'1043Bi Dati di base lav.'!T159</f>
        <v>0</v>
      </c>
      <c r="AI163" s="124" t="str">
        <f t="shared" si="80"/>
        <v/>
      </c>
      <c r="AJ163" s="125">
        <f t="shared" si="81"/>
        <v>0</v>
      </c>
      <c r="AK163" s="126">
        <f t="shared" si="85"/>
        <v>0</v>
      </c>
      <c r="AL163" s="124">
        <f t="shared" si="82"/>
        <v>0</v>
      </c>
      <c r="AM163" s="124">
        <f>IF(E163="",0,'1043Bi Dati di base lav.'!P159)</f>
        <v>0</v>
      </c>
      <c r="AN163" s="127">
        <f>IF('1043Bi Dati di base lav.'!Y159&gt;0,AD163,0)</f>
        <v>0</v>
      </c>
      <c r="AO163" s="128">
        <f>IF('1043Bi Dati di base lav.'!Y159&gt;0,'1043Bi Dati di base lav.'!T159,0)</f>
        <v>0</v>
      </c>
      <c r="AP163" s="124" t="str">
        <f t="shared" si="83"/>
        <v/>
      </c>
      <c r="AQ163" s="124">
        <f>'1043Bi Dati di base lav.'!P159</f>
        <v>0</v>
      </c>
      <c r="AR163" s="124">
        <f t="shared" si="84"/>
        <v>0</v>
      </c>
    </row>
    <row r="164" spans="1:44" s="39" customFormat="1" ht="16.95" customHeight="1">
      <c r="A164" s="132" t="str">
        <f>IF('1043Bi Dati di base lav.'!A160="","",'1043Bi Dati di base lav.'!A160)</f>
        <v/>
      </c>
      <c r="B164" s="133" t="str">
        <f>IF('1043Bi Dati di base lav.'!B160="","",'1043Bi Dati di base lav.'!B160)</f>
        <v/>
      </c>
      <c r="C164" s="129" t="str">
        <f>IF('1043Bi Dati di base lav.'!C160="","",'1043Bi Dati di base lav.'!C160)</f>
        <v/>
      </c>
      <c r="D164" s="310" t="str">
        <f>IF(ISERROR('1043Bi Dati di base lav.'!AJ160),"",'1043Bi Dati di base lav.'!AJ160)</f>
        <v/>
      </c>
      <c r="E164" s="311" t="str">
        <f>IF('1043Bi Dati di base lav.'!N160="","",'1043Bi Dati di base lav.'!N160)</f>
        <v/>
      </c>
      <c r="F164" s="312" t="str">
        <f>IF('1043Bi Dati di base lav.'!O160="","",'1043Bi Dati di base lav.'!O160)</f>
        <v/>
      </c>
      <c r="G164" s="313" t="str">
        <f>IF('1043Bi Dati di base lav.'!P160="","",'1043Bi Dati di base lav.'!P160)</f>
        <v/>
      </c>
      <c r="H164" s="314" t="str">
        <f>IF('1043Bi Dati di base lav.'!Q160="","",'1043Bi Dati di base lav.'!Q160)</f>
        <v/>
      </c>
      <c r="I164" s="315" t="str">
        <f>IF('1043Bi Dati di base lav.'!R160="","",'1043Bi Dati di base lav.'!R160)</f>
        <v/>
      </c>
      <c r="J164" s="316" t="str">
        <f t="shared" si="63"/>
        <v/>
      </c>
      <c r="K164" s="317" t="str">
        <f>IF('1043Bi Dati di base lav.'!S160="","",'1043Bi Dati di base lav.'!S160)</f>
        <v/>
      </c>
      <c r="L164" s="318" t="str">
        <f t="shared" si="64"/>
        <v/>
      </c>
      <c r="M164" s="319" t="str">
        <f t="shared" si="65"/>
        <v/>
      </c>
      <c r="N164" s="320" t="str">
        <f t="shared" si="66"/>
        <v/>
      </c>
      <c r="O164" s="321" t="str">
        <f t="shared" si="67"/>
        <v/>
      </c>
      <c r="P164" s="322" t="str">
        <f t="shared" si="68"/>
        <v/>
      </c>
      <c r="Q164" s="318" t="str">
        <f t="shared" si="69"/>
        <v/>
      </c>
      <c r="R164" s="312" t="str">
        <f>IF(Q164="","",MAX((M164-AH164)*'1043Ai Domanda'!$B$31,0))</f>
        <v/>
      </c>
      <c r="S164" s="323" t="str">
        <f t="shared" si="70"/>
        <v/>
      </c>
      <c r="T164" s="119"/>
      <c r="U164" s="120" t="str">
        <f t="shared" si="71"/>
        <v/>
      </c>
      <c r="V164" s="121" t="str">
        <f>'1043Bi Dati di base lav.'!M160</f>
        <v/>
      </c>
      <c r="W164" s="122" t="str">
        <f>IF(A164="","",'1043Bi Dati di base lav.'!Q160-'1043Bi Dati di base lav.'!R160)</f>
        <v/>
      </c>
      <c r="X164" s="122" t="str">
        <f>IF(OR($C164="",E164="",F164="",G164="",K164="",'1043Ci Cif. d’affari stagionali'!$D$25&lt;&gt;"Diritto concesso"),"",E164-(F164+G164+W164+K164))</f>
        <v/>
      </c>
      <c r="Y164" s="123" t="str">
        <f t="shared" si="72"/>
        <v/>
      </c>
      <c r="Z164" s="123" t="str">
        <f t="shared" si="73"/>
        <v/>
      </c>
      <c r="AA164" s="123" t="str">
        <f t="shared" si="74"/>
        <v/>
      </c>
      <c r="AB164" s="124" t="str">
        <f t="shared" si="75"/>
        <v/>
      </c>
      <c r="AC164" s="124" t="str">
        <f t="shared" si="76"/>
        <v/>
      </c>
      <c r="AD164" s="124" t="str">
        <f t="shared" si="77"/>
        <v/>
      </c>
      <c r="AE164" s="124" t="str">
        <f t="shared" si="78"/>
        <v/>
      </c>
      <c r="AF164" s="124" t="str">
        <f t="shared" si="79"/>
        <v/>
      </c>
      <c r="AG164" s="124" t="str">
        <f>IF(OR($C164="",L164="",M164=""),"",MAX(N164+'1043Bi Dati di base lav.'!T160-M164,0))</f>
        <v/>
      </c>
      <c r="AH164" s="124">
        <f>'1043Bi Dati di base lav.'!T160</f>
        <v>0</v>
      </c>
      <c r="AI164" s="124" t="str">
        <f t="shared" si="80"/>
        <v/>
      </c>
      <c r="AJ164" s="125">
        <f t="shared" si="81"/>
        <v>0</v>
      </c>
      <c r="AK164" s="126">
        <f t="shared" si="85"/>
        <v>0</v>
      </c>
      <c r="AL164" s="124">
        <f t="shared" si="82"/>
        <v>0</v>
      </c>
      <c r="AM164" s="124">
        <f>IF(E164="",0,'1043Bi Dati di base lav.'!P160)</f>
        <v>0</v>
      </c>
      <c r="AN164" s="127">
        <f>IF('1043Bi Dati di base lav.'!Y160&gt;0,AD164,0)</f>
        <v>0</v>
      </c>
      <c r="AO164" s="128">
        <f>IF('1043Bi Dati di base lav.'!Y160&gt;0,'1043Bi Dati di base lav.'!T160,0)</f>
        <v>0</v>
      </c>
      <c r="AP164" s="124" t="str">
        <f t="shared" si="83"/>
        <v/>
      </c>
      <c r="AQ164" s="124">
        <f>'1043Bi Dati di base lav.'!P160</f>
        <v>0</v>
      </c>
      <c r="AR164" s="124">
        <f t="shared" si="84"/>
        <v>0</v>
      </c>
    </row>
    <row r="165" spans="1:44" s="39" customFormat="1" ht="16.95" customHeight="1">
      <c r="A165" s="132" t="str">
        <f>IF('1043Bi Dati di base lav.'!A161="","",'1043Bi Dati di base lav.'!A161)</f>
        <v/>
      </c>
      <c r="B165" s="133" t="str">
        <f>IF('1043Bi Dati di base lav.'!B161="","",'1043Bi Dati di base lav.'!B161)</f>
        <v/>
      </c>
      <c r="C165" s="129" t="str">
        <f>IF('1043Bi Dati di base lav.'!C161="","",'1043Bi Dati di base lav.'!C161)</f>
        <v/>
      </c>
      <c r="D165" s="310" t="str">
        <f>IF(ISERROR('1043Bi Dati di base lav.'!AJ161),"",'1043Bi Dati di base lav.'!AJ161)</f>
        <v/>
      </c>
      <c r="E165" s="311" t="str">
        <f>IF('1043Bi Dati di base lav.'!N161="","",'1043Bi Dati di base lav.'!N161)</f>
        <v/>
      </c>
      <c r="F165" s="312" t="str">
        <f>IF('1043Bi Dati di base lav.'!O161="","",'1043Bi Dati di base lav.'!O161)</f>
        <v/>
      </c>
      <c r="G165" s="313" t="str">
        <f>IF('1043Bi Dati di base lav.'!P161="","",'1043Bi Dati di base lav.'!P161)</f>
        <v/>
      </c>
      <c r="H165" s="314" t="str">
        <f>IF('1043Bi Dati di base lav.'!Q161="","",'1043Bi Dati di base lav.'!Q161)</f>
        <v/>
      </c>
      <c r="I165" s="315" t="str">
        <f>IF('1043Bi Dati di base lav.'!R161="","",'1043Bi Dati di base lav.'!R161)</f>
        <v/>
      </c>
      <c r="J165" s="316" t="str">
        <f t="shared" si="63"/>
        <v/>
      </c>
      <c r="K165" s="317" t="str">
        <f>IF('1043Bi Dati di base lav.'!S161="","",'1043Bi Dati di base lav.'!S161)</f>
        <v/>
      </c>
      <c r="L165" s="318" t="str">
        <f t="shared" si="64"/>
        <v/>
      </c>
      <c r="M165" s="319" t="str">
        <f t="shared" si="65"/>
        <v/>
      </c>
      <c r="N165" s="320" t="str">
        <f t="shared" si="66"/>
        <v/>
      </c>
      <c r="O165" s="321" t="str">
        <f t="shared" si="67"/>
        <v/>
      </c>
      <c r="P165" s="322" t="str">
        <f t="shared" si="68"/>
        <v/>
      </c>
      <c r="Q165" s="318" t="str">
        <f t="shared" si="69"/>
        <v/>
      </c>
      <c r="R165" s="312" t="str">
        <f>IF(Q165="","",MAX((M165-AH165)*'1043Ai Domanda'!$B$31,0))</f>
        <v/>
      </c>
      <c r="S165" s="323" t="str">
        <f t="shared" si="70"/>
        <v/>
      </c>
      <c r="T165" s="119"/>
      <c r="U165" s="120" t="str">
        <f t="shared" si="71"/>
        <v/>
      </c>
      <c r="V165" s="121" t="str">
        <f>'1043Bi Dati di base lav.'!M161</f>
        <v/>
      </c>
      <c r="W165" s="122" t="str">
        <f>IF(A165="","",'1043Bi Dati di base lav.'!Q161-'1043Bi Dati di base lav.'!R161)</f>
        <v/>
      </c>
      <c r="X165" s="122" t="str">
        <f>IF(OR($C165="",E165="",F165="",G165="",K165="",'1043Ci Cif. d’affari stagionali'!$D$25&lt;&gt;"Diritto concesso"),"",E165-(F165+G165+W165+K165))</f>
        <v/>
      </c>
      <c r="Y165" s="123" t="str">
        <f t="shared" si="72"/>
        <v/>
      </c>
      <c r="Z165" s="123" t="str">
        <f t="shared" si="73"/>
        <v/>
      </c>
      <c r="AA165" s="123" t="str">
        <f t="shared" si="74"/>
        <v/>
      </c>
      <c r="AB165" s="124" t="str">
        <f t="shared" si="75"/>
        <v/>
      </c>
      <c r="AC165" s="124" t="str">
        <f t="shared" si="76"/>
        <v/>
      </c>
      <c r="AD165" s="124" t="str">
        <f t="shared" si="77"/>
        <v/>
      </c>
      <c r="AE165" s="124" t="str">
        <f t="shared" si="78"/>
        <v/>
      </c>
      <c r="AF165" s="124" t="str">
        <f t="shared" si="79"/>
        <v/>
      </c>
      <c r="AG165" s="124" t="str">
        <f>IF(OR($C165="",L165="",M165=""),"",MAX(N165+'1043Bi Dati di base lav.'!T161-M165,0))</f>
        <v/>
      </c>
      <c r="AH165" s="124">
        <f>'1043Bi Dati di base lav.'!T161</f>
        <v>0</v>
      </c>
      <c r="AI165" s="124" t="str">
        <f t="shared" si="80"/>
        <v/>
      </c>
      <c r="AJ165" s="125">
        <f t="shared" si="81"/>
        <v>0</v>
      </c>
      <c r="AK165" s="126">
        <f t="shared" si="85"/>
        <v>0</v>
      </c>
      <c r="AL165" s="124">
        <f t="shared" si="82"/>
        <v>0</v>
      </c>
      <c r="AM165" s="124">
        <f>IF(E165="",0,'1043Bi Dati di base lav.'!P161)</f>
        <v>0</v>
      </c>
      <c r="AN165" s="127">
        <f>IF('1043Bi Dati di base lav.'!Y161&gt;0,AD165,0)</f>
        <v>0</v>
      </c>
      <c r="AO165" s="128">
        <f>IF('1043Bi Dati di base lav.'!Y161&gt;0,'1043Bi Dati di base lav.'!T161,0)</f>
        <v>0</v>
      </c>
      <c r="AP165" s="124" t="str">
        <f t="shared" si="83"/>
        <v/>
      </c>
      <c r="AQ165" s="124">
        <f>'1043Bi Dati di base lav.'!P161</f>
        <v>0</v>
      </c>
      <c r="AR165" s="124">
        <f t="shared" si="84"/>
        <v>0</v>
      </c>
    </row>
    <row r="166" spans="1:44" s="39" customFormat="1" ht="16.95" customHeight="1">
      <c r="A166" s="132" t="str">
        <f>IF('1043Bi Dati di base lav.'!A162="","",'1043Bi Dati di base lav.'!A162)</f>
        <v/>
      </c>
      <c r="B166" s="133" t="str">
        <f>IF('1043Bi Dati di base lav.'!B162="","",'1043Bi Dati di base lav.'!B162)</f>
        <v/>
      </c>
      <c r="C166" s="129" t="str">
        <f>IF('1043Bi Dati di base lav.'!C162="","",'1043Bi Dati di base lav.'!C162)</f>
        <v/>
      </c>
      <c r="D166" s="310" t="str">
        <f>IF(ISERROR('1043Bi Dati di base lav.'!AJ162),"",'1043Bi Dati di base lav.'!AJ162)</f>
        <v/>
      </c>
      <c r="E166" s="311" t="str">
        <f>IF('1043Bi Dati di base lav.'!N162="","",'1043Bi Dati di base lav.'!N162)</f>
        <v/>
      </c>
      <c r="F166" s="312" t="str">
        <f>IF('1043Bi Dati di base lav.'!O162="","",'1043Bi Dati di base lav.'!O162)</f>
        <v/>
      </c>
      <c r="G166" s="313" t="str">
        <f>IF('1043Bi Dati di base lav.'!P162="","",'1043Bi Dati di base lav.'!P162)</f>
        <v/>
      </c>
      <c r="H166" s="314" t="str">
        <f>IF('1043Bi Dati di base lav.'!Q162="","",'1043Bi Dati di base lav.'!Q162)</f>
        <v/>
      </c>
      <c r="I166" s="315" t="str">
        <f>IF('1043Bi Dati di base lav.'!R162="","",'1043Bi Dati di base lav.'!R162)</f>
        <v/>
      </c>
      <c r="J166" s="316" t="str">
        <f t="shared" si="63"/>
        <v/>
      </c>
      <c r="K166" s="317" t="str">
        <f>IF('1043Bi Dati di base lav.'!S162="","",'1043Bi Dati di base lav.'!S162)</f>
        <v/>
      </c>
      <c r="L166" s="318" t="str">
        <f t="shared" si="64"/>
        <v/>
      </c>
      <c r="M166" s="319" t="str">
        <f t="shared" si="65"/>
        <v/>
      </c>
      <c r="N166" s="320" t="str">
        <f t="shared" si="66"/>
        <v/>
      </c>
      <c r="O166" s="321" t="str">
        <f t="shared" si="67"/>
        <v/>
      </c>
      <c r="P166" s="322" t="str">
        <f t="shared" si="68"/>
        <v/>
      </c>
      <c r="Q166" s="318" t="str">
        <f t="shared" si="69"/>
        <v/>
      </c>
      <c r="R166" s="312" t="str">
        <f>IF(Q166="","",MAX((M166-AH166)*'1043Ai Domanda'!$B$31,0))</f>
        <v/>
      </c>
      <c r="S166" s="323" t="str">
        <f t="shared" si="70"/>
        <v/>
      </c>
      <c r="T166" s="119"/>
      <c r="U166" s="120" t="str">
        <f t="shared" si="71"/>
        <v/>
      </c>
      <c r="V166" s="121" t="str">
        <f>'1043Bi Dati di base lav.'!M162</f>
        <v/>
      </c>
      <c r="W166" s="122" t="str">
        <f>IF(A166="","",'1043Bi Dati di base lav.'!Q162-'1043Bi Dati di base lav.'!R162)</f>
        <v/>
      </c>
      <c r="X166" s="122" t="str">
        <f>IF(OR($C166="",E166="",F166="",G166="",K166="",'1043Ci Cif. d’affari stagionali'!$D$25&lt;&gt;"Diritto concesso"),"",E166-(F166+G166+W166+K166))</f>
        <v/>
      </c>
      <c r="Y166" s="123" t="str">
        <f t="shared" si="72"/>
        <v/>
      </c>
      <c r="Z166" s="123" t="str">
        <f t="shared" si="73"/>
        <v/>
      </c>
      <c r="AA166" s="123" t="str">
        <f t="shared" si="74"/>
        <v/>
      </c>
      <c r="AB166" s="124" t="str">
        <f t="shared" si="75"/>
        <v/>
      </c>
      <c r="AC166" s="124" t="str">
        <f t="shared" si="76"/>
        <v/>
      </c>
      <c r="AD166" s="124" t="str">
        <f t="shared" si="77"/>
        <v/>
      </c>
      <c r="AE166" s="124" t="str">
        <f t="shared" si="78"/>
        <v/>
      </c>
      <c r="AF166" s="124" t="str">
        <f t="shared" si="79"/>
        <v/>
      </c>
      <c r="AG166" s="124" t="str">
        <f>IF(OR($C166="",L166="",M166=""),"",MAX(N166+'1043Bi Dati di base lav.'!T162-M166,0))</f>
        <v/>
      </c>
      <c r="AH166" s="124">
        <f>'1043Bi Dati di base lav.'!T162</f>
        <v>0</v>
      </c>
      <c r="AI166" s="124" t="str">
        <f t="shared" si="80"/>
        <v/>
      </c>
      <c r="AJ166" s="125">
        <f t="shared" si="81"/>
        <v>0</v>
      </c>
      <c r="AK166" s="126">
        <f t="shared" si="85"/>
        <v>0</v>
      </c>
      <c r="AL166" s="124">
        <f t="shared" si="82"/>
        <v>0</v>
      </c>
      <c r="AM166" s="124">
        <f>IF(E166="",0,'1043Bi Dati di base lav.'!P162)</f>
        <v>0</v>
      </c>
      <c r="AN166" s="127">
        <f>IF('1043Bi Dati di base lav.'!Y162&gt;0,AD166,0)</f>
        <v>0</v>
      </c>
      <c r="AO166" s="128">
        <f>IF('1043Bi Dati di base lav.'!Y162&gt;0,'1043Bi Dati di base lav.'!T162,0)</f>
        <v>0</v>
      </c>
      <c r="AP166" s="124" t="str">
        <f t="shared" si="83"/>
        <v/>
      </c>
      <c r="AQ166" s="124">
        <f>'1043Bi Dati di base lav.'!P162</f>
        <v>0</v>
      </c>
      <c r="AR166" s="124">
        <f t="shared" si="84"/>
        <v>0</v>
      </c>
    </row>
    <row r="167" spans="1:44" s="39" customFormat="1" ht="16.95" customHeight="1">
      <c r="A167" s="132" t="str">
        <f>IF('1043Bi Dati di base lav.'!A163="","",'1043Bi Dati di base lav.'!A163)</f>
        <v/>
      </c>
      <c r="B167" s="133" t="str">
        <f>IF('1043Bi Dati di base lav.'!B163="","",'1043Bi Dati di base lav.'!B163)</f>
        <v/>
      </c>
      <c r="C167" s="129" t="str">
        <f>IF('1043Bi Dati di base lav.'!C163="","",'1043Bi Dati di base lav.'!C163)</f>
        <v/>
      </c>
      <c r="D167" s="310" t="str">
        <f>IF(ISERROR('1043Bi Dati di base lav.'!AJ163),"",'1043Bi Dati di base lav.'!AJ163)</f>
        <v/>
      </c>
      <c r="E167" s="311" t="str">
        <f>IF('1043Bi Dati di base lav.'!N163="","",'1043Bi Dati di base lav.'!N163)</f>
        <v/>
      </c>
      <c r="F167" s="312" t="str">
        <f>IF('1043Bi Dati di base lav.'!O163="","",'1043Bi Dati di base lav.'!O163)</f>
        <v/>
      </c>
      <c r="G167" s="313" t="str">
        <f>IF('1043Bi Dati di base lav.'!P163="","",'1043Bi Dati di base lav.'!P163)</f>
        <v/>
      </c>
      <c r="H167" s="314" t="str">
        <f>IF('1043Bi Dati di base lav.'!Q163="","",'1043Bi Dati di base lav.'!Q163)</f>
        <v/>
      </c>
      <c r="I167" s="315" t="str">
        <f>IF('1043Bi Dati di base lav.'!R163="","",'1043Bi Dati di base lav.'!R163)</f>
        <v/>
      </c>
      <c r="J167" s="316" t="str">
        <f t="shared" si="63"/>
        <v/>
      </c>
      <c r="K167" s="317" t="str">
        <f>IF('1043Bi Dati di base lav.'!S163="","",'1043Bi Dati di base lav.'!S163)</f>
        <v/>
      </c>
      <c r="L167" s="318" t="str">
        <f t="shared" si="64"/>
        <v/>
      </c>
      <c r="M167" s="319" t="str">
        <f t="shared" si="65"/>
        <v/>
      </c>
      <c r="N167" s="320" t="str">
        <f t="shared" si="66"/>
        <v/>
      </c>
      <c r="O167" s="321" t="str">
        <f t="shared" si="67"/>
        <v/>
      </c>
      <c r="P167" s="322" t="str">
        <f t="shared" si="68"/>
        <v/>
      </c>
      <c r="Q167" s="318" t="str">
        <f t="shared" si="69"/>
        <v/>
      </c>
      <c r="R167" s="312" t="str">
        <f>IF(Q167="","",MAX((M167-AH167)*'1043Ai Domanda'!$B$31,0))</f>
        <v/>
      </c>
      <c r="S167" s="323" t="str">
        <f t="shared" si="70"/>
        <v/>
      </c>
      <c r="T167" s="119"/>
      <c r="U167" s="120" t="str">
        <f t="shared" si="71"/>
        <v/>
      </c>
      <c r="V167" s="121" t="str">
        <f>'1043Bi Dati di base lav.'!M163</f>
        <v/>
      </c>
      <c r="W167" s="122" t="str">
        <f>IF(A167="","",'1043Bi Dati di base lav.'!Q163-'1043Bi Dati di base lav.'!R163)</f>
        <v/>
      </c>
      <c r="X167" s="122" t="str">
        <f>IF(OR($C167="",E167="",F167="",G167="",K167="",'1043Ci Cif. d’affari stagionali'!$D$25&lt;&gt;"Diritto concesso"),"",E167-(F167+G167+W167+K167))</f>
        <v/>
      </c>
      <c r="Y167" s="123" t="str">
        <f t="shared" si="72"/>
        <v/>
      </c>
      <c r="Z167" s="123" t="str">
        <f t="shared" si="73"/>
        <v/>
      </c>
      <c r="AA167" s="123" t="str">
        <f t="shared" si="74"/>
        <v/>
      </c>
      <c r="AB167" s="124" t="str">
        <f t="shared" si="75"/>
        <v/>
      </c>
      <c r="AC167" s="124" t="str">
        <f t="shared" si="76"/>
        <v/>
      </c>
      <c r="AD167" s="124" t="str">
        <f t="shared" si="77"/>
        <v/>
      </c>
      <c r="AE167" s="124" t="str">
        <f t="shared" si="78"/>
        <v/>
      </c>
      <c r="AF167" s="124" t="str">
        <f t="shared" si="79"/>
        <v/>
      </c>
      <c r="AG167" s="124" t="str">
        <f>IF(OR($C167="",L167="",M167=""),"",MAX(N167+'1043Bi Dati di base lav.'!T163-M167,0))</f>
        <v/>
      </c>
      <c r="AH167" s="124">
        <f>'1043Bi Dati di base lav.'!T163</f>
        <v>0</v>
      </c>
      <c r="AI167" s="124" t="str">
        <f t="shared" si="80"/>
        <v/>
      </c>
      <c r="AJ167" s="125">
        <f t="shared" si="81"/>
        <v>0</v>
      </c>
      <c r="AK167" s="126">
        <f t="shared" si="85"/>
        <v>0</v>
      </c>
      <c r="AL167" s="124">
        <f t="shared" si="82"/>
        <v>0</v>
      </c>
      <c r="AM167" s="124">
        <f>IF(E167="",0,'1043Bi Dati di base lav.'!P163)</f>
        <v>0</v>
      </c>
      <c r="AN167" s="127">
        <f>IF('1043Bi Dati di base lav.'!Y163&gt;0,AD167,0)</f>
        <v>0</v>
      </c>
      <c r="AO167" s="128">
        <f>IF('1043Bi Dati di base lav.'!Y163&gt;0,'1043Bi Dati di base lav.'!T163,0)</f>
        <v>0</v>
      </c>
      <c r="AP167" s="124" t="str">
        <f t="shared" si="83"/>
        <v/>
      </c>
      <c r="AQ167" s="124">
        <f>'1043Bi Dati di base lav.'!P163</f>
        <v>0</v>
      </c>
      <c r="AR167" s="124">
        <f t="shared" si="84"/>
        <v>0</v>
      </c>
    </row>
    <row r="168" spans="1:44" s="39" customFormat="1" ht="16.95" customHeight="1">
      <c r="A168" s="132" t="str">
        <f>IF('1043Bi Dati di base lav.'!A164="","",'1043Bi Dati di base lav.'!A164)</f>
        <v/>
      </c>
      <c r="B168" s="133" t="str">
        <f>IF('1043Bi Dati di base lav.'!B164="","",'1043Bi Dati di base lav.'!B164)</f>
        <v/>
      </c>
      <c r="C168" s="129" t="str">
        <f>IF('1043Bi Dati di base lav.'!C164="","",'1043Bi Dati di base lav.'!C164)</f>
        <v/>
      </c>
      <c r="D168" s="310" t="str">
        <f>IF(ISERROR('1043Bi Dati di base lav.'!AJ164),"",'1043Bi Dati di base lav.'!AJ164)</f>
        <v/>
      </c>
      <c r="E168" s="311" t="str">
        <f>IF('1043Bi Dati di base lav.'!N164="","",'1043Bi Dati di base lav.'!N164)</f>
        <v/>
      </c>
      <c r="F168" s="312" t="str">
        <f>IF('1043Bi Dati di base lav.'!O164="","",'1043Bi Dati di base lav.'!O164)</f>
        <v/>
      </c>
      <c r="G168" s="313" t="str">
        <f>IF('1043Bi Dati di base lav.'!P164="","",'1043Bi Dati di base lav.'!P164)</f>
        <v/>
      </c>
      <c r="H168" s="314" t="str">
        <f>IF('1043Bi Dati di base lav.'!Q164="","",'1043Bi Dati di base lav.'!Q164)</f>
        <v/>
      </c>
      <c r="I168" s="315" t="str">
        <f>IF('1043Bi Dati di base lav.'!R164="","",'1043Bi Dati di base lav.'!R164)</f>
        <v/>
      </c>
      <c r="J168" s="316" t="str">
        <f t="shared" si="63"/>
        <v/>
      </c>
      <c r="K168" s="317" t="str">
        <f>IF('1043Bi Dati di base lav.'!S164="","",'1043Bi Dati di base lav.'!S164)</f>
        <v/>
      </c>
      <c r="L168" s="318" t="str">
        <f t="shared" si="64"/>
        <v/>
      </c>
      <c r="M168" s="319" t="str">
        <f t="shared" si="65"/>
        <v/>
      </c>
      <c r="N168" s="320" t="str">
        <f t="shared" si="66"/>
        <v/>
      </c>
      <c r="O168" s="321" t="str">
        <f t="shared" si="67"/>
        <v/>
      </c>
      <c r="P168" s="322" t="str">
        <f t="shared" si="68"/>
        <v/>
      </c>
      <c r="Q168" s="318" t="str">
        <f t="shared" si="69"/>
        <v/>
      </c>
      <c r="R168" s="312" t="str">
        <f>IF(Q168="","",MAX((M168-AH168)*'1043Ai Domanda'!$B$31,0))</f>
        <v/>
      </c>
      <c r="S168" s="323" t="str">
        <f t="shared" si="70"/>
        <v/>
      </c>
      <c r="T168" s="119"/>
      <c r="U168" s="120" t="str">
        <f t="shared" si="71"/>
        <v/>
      </c>
      <c r="V168" s="121" t="str">
        <f>'1043Bi Dati di base lav.'!M164</f>
        <v/>
      </c>
      <c r="W168" s="122" t="str">
        <f>IF(A168="","",'1043Bi Dati di base lav.'!Q164-'1043Bi Dati di base lav.'!R164)</f>
        <v/>
      </c>
      <c r="X168" s="122" t="str">
        <f>IF(OR($C168="",E168="",F168="",G168="",K168="",'1043Ci Cif. d’affari stagionali'!$D$25&lt;&gt;"Diritto concesso"),"",E168-(F168+G168+W168+K168))</f>
        <v/>
      </c>
      <c r="Y168" s="123" t="str">
        <f t="shared" si="72"/>
        <v/>
      </c>
      <c r="Z168" s="123" t="str">
        <f t="shared" si="73"/>
        <v/>
      </c>
      <c r="AA168" s="123" t="str">
        <f t="shared" si="74"/>
        <v/>
      </c>
      <c r="AB168" s="124" t="str">
        <f t="shared" si="75"/>
        <v/>
      </c>
      <c r="AC168" s="124" t="str">
        <f t="shared" si="76"/>
        <v/>
      </c>
      <c r="AD168" s="124" t="str">
        <f t="shared" si="77"/>
        <v/>
      </c>
      <c r="AE168" s="124" t="str">
        <f t="shared" si="78"/>
        <v/>
      </c>
      <c r="AF168" s="124" t="str">
        <f t="shared" si="79"/>
        <v/>
      </c>
      <c r="AG168" s="124" t="str">
        <f>IF(OR($C168="",L168="",M168=""),"",MAX(N168+'1043Bi Dati di base lav.'!T164-M168,0))</f>
        <v/>
      </c>
      <c r="AH168" s="124">
        <f>'1043Bi Dati di base lav.'!T164</f>
        <v>0</v>
      </c>
      <c r="AI168" s="124" t="str">
        <f t="shared" si="80"/>
        <v/>
      </c>
      <c r="AJ168" s="125">
        <f t="shared" si="81"/>
        <v>0</v>
      </c>
      <c r="AK168" s="126">
        <f t="shared" si="85"/>
        <v>0</v>
      </c>
      <c r="AL168" s="124">
        <f t="shared" si="82"/>
        <v>0</v>
      </c>
      <c r="AM168" s="124">
        <f>IF(E168="",0,'1043Bi Dati di base lav.'!P164)</f>
        <v>0</v>
      </c>
      <c r="AN168" s="127">
        <f>IF('1043Bi Dati di base lav.'!Y164&gt;0,AD168,0)</f>
        <v>0</v>
      </c>
      <c r="AO168" s="128">
        <f>IF('1043Bi Dati di base lav.'!Y164&gt;0,'1043Bi Dati di base lav.'!T164,0)</f>
        <v>0</v>
      </c>
      <c r="AP168" s="124" t="str">
        <f t="shared" si="83"/>
        <v/>
      </c>
      <c r="AQ168" s="124">
        <f>'1043Bi Dati di base lav.'!P164</f>
        <v>0</v>
      </c>
      <c r="AR168" s="124">
        <f t="shared" si="84"/>
        <v>0</v>
      </c>
    </row>
    <row r="169" spans="1:44" s="39" customFormat="1" ht="16.95" customHeight="1">
      <c r="A169" s="132" t="str">
        <f>IF('1043Bi Dati di base lav.'!A165="","",'1043Bi Dati di base lav.'!A165)</f>
        <v/>
      </c>
      <c r="B169" s="133" t="str">
        <f>IF('1043Bi Dati di base lav.'!B165="","",'1043Bi Dati di base lav.'!B165)</f>
        <v/>
      </c>
      <c r="C169" s="129" t="str">
        <f>IF('1043Bi Dati di base lav.'!C165="","",'1043Bi Dati di base lav.'!C165)</f>
        <v/>
      </c>
      <c r="D169" s="310" t="str">
        <f>IF(ISERROR('1043Bi Dati di base lav.'!AJ165),"",'1043Bi Dati di base lav.'!AJ165)</f>
        <v/>
      </c>
      <c r="E169" s="311" t="str">
        <f>IF('1043Bi Dati di base lav.'!N165="","",'1043Bi Dati di base lav.'!N165)</f>
        <v/>
      </c>
      <c r="F169" s="312" t="str">
        <f>IF('1043Bi Dati di base lav.'!O165="","",'1043Bi Dati di base lav.'!O165)</f>
        <v/>
      </c>
      <c r="G169" s="313" t="str">
        <f>IF('1043Bi Dati di base lav.'!P165="","",'1043Bi Dati di base lav.'!P165)</f>
        <v/>
      </c>
      <c r="H169" s="314" t="str">
        <f>IF('1043Bi Dati di base lav.'!Q165="","",'1043Bi Dati di base lav.'!Q165)</f>
        <v/>
      </c>
      <c r="I169" s="315" t="str">
        <f>IF('1043Bi Dati di base lav.'!R165="","",'1043Bi Dati di base lav.'!R165)</f>
        <v/>
      </c>
      <c r="J169" s="316" t="str">
        <f t="shared" si="63"/>
        <v/>
      </c>
      <c r="K169" s="317" t="str">
        <f>IF('1043Bi Dati di base lav.'!S165="","",'1043Bi Dati di base lav.'!S165)</f>
        <v/>
      </c>
      <c r="L169" s="318" t="str">
        <f t="shared" si="64"/>
        <v/>
      </c>
      <c r="M169" s="319" t="str">
        <f t="shared" si="65"/>
        <v/>
      </c>
      <c r="N169" s="320" t="str">
        <f t="shared" si="66"/>
        <v/>
      </c>
      <c r="O169" s="321" t="str">
        <f t="shared" si="67"/>
        <v/>
      </c>
      <c r="P169" s="322" t="str">
        <f t="shared" si="68"/>
        <v/>
      </c>
      <c r="Q169" s="318" t="str">
        <f t="shared" si="69"/>
        <v/>
      </c>
      <c r="R169" s="312" t="str">
        <f>IF(Q169="","",MAX((M169-AH169)*'1043Ai Domanda'!$B$31,0))</f>
        <v/>
      </c>
      <c r="S169" s="323" t="str">
        <f t="shared" si="70"/>
        <v/>
      </c>
      <c r="T169" s="119"/>
      <c r="U169" s="120" t="str">
        <f t="shared" si="71"/>
        <v/>
      </c>
      <c r="V169" s="121" t="str">
        <f>'1043Bi Dati di base lav.'!M165</f>
        <v/>
      </c>
      <c r="W169" s="122" t="str">
        <f>IF(A169="","",'1043Bi Dati di base lav.'!Q165-'1043Bi Dati di base lav.'!R165)</f>
        <v/>
      </c>
      <c r="X169" s="122" t="str">
        <f>IF(OR($C169="",E169="",F169="",G169="",K169="",'1043Ci Cif. d’affari stagionali'!$D$25&lt;&gt;"Diritto concesso"),"",E169-(F169+G169+W169+K169))</f>
        <v/>
      </c>
      <c r="Y169" s="123" t="str">
        <f t="shared" si="72"/>
        <v/>
      </c>
      <c r="Z169" s="123" t="str">
        <f t="shared" si="73"/>
        <v/>
      </c>
      <c r="AA169" s="123" t="str">
        <f t="shared" si="74"/>
        <v/>
      </c>
      <c r="AB169" s="124" t="str">
        <f t="shared" si="75"/>
        <v/>
      </c>
      <c r="AC169" s="124" t="str">
        <f t="shared" si="76"/>
        <v/>
      </c>
      <c r="AD169" s="124" t="str">
        <f t="shared" si="77"/>
        <v/>
      </c>
      <c r="AE169" s="124" t="str">
        <f t="shared" si="78"/>
        <v/>
      </c>
      <c r="AF169" s="124" t="str">
        <f t="shared" si="79"/>
        <v/>
      </c>
      <c r="AG169" s="124" t="str">
        <f>IF(OR($C169="",L169="",M169=""),"",MAX(N169+'1043Bi Dati di base lav.'!T165-M169,0))</f>
        <v/>
      </c>
      <c r="AH169" s="124">
        <f>'1043Bi Dati di base lav.'!T165</f>
        <v>0</v>
      </c>
      <c r="AI169" s="124" t="str">
        <f t="shared" si="80"/>
        <v/>
      </c>
      <c r="AJ169" s="125">
        <f t="shared" si="81"/>
        <v>0</v>
      </c>
      <c r="AK169" s="126">
        <f t="shared" si="85"/>
        <v>0</v>
      </c>
      <c r="AL169" s="124">
        <f t="shared" si="82"/>
        <v>0</v>
      </c>
      <c r="AM169" s="124">
        <f>IF(E169="",0,'1043Bi Dati di base lav.'!P165)</f>
        <v>0</v>
      </c>
      <c r="AN169" s="127">
        <f>IF('1043Bi Dati di base lav.'!Y165&gt;0,AD169,0)</f>
        <v>0</v>
      </c>
      <c r="AO169" s="128">
        <f>IF('1043Bi Dati di base lav.'!Y165&gt;0,'1043Bi Dati di base lav.'!T165,0)</f>
        <v>0</v>
      </c>
      <c r="AP169" s="124" t="str">
        <f t="shared" si="83"/>
        <v/>
      </c>
      <c r="AQ169" s="124">
        <f>'1043Bi Dati di base lav.'!P165</f>
        <v>0</v>
      </c>
      <c r="AR169" s="124">
        <f t="shared" si="84"/>
        <v>0</v>
      </c>
    </row>
    <row r="170" spans="1:44" s="39" customFormat="1" ht="16.95" customHeight="1">
      <c r="A170" s="132" t="str">
        <f>IF('1043Bi Dati di base lav.'!A166="","",'1043Bi Dati di base lav.'!A166)</f>
        <v/>
      </c>
      <c r="B170" s="133" t="str">
        <f>IF('1043Bi Dati di base lav.'!B166="","",'1043Bi Dati di base lav.'!B166)</f>
        <v/>
      </c>
      <c r="C170" s="129" t="str">
        <f>IF('1043Bi Dati di base lav.'!C166="","",'1043Bi Dati di base lav.'!C166)</f>
        <v/>
      </c>
      <c r="D170" s="310" t="str">
        <f>IF(ISERROR('1043Bi Dati di base lav.'!AJ166),"",'1043Bi Dati di base lav.'!AJ166)</f>
        <v/>
      </c>
      <c r="E170" s="311" t="str">
        <f>IF('1043Bi Dati di base lav.'!N166="","",'1043Bi Dati di base lav.'!N166)</f>
        <v/>
      </c>
      <c r="F170" s="312" t="str">
        <f>IF('1043Bi Dati di base lav.'!O166="","",'1043Bi Dati di base lav.'!O166)</f>
        <v/>
      </c>
      <c r="G170" s="313" t="str">
        <f>IF('1043Bi Dati di base lav.'!P166="","",'1043Bi Dati di base lav.'!P166)</f>
        <v/>
      </c>
      <c r="H170" s="314" t="str">
        <f>IF('1043Bi Dati di base lav.'!Q166="","",'1043Bi Dati di base lav.'!Q166)</f>
        <v/>
      </c>
      <c r="I170" s="315" t="str">
        <f>IF('1043Bi Dati di base lav.'!R166="","",'1043Bi Dati di base lav.'!R166)</f>
        <v/>
      </c>
      <c r="J170" s="316" t="str">
        <f t="shared" si="63"/>
        <v/>
      </c>
      <c r="K170" s="317" t="str">
        <f>IF('1043Bi Dati di base lav.'!S166="","",'1043Bi Dati di base lav.'!S166)</f>
        <v/>
      </c>
      <c r="L170" s="318" t="str">
        <f t="shared" si="64"/>
        <v/>
      </c>
      <c r="M170" s="319" t="str">
        <f t="shared" si="65"/>
        <v/>
      </c>
      <c r="N170" s="320" t="str">
        <f t="shared" si="66"/>
        <v/>
      </c>
      <c r="O170" s="321" t="str">
        <f t="shared" si="67"/>
        <v/>
      </c>
      <c r="P170" s="322" t="str">
        <f t="shared" si="68"/>
        <v/>
      </c>
      <c r="Q170" s="318" t="str">
        <f t="shared" si="69"/>
        <v/>
      </c>
      <c r="R170" s="312" t="str">
        <f>IF(Q170="","",MAX((M170-AH170)*'1043Ai Domanda'!$B$31,0))</f>
        <v/>
      </c>
      <c r="S170" s="323" t="str">
        <f t="shared" si="70"/>
        <v/>
      </c>
      <c r="T170" s="119"/>
      <c r="U170" s="120" t="str">
        <f t="shared" si="71"/>
        <v/>
      </c>
      <c r="V170" s="121" t="str">
        <f>'1043Bi Dati di base lav.'!M166</f>
        <v/>
      </c>
      <c r="W170" s="122" t="str">
        <f>IF(A170="","",'1043Bi Dati di base lav.'!Q166-'1043Bi Dati di base lav.'!R166)</f>
        <v/>
      </c>
      <c r="X170" s="122" t="str">
        <f>IF(OR($C170="",E170="",F170="",G170="",K170="",'1043Ci Cif. d’affari stagionali'!$D$25&lt;&gt;"Diritto concesso"),"",E170-(F170+G170+W170+K170))</f>
        <v/>
      </c>
      <c r="Y170" s="123" t="str">
        <f t="shared" si="72"/>
        <v/>
      </c>
      <c r="Z170" s="123" t="str">
        <f t="shared" si="73"/>
        <v/>
      </c>
      <c r="AA170" s="123" t="str">
        <f t="shared" si="74"/>
        <v/>
      </c>
      <c r="AB170" s="124" t="str">
        <f t="shared" si="75"/>
        <v/>
      </c>
      <c r="AC170" s="124" t="str">
        <f t="shared" si="76"/>
        <v/>
      </c>
      <c r="AD170" s="124" t="str">
        <f t="shared" si="77"/>
        <v/>
      </c>
      <c r="AE170" s="124" t="str">
        <f t="shared" si="78"/>
        <v/>
      </c>
      <c r="AF170" s="124" t="str">
        <f t="shared" si="79"/>
        <v/>
      </c>
      <c r="AG170" s="124" t="str">
        <f>IF(OR($C170="",L170="",M170=""),"",MAX(N170+'1043Bi Dati di base lav.'!T166-M170,0))</f>
        <v/>
      </c>
      <c r="AH170" s="124">
        <f>'1043Bi Dati di base lav.'!T166</f>
        <v>0</v>
      </c>
      <c r="AI170" s="124" t="str">
        <f t="shared" si="80"/>
        <v/>
      </c>
      <c r="AJ170" s="125">
        <f t="shared" si="81"/>
        <v>0</v>
      </c>
      <c r="AK170" s="126">
        <f t="shared" si="85"/>
        <v>0</v>
      </c>
      <c r="AL170" s="124">
        <f t="shared" si="82"/>
        <v>0</v>
      </c>
      <c r="AM170" s="124">
        <f>IF(E170="",0,'1043Bi Dati di base lav.'!P166)</f>
        <v>0</v>
      </c>
      <c r="AN170" s="127">
        <f>IF('1043Bi Dati di base lav.'!Y166&gt;0,AD170,0)</f>
        <v>0</v>
      </c>
      <c r="AO170" s="128">
        <f>IF('1043Bi Dati di base lav.'!Y166&gt;0,'1043Bi Dati di base lav.'!T166,0)</f>
        <v>0</v>
      </c>
      <c r="AP170" s="124" t="str">
        <f t="shared" si="83"/>
        <v/>
      </c>
      <c r="AQ170" s="124">
        <f>'1043Bi Dati di base lav.'!P166</f>
        <v>0</v>
      </c>
      <c r="AR170" s="124">
        <f t="shared" si="84"/>
        <v>0</v>
      </c>
    </row>
    <row r="171" spans="1:44" s="39" customFormat="1" ht="16.95" customHeight="1">
      <c r="A171" s="132" t="str">
        <f>IF('1043Bi Dati di base lav.'!A167="","",'1043Bi Dati di base lav.'!A167)</f>
        <v/>
      </c>
      <c r="B171" s="133" t="str">
        <f>IF('1043Bi Dati di base lav.'!B167="","",'1043Bi Dati di base lav.'!B167)</f>
        <v/>
      </c>
      <c r="C171" s="129" t="str">
        <f>IF('1043Bi Dati di base lav.'!C167="","",'1043Bi Dati di base lav.'!C167)</f>
        <v/>
      </c>
      <c r="D171" s="310" t="str">
        <f>IF(ISERROR('1043Bi Dati di base lav.'!AJ167),"",'1043Bi Dati di base lav.'!AJ167)</f>
        <v/>
      </c>
      <c r="E171" s="311" t="str">
        <f>IF('1043Bi Dati di base lav.'!N167="","",'1043Bi Dati di base lav.'!N167)</f>
        <v/>
      </c>
      <c r="F171" s="312" t="str">
        <f>IF('1043Bi Dati di base lav.'!O167="","",'1043Bi Dati di base lav.'!O167)</f>
        <v/>
      </c>
      <c r="G171" s="313" t="str">
        <f>IF('1043Bi Dati di base lav.'!P167="","",'1043Bi Dati di base lav.'!P167)</f>
        <v/>
      </c>
      <c r="H171" s="314" t="str">
        <f>IF('1043Bi Dati di base lav.'!Q167="","",'1043Bi Dati di base lav.'!Q167)</f>
        <v/>
      </c>
      <c r="I171" s="315" t="str">
        <f>IF('1043Bi Dati di base lav.'!R167="","",'1043Bi Dati di base lav.'!R167)</f>
        <v/>
      </c>
      <c r="J171" s="316" t="str">
        <f t="shared" si="63"/>
        <v/>
      </c>
      <c r="K171" s="317" t="str">
        <f>IF('1043Bi Dati di base lav.'!S167="","",'1043Bi Dati di base lav.'!S167)</f>
        <v/>
      </c>
      <c r="L171" s="318" t="str">
        <f t="shared" si="64"/>
        <v/>
      </c>
      <c r="M171" s="319" t="str">
        <f t="shared" si="65"/>
        <v/>
      </c>
      <c r="N171" s="320" t="str">
        <f t="shared" si="66"/>
        <v/>
      </c>
      <c r="O171" s="321" t="str">
        <f t="shared" si="67"/>
        <v/>
      </c>
      <c r="P171" s="322" t="str">
        <f t="shared" si="68"/>
        <v/>
      </c>
      <c r="Q171" s="318" t="str">
        <f t="shared" si="69"/>
        <v/>
      </c>
      <c r="R171" s="312" t="str">
        <f>IF(Q171="","",MAX((M171-AH171)*'1043Ai Domanda'!$B$31,0))</f>
        <v/>
      </c>
      <c r="S171" s="323" t="str">
        <f t="shared" si="70"/>
        <v/>
      </c>
      <c r="T171" s="119"/>
      <c r="U171" s="120" t="str">
        <f t="shared" si="71"/>
        <v/>
      </c>
      <c r="V171" s="121" t="str">
        <f>'1043Bi Dati di base lav.'!M167</f>
        <v/>
      </c>
      <c r="W171" s="122" t="str">
        <f>IF(A171="","",'1043Bi Dati di base lav.'!Q167-'1043Bi Dati di base lav.'!R167)</f>
        <v/>
      </c>
      <c r="X171" s="122" t="str">
        <f>IF(OR($C171="",E171="",F171="",G171="",K171="",'1043Ci Cif. d’affari stagionali'!$D$25&lt;&gt;"Diritto concesso"),"",E171-(F171+G171+W171+K171))</f>
        <v/>
      </c>
      <c r="Y171" s="123" t="str">
        <f t="shared" si="72"/>
        <v/>
      </c>
      <c r="Z171" s="123" t="str">
        <f t="shared" si="73"/>
        <v/>
      </c>
      <c r="AA171" s="123" t="str">
        <f t="shared" si="74"/>
        <v/>
      </c>
      <c r="AB171" s="124" t="str">
        <f t="shared" si="75"/>
        <v/>
      </c>
      <c r="AC171" s="124" t="str">
        <f t="shared" si="76"/>
        <v/>
      </c>
      <c r="AD171" s="124" t="str">
        <f t="shared" si="77"/>
        <v/>
      </c>
      <c r="AE171" s="124" t="str">
        <f t="shared" si="78"/>
        <v/>
      </c>
      <c r="AF171" s="124" t="str">
        <f t="shared" si="79"/>
        <v/>
      </c>
      <c r="AG171" s="124" t="str">
        <f>IF(OR($C171="",L171="",M171=""),"",MAX(N171+'1043Bi Dati di base lav.'!T167-M171,0))</f>
        <v/>
      </c>
      <c r="AH171" s="124">
        <f>'1043Bi Dati di base lav.'!T167</f>
        <v>0</v>
      </c>
      <c r="AI171" s="124" t="str">
        <f t="shared" si="80"/>
        <v/>
      </c>
      <c r="AJ171" s="125">
        <f t="shared" si="81"/>
        <v>0</v>
      </c>
      <c r="AK171" s="126">
        <f t="shared" si="85"/>
        <v>0</v>
      </c>
      <c r="AL171" s="124">
        <f t="shared" si="82"/>
        <v>0</v>
      </c>
      <c r="AM171" s="124">
        <f>IF(E171="",0,'1043Bi Dati di base lav.'!P167)</f>
        <v>0</v>
      </c>
      <c r="AN171" s="127">
        <f>IF('1043Bi Dati di base lav.'!Y167&gt;0,AD171,0)</f>
        <v>0</v>
      </c>
      <c r="AO171" s="128">
        <f>IF('1043Bi Dati di base lav.'!Y167&gt;0,'1043Bi Dati di base lav.'!T167,0)</f>
        <v>0</v>
      </c>
      <c r="AP171" s="124" t="str">
        <f t="shared" si="83"/>
        <v/>
      </c>
      <c r="AQ171" s="124">
        <f>'1043Bi Dati di base lav.'!P167</f>
        <v>0</v>
      </c>
      <c r="AR171" s="124">
        <f t="shared" si="84"/>
        <v>0</v>
      </c>
    </row>
    <row r="172" spans="1:44" s="39" customFormat="1" ht="16.95" customHeight="1">
      <c r="A172" s="132" t="str">
        <f>IF('1043Bi Dati di base lav.'!A168="","",'1043Bi Dati di base lav.'!A168)</f>
        <v/>
      </c>
      <c r="B172" s="133" t="str">
        <f>IF('1043Bi Dati di base lav.'!B168="","",'1043Bi Dati di base lav.'!B168)</f>
        <v/>
      </c>
      <c r="C172" s="129" t="str">
        <f>IF('1043Bi Dati di base lav.'!C168="","",'1043Bi Dati di base lav.'!C168)</f>
        <v/>
      </c>
      <c r="D172" s="310" t="str">
        <f>IF(ISERROR('1043Bi Dati di base lav.'!AJ168),"",'1043Bi Dati di base lav.'!AJ168)</f>
        <v/>
      </c>
      <c r="E172" s="311" t="str">
        <f>IF('1043Bi Dati di base lav.'!N168="","",'1043Bi Dati di base lav.'!N168)</f>
        <v/>
      </c>
      <c r="F172" s="312" t="str">
        <f>IF('1043Bi Dati di base lav.'!O168="","",'1043Bi Dati di base lav.'!O168)</f>
        <v/>
      </c>
      <c r="G172" s="313" t="str">
        <f>IF('1043Bi Dati di base lav.'!P168="","",'1043Bi Dati di base lav.'!P168)</f>
        <v/>
      </c>
      <c r="H172" s="314" t="str">
        <f>IF('1043Bi Dati di base lav.'!Q168="","",'1043Bi Dati di base lav.'!Q168)</f>
        <v/>
      </c>
      <c r="I172" s="315" t="str">
        <f>IF('1043Bi Dati di base lav.'!R168="","",'1043Bi Dati di base lav.'!R168)</f>
        <v/>
      </c>
      <c r="J172" s="316" t="str">
        <f t="shared" si="63"/>
        <v/>
      </c>
      <c r="K172" s="317" t="str">
        <f>IF('1043Bi Dati di base lav.'!S168="","",'1043Bi Dati di base lav.'!S168)</f>
        <v/>
      </c>
      <c r="L172" s="318" t="str">
        <f t="shared" si="64"/>
        <v/>
      </c>
      <c r="M172" s="319" t="str">
        <f t="shared" si="65"/>
        <v/>
      </c>
      <c r="N172" s="320" t="str">
        <f t="shared" si="66"/>
        <v/>
      </c>
      <c r="O172" s="321" t="str">
        <f t="shared" si="67"/>
        <v/>
      </c>
      <c r="P172" s="322" t="str">
        <f t="shared" si="68"/>
        <v/>
      </c>
      <c r="Q172" s="318" t="str">
        <f t="shared" si="69"/>
        <v/>
      </c>
      <c r="R172" s="312" t="str">
        <f>IF(Q172="","",MAX((M172-AH172)*'1043Ai Domanda'!$B$31,0))</f>
        <v/>
      </c>
      <c r="S172" s="323" t="str">
        <f t="shared" si="70"/>
        <v/>
      </c>
      <c r="T172" s="119"/>
      <c r="U172" s="120" t="str">
        <f t="shared" si="71"/>
        <v/>
      </c>
      <c r="V172" s="121" t="str">
        <f>'1043Bi Dati di base lav.'!M168</f>
        <v/>
      </c>
      <c r="W172" s="122" t="str">
        <f>IF(A172="","",'1043Bi Dati di base lav.'!Q168-'1043Bi Dati di base lav.'!R168)</f>
        <v/>
      </c>
      <c r="X172" s="122" t="str">
        <f>IF(OR($C172="",E172="",F172="",G172="",K172="",'1043Ci Cif. d’affari stagionali'!$D$25&lt;&gt;"Diritto concesso"),"",E172-(F172+G172+W172+K172))</f>
        <v/>
      </c>
      <c r="Y172" s="123" t="str">
        <f t="shared" si="72"/>
        <v/>
      </c>
      <c r="Z172" s="123" t="str">
        <f t="shared" si="73"/>
        <v/>
      </c>
      <c r="AA172" s="123" t="str">
        <f t="shared" si="74"/>
        <v/>
      </c>
      <c r="AB172" s="124" t="str">
        <f t="shared" si="75"/>
        <v/>
      </c>
      <c r="AC172" s="124" t="str">
        <f t="shared" si="76"/>
        <v/>
      </c>
      <c r="AD172" s="124" t="str">
        <f t="shared" si="77"/>
        <v/>
      </c>
      <c r="AE172" s="124" t="str">
        <f t="shared" si="78"/>
        <v/>
      </c>
      <c r="AF172" s="124" t="str">
        <f t="shared" si="79"/>
        <v/>
      </c>
      <c r="AG172" s="124" t="str">
        <f>IF(OR($C172="",L172="",M172=""),"",MAX(N172+'1043Bi Dati di base lav.'!T168-M172,0))</f>
        <v/>
      </c>
      <c r="AH172" s="124">
        <f>'1043Bi Dati di base lav.'!T168</f>
        <v>0</v>
      </c>
      <c r="AI172" s="124" t="str">
        <f t="shared" si="80"/>
        <v/>
      </c>
      <c r="AJ172" s="125">
        <f t="shared" si="81"/>
        <v>0</v>
      </c>
      <c r="AK172" s="126">
        <f t="shared" si="85"/>
        <v>0</v>
      </c>
      <c r="AL172" s="124">
        <f t="shared" si="82"/>
        <v>0</v>
      </c>
      <c r="AM172" s="124">
        <f>IF(E172="",0,'1043Bi Dati di base lav.'!P168)</f>
        <v>0</v>
      </c>
      <c r="AN172" s="127">
        <f>IF('1043Bi Dati di base lav.'!Y168&gt;0,AD172,0)</f>
        <v>0</v>
      </c>
      <c r="AO172" s="128">
        <f>IF('1043Bi Dati di base lav.'!Y168&gt;0,'1043Bi Dati di base lav.'!T168,0)</f>
        <v>0</v>
      </c>
      <c r="AP172" s="124" t="str">
        <f t="shared" si="83"/>
        <v/>
      </c>
      <c r="AQ172" s="124">
        <f>'1043Bi Dati di base lav.'!P168</f>
        <v>0</v>
      </c>
      <c r="AR172" s="124">
        <f t="shared" si="84"/>
        <v>0</v>
      </c>
    </row>
    <row r="173" spans="1:44" s="39" customFormat="1" ht="16.95" customHeight="1">
      <c r="A173" s="132" t="str">
        <f>IF('1043Bi Dati di base lav.'!A169="","",'1043Bi Dati di base lav.'!A169)</f>
        <v/>
      </c>
      <c r="B173" s="133" t="str">
        <f>IF('1043Bi Dati di base lav.'!B169="","",'1043Bi Dati di base lav.'!B169)</f>
        <v/>
      </c>
      <c r="C173" s="129" t="str">
        <f>IF('1043Bi Dati di base lav.'!C169="","",'1043Bi Dati di base lav.'!C169)</f>
        <v/>
      </c>
      <c r="D173" s="310" t="str">
        <f>IF(ISERROR('1043Bi Dati di base lav.'!AJ169),"",'1043Bi Dati di base lav.'!AJ169)</f>
        <v/>
      </c>
      <c r="E173" s="311" t="str">
        <f>IF('1043Bi Dati di base lav.'!N169="","",'1043Bi Dati di base lav.'!N169)</f>
        <v/>
      </c>
      <c r="F173" s="312" t="str">
        <f>IF('1043Bi Dati di base lav.'!O169="","",'1043Bi Dati di base lav.'!O169)</f>
        <v/>
      </c>
      <c r="G173" s="313" t="str">
        <f>IF('1043Bi Dati di base lav.'!P169="","",'1043Bi Dati di base lav.'!P169)</f>
        <v/>
      </c>
      <c r="H173" s="314" t="str">
        <f>IF('1043Bi Dati di base lav.'!Q169="","",'1043Bi Dati di base lav.'!Q169)</f>
        <v/>
      </c>
      <c r="I173" s="315" t="str">
        <f>IF('1043Bi Dati di base lav.'!R169="","",'1043Bi Dati di base lav.'!R169)</f>
        <v/>
      </c>
      <c r="J173" s="316" t="str">
        <f t="shared" si="63"/>
        <v/>
      </c>
      <c r="K173" s="317" t="str">
        <f>IF('1043Bi Dati di base lav.'!S169="","",'1043Bi Dati di base lav.'!S169)</f>
        <v/>
      </c>
      <c r="L173" s="318" t="str">
        <f t="shared" si="64"/>
        <v/>
      </c>
      <c r="M173" s="319" t="str">
        <f t="shared" si="65"/>
        <v/>
      </c>
      <c r="N173" s="320" t="str">
        <f t="shared" si="66"/>
        <v/>
      </c>
      <c r="O173" s="321" t="str">
        <f t="shared" si="67"/>
        <v/>
      </c>
      <c r="P173" s="322" t="str">
        <f t="shared" si="68"/>
        <v/>
      </c>
      <c r="Q173" s="318" t="str">
        <f t="shared" si="69"/>
        <v/>
      </c>
      <c r="R173" s="312" t="str">
        <f>IF(Q173="","",MAX((M173-AH173)*'1043Ai Domanda'!$B$31,0))</f>
        <v/>
      </c>
      <c r="S173" s="323" t="str">
        <f t="shared" si="70"/>
        <v/>
      </c>
      <c r="T173" s="119"/>
      <c r="U173" s="120" t="str">
        <f t="shared" si="71"/>
        <v/>
      </c>
      <c r="V173" s="121" t="str">
        <f>'1043Bi Dati di base lav.'!M169</f>
        <v/>
      </c>
      <c r="W173" s="122" t="str">
        <f>IF(A173="","",'1043Bi Dati di base lav.'!Q169-'1043Bi Dati di base lav.'!R169)</f>
        <v/>
      </c>
      <c r="X173" s="122" t="str">
        <f>IF(OR($C173="",E173="",F173="",G173="",K173="",'1043Ci Cif. d’affari stagionali'!$D$25&lt;&gt;"Diritto concesso"),"",E173-(F173+G173+W173+K173))</f>
        <v/>
      </c>
      <c r="Y173" s="123" t="str">
        <f t="shared" si="72"/>
        <v/>
      </c>
      <c r="Z173" s="123" t="str">
        <f t="shared" si="73"/>
        <v/>
      </c>
      <c r="AA173" s="123" t="str">
        <f t="shared" si="74"/>
        <v/>
      </c>
      <c r="AB173" s="124" t="str">
        <f t="shared" si="75"/>
        <v/>
      </c>
      <c r="AC173" s="124" t="str">
        <f t="shared" si="76"/>
        <v/>
      </c>
      <c r="AD173" s="124" t="str">
        <f t="shared" si="77"/>
        <v/>
      </c>
      <c r="AE173" s="124" t="str">
        <f t="shared" si="78"/>
        <v/>
      </c>
      <c r="AF173" s="124" t="str">
        <f t="shared" si="79"/>
        <v/>
      </c>
      <c r="AG173" s="124" t="str">
        <f>IF(OR($C173="",L173="",M173=""),"",MAX(N173+'1043Bi Dati di base lav.'!T169-M173,0))</f>
        <v/>
      </c>
      <c r="AH173" s="124">
        <f>'1043Bi Dati di base lav.'!T169</f>
        <v>0</v>
      </c>
      <c r="AI173" s="124" t="str">
        <f t="shared" si="80"/>
        <v/>
      </c>
      <c r="AJ173" s="125">
        <f t="shared" si="81"/>
        <v>0</v>
      </c>
      <c r="AK173" s="126">
        <f t="shared" si="85"/>
        <v>0</v>
      </c>
      <c r="AL173" s="124">
        <f t="shared" si="82"/>
        <v>0</v>
      </c>
      <c r="AM173" s="124">
        <f>IF(E173="",0,'1043Bi Dati di base lav.'!P169)</f>
        <v>0</v>
      </c>
      <c r="AN173" s="127">
        <f>IF('1043Bi Dati di base lav.'!Y169&gt;0,AD173,0)</f>
        <v>0</v>
      </c>
      <c r="AO173" s="128">
        <f>IF('1043Bi Dati di base lav.'!Y169&gt;0,'1043Bi Dati di base lav.'!T169,0)</f>
        <v>0</v>
      </c>
      <c r="AP173" s="124" t="str">
        <f t="shared" si="83"/>
        <v/>
      </c>
      <c r="AQ173" s="124">
        <f>'1043Bi Dati di base lav.'!P169</f>
        <v>0</v>
      </c>
      <c r="AR173" s="124">
        <f t="shared" si="84"/>
        <v>0</v>
      </c>
    </row>
    <row r="174" spans="1:44" s="39" customFormat="1" ht="16.95" customHeight="1">
      <c r="A174" s="132" t="str">
        <f>IF('1043Bi Dati di base lav.'!A170="","",'1043Bi Dati di base lav.'!A170)</f>
        <v/>
      </c>
      <c r="B174" s="133" t="str">
        <f>IF('1043Bi Dati di base lav.'!B170="","",'1043Bi Dati di base lav.'!B170)</f>
        <v/>
      </c>
      <c r="C174" s="129" t="str">
        <f>IF('1043Bi Dati di base lav.'!C170="","",'1043Bi Dati di base lav.'!C170)</f>
        <v/>
      </c>
      <c r="D174" s="310" t="str">
        <f>IF(ISERROR('1043Bi Dati di base lav.'!AJ170),"",'1043Bi Dati di base lav.'!AJ170)</f>
        <v/>
      </c>
      <c r="E174" s="311" t="str">
        <f>IF('1043Bi Dati di base lav.'!N170="","",'1043Bi Dati di base lav.'!N170)</f>
        <v/>
      </c>
      <c r="F174" s="312" t="str">
        <f>IF('1043Bi Dati di base lav.'!O170="","",'1043Bi Dati di base lav.'!O170)</f>
        <v/>
      </c>
      <c r="G174" s="313" t="str">
        <f>IF('1043Bi Dati di base lav.'!P170="","",'1043Bi Dati di base lav.'!P170)</f>
        <v/>
      </c>
      <c r="H174" s="314" t="str">
        <f>IF('1043Bi Dati di base lav.'!Q170="","",'1043Bi Dati di base lav.'!Q170)</f>
        <v/>
      </c>
      <c r="I174" s="315" t="str">
        <f>IF('1043Bi Dati di base lav.'!R170="","",'1043Bi Dati di base lav.'!R170)</f>
        <v/>
      </c>
      <c r="J174" s="316" t="str">
        <f t="shared" si="63"/>
        <v/>
      </c>
      <c r="K174" s="317" t="str">
        <f>IF('1043Bi Dati di base lav.'!S170="","",'1043Bi Dati di base lav.'!S170)</f>
        <v/>
      </c>
      <c r="L174" s="318" t="str">
        <f t="shared" si="64"/>
        <v/>
      </c>
      <c r="M174" s="319" t="str">
        <f t="shared" si="65"/>
        <v/>
      </c>
      <c r="N174" s="320" t="str">
        <f t="shared" si="66"/>
        <v/>
      </c>
      <c r="O174" s="321" t="str">
        <f t="shared" si="67"/>
        <v/>
      </c>
      <c r="P174" s="322" t="str">
        <f t="shared" si="68"/>
        <v/>
      </c>
      <c r="Q174" s="318" t="str">
        <f t="shared" si="69"/>
        <v/>
      </c>
      <c r="R174" s="312" t="str">
        <f>IF(Q174="","",MAX((M174-AH174)*'1043Ai Domanda'!$B$31,0))</f>
        <v/>
      </c>
      <c r="S174" s="323" t="str">
        <f t="shared" si="70"/>
        <v/>
      </c>
      <c r="T174" s="119"/>
      <c r="U174" s="120" t="str">
        <f t="shared" si="71"/>
        <v/>
      </c>
      <c r="V174" s="121" t="str">
        <f>'1043Bi Dati di base lav.'!M170</f>
        <v/>
      </c>
      <c r="W174" s="122" t="str">
        <f>IF(A174="","",'1043Bi Dati di base lav.'!Q170-'1043Bi Dati di base lav.'!R170)</f>
        <v/>
      </c>
      <c r="X174" s="122" t="str">
        <f>IF(OR($C174="",E174="",F174="",G174="",K174="",'1043Ci Cif. d’affari stagionali'!$D$25&lt;&gt;"Diritto concesso"),"",E174-(F174+G174+W174+K174))</f>
        <v/>
      </c>
      <c r="Y174" s="123" t="str">
        <f t="shared" si="72"/>
        <v/>
      </c>
      <c r="Z174" s="123" t="str">
        <f t="shared" si="73"/>
        <v/>
      </c>
      <c r="AA174" s="123" t="str">
        <f t="shared" si="74"/>
        <v/>
      </c>
      <c r="AB174" s="124" t="str">
        <f t="shared" si="75"/>
        <v/>
      </c>
      <c r="AC174" s="124" t="str">
        <f t="shared" si="76"/>
        <v/>
      </c>
      <c r="AD174" s="124" t="str">
        <f t="shared" si="77"/>
        <v/>
      </c>
      <c r="AE174" s="124" t="str">
        <f t="shared" si="78"/>
        <v/>
      </c>
      <c r="AF174" s="124" t="str">
        <f t="shared" si="79"/>
        <v/>
      </c>
      <c r="AG174" s="124" t="str">
        <f>IF(OR($C174="",L174="",M174=""),"",MAX(N174+'1043Bi Dati di base lav.'!T170-M174,0))</f>
        <v/>
      </c>
      <c r="AH174" s="124">
        <f>'1043Bi Dati di base lav.'!T170</f>
        <v>0</v>
      </c>
      <c r="AI174" s="124" t="str">
        <f t="shared" si="80"/>
        <v/>
      </c>
      <c r="AJ174" s="125">
        <f t="shared" si="81"/>
        <v>0</v>
      </c>
      <c r="AK174" s="126">
        <f t="shared" si="85"/>
        <v>0</v>
      </c>
      <c r="AL174" s="124">
        <f t="shared" si="82"/>
        <v>0</v>
      </c>
      <c r="AM174" s="124">
        <f>IF(E174="",0,'1043Bi Dati di base lav.'!P170)</f>
        <v>0</v>
      </c>
      <c r="AN174" s="127">
        <f>IF('1043Bi Dati di base lav.'!Y170&gt;0,AD174,0)</f>
        <v>0</v>
      </c>
      <c r="AO174" s="128">
        <f>IF('1043Bi Dati di base lav.'!Y170&gt;0,'1043Bi Dati di base lav.'!T170,0)</f>
        <v>0</v>
      </c>
      <c r="AP174" s="124" t="str">
        <f t="shared" si="83"/>
        <v/>
      </c>
      <c r="AQ174" s="124">
        <f>'1043Bi Dati di base lav.'!P170</f>
        <v>0</v>
      </c>
      <c r="AR174" s="124">
        <f t="shared" si="84"/>
        <v>0</v>
      </c>
    </row>
    <row r="175" spans="1:44" s="39" customFormat="1" ht="16.95" customHeight="1">
      <c r="A175" s="132" t="str">
        <f>IF('1043Bi Dati di base lav.'!A171="","",'1043Bi Dati di base lav.'!A171)</f>
        <v/>
      </c>
      <c r="B175" s="133" t="str">
        <f>IF('1043Bi Dati di base lav.'!B171="","",'1043Bi Dati di base lav.'!B171)</f>
        <v/>
      </c>
      <c r="C175" s="129" t="str">
        <f>IF('1043Bi Dati di base lav.'!C171="","",'1043Bi Dati di base lav.'!C171)</f>
        <v/>
      </c>
      <c r="D175" s="310" t="str">
        <f>IF(ISERROR('1043Bi Dati di base lav.'!AJ171),"",'1043Bi Dati di base lav.'!AJ171)</f>
        <v/>
      </c>
      <c r="E175" s="311" t="str">
        <f>IF('1043Bi Dati di base lav.'!N171="","",'1043Bi Dati di base lav.'!N171)</f>
        <v/>
      </c>
      <c r="F175" s="312" t="str">
        <f>IF('1043Bi Dati di base lav.'!O171="","",'1043Bi Dati di base lav.'!O171)</f>
        <v/>
      </c>
      <c r="G175" s="313" t="str">
        <f>IF('1043Bi Dati di base lav.'!P171="","",'1043Bi Dati di base lav.'!P171)</f>
        <v/>
      </c>
      <c r="H175" s="314" t="str">
        <f>IF('1043Bi Dati di base lav.'!Q171="","",'1043Bi Dati di base lav.'!Q171)</f>
        <v/>
      </c>
      <c r="I175" s="315" t="str">
        <f>IF('1043Bi Dati di base lav.'!R171="","",'1043Bi Dati di base lav.'!R171)</f>
        <v/>
      </c>
      <c r="J175" s="316" t="str">
        <f t="shared" si="63"/>
        <v/>
      </c>
      <c r="K175" s="317" t="str">
        <f>IF('1043Bi Dati di base lav.'!S171="","",'1043Bi Dati di base lav.'!S171)</f>
        <v/>
      </c>
      <c r="L175" s="318" t="str">
        <f t="shared" si="64"/>
        <v/>
      </c>
      <c r="M175" s="319" t="str">
        <f t="shared" si="65"/>
        <v/>
      </c>
      <c r="N175" s="320" t="str">
        <f t="shared" si="66"/>
        <v/>
      </c>
      <c r="O175" s="321" t="str">
        <f t="shared" si="67"/>
        <v/>
      </c>
      <c r="P175" s="322" t="str">
        <f t="shared" si="68"/>
        <v/>
      </c>
      <c r="Q175" s="318" t="str">
        <f t="shared" si="69"/>
        <v/>
      </c>
      <c r="R175" s="312" t="str">
        <f>IF(Q175="","",MAX((M175-AH175)*'1043Ai Domanda'!$B$31,0))</f>
        <v/>
      </c>
      <c r="S175" s="323" t="str">
        <f t="shared" si="70"/>
        <v/>
      </c>
      <c r="T175" s="119"/>
      <c r="U175" s="120" t="str">
        <f t="shared" si="71"/>
        <v/>
      </c>
      <c r="V175" s="121" t="str">
        <f>'1043Bi Dati di base lav.'!M171</f>
        <v/>
      </c>
      <c r="W175" s="122" t="str">
        <f>IF(A175="","",'1043Bi Dati di base lav.'!Q171-'1043Bi Dati di base lav.'!R171)</f>
        <v/>
      </c>
      <c r="X175" s="122" t="str">
        <f>IF(OR($C175="",E175="",F175="",G175="",K175="",'1043Ci Cif. d’affari stagionali'!$D$25&lt;&gt;"Diritto concesso"),"",E175-(F175+G175+W175+K175))</f>
        <v/>
      </c>
      <c r="Y175" s="123" t="str">
        <f t="shared" si="72"/>
        <v/>
      </c>
      <c r="Z175" s="123" t="str">
        <f t="shared" si="73"/>
        <v/>
      </c>
      <c r="AA175" s="123" t="str">
        <f t="shared" si="74"/>
        <v/>
      </c>
      <c r="AB175" s="124" t="str">
        <f t="shared" si="75"/>
        <v/>
      </c>
      <c r="AC175" s="124" t="str">
        <f t="shared" si="76"/>
        <v/>
      </c>
      <c r="AD175" s="124" t="str">
        <f t="shared" si="77"/>
        <v/>
      </c>
      <c r="AE175" s="124" t="str">
        <f t="shared" si="78"/>
        <v/>
      </c>
      <c r="AF175" s="124" t="str">
        <f t="shared" si="79"/>
        <v/>
      </c>
      <c r="AG175" s="124" t="str">
        <f>IF(OR($C175="",L175="",M175=""),"",MAX(N175+'1043Bi Dati di base lav.'!T171-M175,0))</f>
        <v/>
      </c>
      <c r="AH175" s="124">
        <f>'1043Bi Dati di base lav.'!T171</f>
        <v>0</v>
      </c>
      <c r="AI175" s="124" t="str">
        <f t="shared" si="80"/>
        <v/>
      </c>
      <c r="AJ175" s="125">
        <f t="shared" si="81"/>
        <v>0</v>
      </c>
      <c r="AK175" s="126">
        <f t="shared" si="85"/>
        <v>0</v>
      </c>
      <c r="AL175" s="124">
        <f t="shared" si="82"/>
        <v>0</v>
      </c>
      <c r="AM175" s="124">
        <f>IF(E175="",0,'1043Bi Dati di base lav.'!P171)</f>
        <v>0</v>
      </c>
      <c r="AN175" s="127">
        <f>IF('1043Bi Dati di base lav.'!Y171&gt;0,AD175,0)</f>
        <v>0</v>
      </c>
      <c r="AO175" s="128">
        <f>IF('1043Bi Dati di base lav.'!Y171&gt;0,'1043Bi Dati di base lav.'!T171,0)</f>
        <v>0</v>
      </c>
      <c r="AP175" s="124" t="str">
        <f t="shared" si="83"/>
        <v/>
      </c>
      <c r="AQ175" s="124">
        <f>'1043Bi Dati di base lav.'!P171</f>
        <v>0</v>
      </c>
      <c r="AR175" s="124">
        <f t="shared" si="84"/>
        <v>0</v>
      </c>
    </row>
    <row r="176" spans="1:44" s="39" customFormat="1" ht="16.95" customHeight="1">
      <c r="A176" s="132" t="str">
        <f>IF('1043Bi Dati di base lav.'!A172="","",'1043Bi Dati di base lav.'!A172)</f>
        <v/>
      </c>
      <c r="B176" s="133" t="str">
        <f>IF('1043Bi Dati di base lav.'!B172="","",'1043Bi Dati di base lav.'!B172)</f>
        <v/>
      </c>
      <c r="C176" s="129" t="str">
        <f>IF('1043Bi Dati di base lav.'!C172="","",'1043Bi Dati di base lav.'!C172)</f>
        <v/>
      </c>
      <c r="D176" s="310" t="str">
        <f>IF(ISERROR('1043Bi Dati di base lav.'!AJ172),"",'1043Bi Dati di base lav.'!AJ172)</f>
        <v/>
      </c>
      <c r="E176" s="311" t="str">
        <f>IF('1043Bi Dati di base lav.'!N172="","",'1043Bi Dati di base lav.'!N172)</f>
        <v/>
      </c>
      <c r="F176" s="312" t="str">
        <f>IF('1043Bi Dati di base lav.'!O172="","",'1043Bi Dati di base lav.'!O172)</f>
        <v/>
      </c>
      <c r="G176" s="313" t="str">
        <f>IF('1043Bi Dati di base lav.'!P172="","",'1043Bi Dati di base lav.'!P172)</f>
        <v/>
      </c>
      <c r="H176" s="314" t="str">
        <f>IF('1043Bi Dati di base lav.'!Q172="","",'1043Bi Dati di base lav.'!Q172)</f>
        <v/>
      </c>
      <c r="I176" s="315" t="str">
        <f>IF('1043Bi Dati di base lav.'!R172="","",'1043Bi Dati di base lav.'!R172)</f>
        <v/>
      </c>
      <c r="J176" s="316" t="str">
        <f t="shared" ref="J176:J211" si="86">W176</f>
        <v/>
      </c>
      <c r="K176" s="317" t="str">
        <f>IF('1043Bi Dati di base lav.'!S172="","",'1043Bi Dati di base lav.'!S172)</f>
        <v/>
      </c>
      <c r="L176" s="318" t="str">
        <f t="shared" ref="L176:L211" si="87">X176</f>
        <v/>
      </c>
      <c r="M176" s="319" t="str">
        <f t="shared" ref="M176:M211" si="88">AD176</f>
        <v/>
      </c>
      <c r="N176" s="320" t="str">
        <f t="shared" ref="N176:N211" si="89">AE176</f>
        <v/>
      </c>
      <c r="O176" s="321" t="str">
        <f t="shared" ref="O176:O211" si="90">AG176</f>
        <v/>
      </c>
      <c r="P176" s="322" t="str">
        <f t="shared" ref="P176:P211" si="91">AF176</f>
        <v/>
      </c>
      <c r="Q176" s="318" t="str">
        <f t="shared" ref="Q176:Q211" si="92">AI176</f>
        <v/>
      </c>
      <c r="R176" s="312" t="str">
        <f>IF(Q176="","",MAX((M176-AH176)*'1043Ai Domanda'!$B$31,0))</f>
        <v/>
      </c>
      <c r="S176" s="323" t="str">
        <f t="shared" ref="S176:S211" si="93">IF(Q176="","",Q176+R176)</f>
        <v/>
      </c>
      <c r="T176" s="119"/>
      <c r="U176" s="120" t="str">
        <f t="shared" ref="U176:U211" si="94">IF($A176="","",D176)</f>
        <v/>
      </c>
      <c r="V176" s="121" t="str">
        <f>'1043Bi Dati di base lav.'!M172</f>
        <v/>
      </c>
      <c r="W176" s="122" t="str">
        <f>IF(A176="","",'1043Bi Dati di base lav.'!Q172-'1043Bi Dati di base lav.'!R172)</f>
        <v/>
      </c>
      <c r="X176" s="122" t="str">
        <f>IF(OR($C176="",E176="",F176="",G176="",K176="",'1043Ci Cif. d’affari stagionali'!$D$25&lt;&gt;"Diritto concesso"),"",E176-(F176+G176+W176+K176))</f>
        <v/>
      </c>
      <c r="Y176" s="123" t="str">
        <f t="shared" ref="Y176:Y211" si="95">IF(X176="","",MAX(X176,0))</f>
        <v/>
      </c>
      <c r="Z176" s="123" t="str">
        <f t="shared" ref="Z176:Z211" si="96">IF(L176="","",Z$8)</f>
        <v/>
      </c>
      <c r="AA176" s="123" t="str">
        <f t="shared" ref="AA176:AA211" si="97">IF(L176="","",L176*AA$8)</f>
        <v/>
      </c>
      <c r="AB176" s="124" t="str">
        <f t="shared" ref="AB176:AB211" si="98">IF(Z176="","",AB$8)</f>
        <v/>
      </c>
      <c r="AC176" s="124" t="str">
        <f t="shared" ref="AC176:AC211" si="99">L176</f>
        <v/>
      </c>
      <c r="AD176" s="124" t="str">
        <f t="shared" ref="AD176:AD211" si="100">IF(OR($C176="",L176="",D176=""),"",MAX(ROUND(L176*D176*2,1)/2,0))</f>
        <v/>
      </c>
      <c r="AE176" s="124" t="str">
        <f t="shared" ref="AE176:AE211" si="101">IF(OR($C176="",M176=""),"",ROUND(M176*8/5,1)/2)</f>
        <v/>
      </c>
      <c r="AF176" s="124" t="str">
        <f t="shared" ref="AF176:AF211" si="102">IF(OR($A176="",D176="",M176=""),"",V176/5*AI$4*D176*0.8)</f>
        <v/>
      </c>
      <c r="AG176" s="124" t="str">
        <f>IF(OR($C176="",L176="",M176=""),"",MAX(N176+'1043Bi Dati di base lav.'!T172-M176,0))</f>
        <v/>
      </c>
      <c r="AH176" s="124">
        <f>'1043Bi Dati di base lav.'!T172</f>
        <v>0</v>
      </c>
      <c r="AI176" s="124" t="str">
        <f t="shared" ref="AI176:AI211" si="103">IF(OR($A176="",M176=""),"",MAX(N176-P176-AG176,0))</f>
        <v/>
      </c>
      <c r="AJ176" s="125">
        <f t="shared" ref="AJ176:AJ211" si="104">IF(E176="",0,1)</f>
        <v>0</v>
      </c>
      <c r="AK176" s="126">
        <f t="shared" si="85"/>
        <v>0</v>
      </c>
      <c r="AL176" s="124">
        <f t="shared" ref="AL176:AL211" si="105">IF(E176="",0,E176)</f>
        <v>0</v>
      </c>
      <c r="AM176" s="124">
        <f>IF(E176="",0,'1043Bi Dati di base lav.'!P172)</f>
        <v>0</v>
      </c>
      <c r="AN176" s="127">
        <f>IF('1043Bi Dati di base lav.'!Y172&gt;0,AD176,0)</f>
        <v>0</v>
      </c>
      <c r="AO176" s="128">
        <f>IF('1043Bi Dati di base lav.'!Y172&gt;0,'1043Bi Dati di base lav.'!T172,0)</f>
        <v>0</v>
      </c>
      <c r="AP176" s="124" t="str">
        <f t="shared" ref="AP176:AP211" si="106">E176</f>
        <v/>
      </c>
      <c r="AQ176" s="124">
        <f>'1043Bi Dati di base lav.'!P172</f>
        <v>0</v>
      </c>
      <c r="AR176" s="124">
        <f t="shared" ref="AR176:AR211" si="107">IF(AN176="",0,MAX(AN176-AO176,0))</f>
        <v>0</v>
      </c>
    </row>
    <row r="177" spans="1:44" s="39" customFormat="1" ht="16.95" customHeight="1">
      <c r="A177" s="132" t="str">
        <f>IF('1043Bi Dati di base lav.'!A173="","",'1043Bi Dati di base lav.'!A173)</f>
        <v/>
      </c>
      <c r="B177" s="133" t="str">
        <f>IF('1043Bi Dati di base lav.'!B173="","",'1043Bi Dati di base lav.'!B173)</f>
        <v/>
      </c>
      <c r="C177" s="129" t="str">
        <f>IF('1043Bi Dati di base lav.'!C173="","",'1043Bi Dati di base lav.'!C173)</f>
        <v/>
      </c>
      <c r="D177" s="310" t="str">
        <f>IF(ISERROR('1043Bi Dati di base lav.'!AJ173),"",'1043Bi Dati di base lav.'!AJ173)</f>
        <v/>
      </c>
      <c r="E177" s="311" t="str">
        <f>IF('1043Bi Dati di base lav.'!N173="","",'1043Bi Dati di base lav.'!N173)</f>
        <v/>
      </c>
      <c r="F177" s="312" t="str">
        <f>IF('1043Bi Dati di base lav.'!O173="","",'1043Bi Dati di base lav.'!O173)</f>
        <v/>
      </c>
      <c r="G177" s="313" t="str">
        <f>IF('1043Bi Dati di base lav.'!P173="","",'1043Bi Dati di base lav.'!P173)</f>
        <v/>
      </c>
      <c r="H177" s="314" t="str">
        <f>IF('1043Bi Dati di base lav.'!Q173="","",'1043Bi Dati di base lav.'!Q173)</f>
        <v/>
      </c>
      <c r="I177" s="315" t="str">
        <f>IF('1043Bi Dati di base lav.'!R173="","",'1043Bi Dati di base lav.'!R173)</f>
        <v/>
      </c>
      <c r="J177" s="316" t="str">
        <f t="shared" si="86"/>
        <v/>
      </c>
      <c r="K177" s="317" t="str">
        <f>IF('1043Bi Dati di base lav.'!S173="","",'1043Bi Dati di base lav.'!S173)</f>
        <v/>
      </c>
      <c r="L177" s="318" t="str">
        <f t="shared" si="87"/>
        <v/>
      </c>
      <c r="M177" s="319" t="str">
        <f t="shared" si="88"/>
        <v/>
      </c>
      <c r="N177" s="320" t="str">
        <f t="shared" si="89"/>
        <v/>
      </c>
      <c r="O177" s="321" t="str">
        <f t="shared" si="90"/>
        <v/>
      </c>
      <c r="P177" s="322" t="str">
        <f t="shared" si="91"/>
        <v/>
      </c>
      <c r="Q177" s="318" t="str">
        <f t="shared" si="92"/>
        <v/>
      </c>
      <c r="R177" s="312" t="str">
        <f>IF(Q177="","",MAX((M177-AH177)*'1043Ai Domanda'!$B$31,0))</f>
        <v/>
      </c>
      <c r="S177" s="323" t="str">
        <f t="shared" si="93"/>
        <v/>
      </c>
      <c r="T177" s="119"/>
      <c r="U177" s="120" t="str">
        <f t="shared" si="94"/>
        <v/>
      </c>
      <c r="V177" s="121" t="str">
        <f>'1043Bi Dati di base lav.'!M173</f>
        <v/>
      </c>
      <c r="W177" s="122" t="str">
        <f>IF(A177="","",'1043Bi Dati di base lav.'!Q173-'1043Bi Dati di base lav.'!R173)</f>
        <v/>
      </c>
      <c r="X177" s="122" t="str">
        <f>IF(OR($C177="",E177="",F177="",G177="",K177="",'1043Ci Cif. d’affari stagionali'!$D$25&lt;&gt;"Diritto concesso"),"",E177-(F177+G177+W177+K177))</f>
        <v/>
      </c>
      <c r="Y177" s="123" t="str">
        <f t="shared" si="95"/>
        <v/>
      </c>
      <c r="Z177" s="123" t="str">
        <f t="shared" si="96"/>
        <v/>
      </c>
      <c r="AA177" s="123" t="str">
        <f t="shared" si="97"/>
        <v/>
      </c>
      <c r="AB177" s="124" t="str">
        <f t="shared" si="98"/>
        <v/>
      </c>
      <c r="AC177" s="124" t="str">
        <f t="shared" si="99"/>
        <v/>
      </c>
      <c r="AD177" s="124" t="str">
        <f t="shared" si="100"/>
        <v/>
      </c>
      <c r="AE177" s="124" t="str">
        <f t="shared" si="101"/>
        <v/>
      </c>
      <c r="AF177" s="124" t="str">
        <f t="shared" si="102"/>
        <v/>
      </c>
      <c r="AG177" s="124" t="str">
        <f>IF(OR($C177="",L177="",M177=""),"",MAX(N177+'1043Bi Dati di base lav.'!T173-M177,0))</f>
        <v/>
      </c>
      <c r="AH177" s="124">
        <f>'1043Bi Dati di base lav.'!T173</f>
        <v>0</v>
      </c>
      <c r="AI177" s="124" t="str">
        <f t="shared" si="103"/>
        <v/>
      </c>
      <c r="AJ177" s="125">
        <f t="shared" si="104"/>
        <v>0</v>
      </c>
      <c r="AK177" s="126">
        <f t="shared" si="85"/>
        <v>0</v>
      </c>
      <c r="AL177" s="124">
        <f t="shared" si="105"/>
        <v>0</v>
      </c>
      <c r="AM177" s="124">
        <f>IF(E177="",0,'1043Bi Dati di base lav.'!P173)</f>
        <v>0</v>
      </c>
      <c r="AN177" s="127">
        <f>IF('1043Bi Dati di base lav.'!Y173&gt;0,AD177,0)</f>
        <v>0</v>
      </c>
      <c r="AO177" s="128">
        <f>IF('1043Bi Dati di base lav.'!Y173&gt;0,'1043Bi Dati di base lav.'!T173,0)</f>
        <v>0</v>
      </c>
      <c r="AP177" s="124" t="str">
        <f t="shared" si="106"/>
        <v/>
      </c>
      <c r="AQ177" s="124">
        <f>'1043Bi Dati di base lav.'!P173</f>
        <v>0</v>
      </c>
      <c r="AR177" s="124">
        <f t="shared" si="107"/>
        <v>0</v>
      </c>
    </row>
    <row r="178" spans="1:44" s="39" customFormat="1" ht="16.95" customHeight="1">
      <c r="A178" s="132" t="str">
        <f>IF('1043Bi Dati di base lav.'!A174="","",'1043Bi Dati di base lav.'!A174)</f>
        <v/>
      </c>
      <c r="B178" s="133" t="str">
        <f>IF('1043Bi Dati di base lav.'!B174="","",'1043Bi Dati di base lav.'!B174)</f>
        <v/>
      </c>
      <c r="C178" s="129" t="str">
        <f>IF('1043Bi Dati di base lav.'!C174="","",'1043Bi Dati di base lav.'!C174)</f>
        <v/>
      </c>
      <c r="D178" s="310" t="str">
        <f>IF(ISERROR('1043Bi Dati di base lav.'!AJ174),"",'1043Bi Dati di base lav.'!AJ174)</f>
        <v/>
      </c>
      <c r="E178" s="311" t="str">
        <f>IF('1043Bi Dati di base lav.'!N174="","",'1043Bi Dati di base lav.'!N174)</f>
        <v/>
      </c>
      <c r="F178" s="312" t="str">
        <f>IF('1043Bi Dati di base lav.'!O174="","",'1043Bi Dati di base lav.'!O174)</f>
        <v/>
      </c>
      <c r="G178" s="313" t="str">
        <f>IF('1043Bi Dati di base lav.'!P174="","",'1043Bi Dati di base lav.'!P174)</f>
        <v/>
      </c>
      <c r="H178" s="314" t="str">
        <f>IF('1043Bi Dati di base lav.'!Q174="","",'1043Bi Dati di base lav.'!Q174)</f>
        <v/>
      </c>
      <c r="I178" s="315" t="str">
        <f>IF('1043Bi Dati di base lav.'!R174="","",'1043Bi Dati di base lav.'!R174)</f>
        <v/>
      </c>
      <c r="J178" s="316" t="str">
        <f t="shared" si="86"/>
        <v/>
      </c>
      <c r="K178" s="317" t="str">
        <f>IF('1043Bi Dati di base lav.'!S174="","",'1043Bi Dati di base lav.'!S174)</f>
        <v/>
      </c>
      <c r="L178" s="318" t="str">
        <f t="shared" si="87"/>
        <v/>
      </c>
      <c r="M178" s="319" t="str">
        <f t="shared" si="88"/>
        <v/>
      </c>
      <c r="N178" s="320" t="str">
        <f t="shared" si="89"/>
        <v/>
      </c>
      <c r="O178" s="321" t="str">
        <f t="shared" si="90"/>
        <v/>
      </c>
      <c r="P178" s="322" t="str">
        <f t="shared" si="91"/>
        <v/>
      </c>
      <c r="Q178" s="318" t="str">
        <f t="shared" si="92"/>
        <v/>
      </c>
      <c r="R178" s="312" t="str">
        <f>IF(Q178="","",MAX((M178-AH178)*'1043Ai Domanda'!$B$31,0))</f>
        <v/>
      </c>
      <c r="S178" s="323" t="str">
        <f t="shared" si="93"/>
        <v/>
      </c>
      <c r="T178" s="119"/>
      <c r="U178" s="120" t="str">
        <f t="shared" si="94"/>
        <v/>
      </c>
      <c r="V178" s="121" t="str">
        <f>'1043Bi Dati di base lav.'!M174</f>
        <v/>
      </c>
      <c r="W178" s="122" t="str">
        <f>IF(A178="","",'1043Bi Dati di base lav.'!Q174-'1043Bi Dati di base lav.'!R174)</f>
        <v/>
      </c>
      <c r="X178" s="122" t="str">
        <f>IF(OR($C178="",E178="",F178="",G178="",K178="",'1043Ci Cif. d’affari stagionali'!$D$25&lt;&gt;"Diritto concesso"),"",E178-(F178+G178+W178+K178))</f>
        <v/>
      </c>
      <c r="Y178" s="123" t="str">
        <f t="shared" si="95"/>
        <v/>
      </c>
      <c r="Z178" s="123" t="str">
        <f t="shared" si="96"/>
        <v/>
      </c>
      <c r="AA178" s="123" t="str">
        <f t="shared" si="97"/>
        <v/>
      </c>
      <c r="AB178" s="124" t="str">
        <f t="shared" si="98"/>
        <v/>
      </c>
      <c r="AC178" s="124" t="str">
        <f t="shared" si="99"/>
        <v/>
      </c>
      <c r="AD178" s="124" t="str">
        <f t="shared" si="100"/>
        <v/>
      </c>
      <c r="AE178" s="124" t="str">
        <f t="shared" si="101"/>
        <v/>
      </c>
      <c r="AF178" s="124" t="str">
        <f t="shared" si="102"/>
        <v/>
      </c>
      <c r="AG178" s="124" t="str">
        <f>IF(OR($C178="",L178="",M178=""),"",MAX(N178+'1043Bi Dati di base lav.'!T174-M178,0))</f>
        <v/>
      </c>
      <c r="AH178" s="124">
        <f>'1043Bi Dati di base lav.'!T174</f>
        <v>0</v>
      </c>
      <c r="AI178" s="124" t="str">
        <f t="shared" si="103"/>
        <v/>
      </c>
      <c r="AJ178" s="125">
        <f t="shared" si="104"/>
        <v>0</v>
      </c>
      <c r="AK178" s="126">
        <f t="shared" si="85"/>
        <v>0</v>
      </c>
      <c r="AL178" s="124">
        <f t="shared" si="105"/>
        <v>0</v>
      </c>
      <c r="AM178" s="124">
        <f>IF(E178="",0,'1043Bi Dati di base lav.'!P174)</f>
        <v>0</v>
      </c>
      <c r="AN178" s="127">
        <f>IF('1043Bi Dati di base lav.'!Y174&gt;0,AD178,0)</f>
        <v>0</v>
      </c>
      <c r="AO178" s="128">
        <f>IF('1043Bi Dati di base lav.'!Y174&gt;0,'1043Bi Dati di base lav.'!T174,0)</f>
        <v>0</v>
      </c>
      <c r="AP178" s="124" t="str">
        <f t="shared" si="106"/>
        <v/>
      </c>
      <c r="AQ178" s="124">
        <f>'1043Bi Dati di base lav.'!P174</f>
        <v>0</v>
      </c>
      <c r="AR178" s="124">
        <f t="shared" si="107"/>
        <v>0</v>
      </c>
    </row>
    <row r="179" spans="1:44" s="39" customFormat="1" ht="16.95" customHeight="1">
      <c r="A179" s="132" t="str">
        <f>IF('1043Bi Dati di base lav.'!A175="","",'1043Bi Dati di base lav.'!A175)</f>
        <v/>
      </c>
      <c r="B179" s="133" t="str">
        <f>IF('1043Bi Dati di base lav.'!B175="","",'1043Bi Dati di base lav.'!B175)</f>
        <v/>
      </c>
      <c r="C179" s="129" t="str">
        <f>IF('1043Bi Dati di base lav.'!C175="","",'1043Bi Dati di base lav.'!C175)</f>
        <v/>
      </c>
      <c r="D179" s="310" t="str">
        <f>IF(ISERROR('1043Bi Dati di base lav.'!AJ175),"",'1043Bi Dati di base lav.'!AJ175)</f>
        <v/>
      </c>
      <c r="E179" s="311" t="str">
        <f>IF('1043Bi Dati di base lav.'!N175="","",'1043Bi Dati di base lav.'!N175)</f>
        <v/>
      </c>
      <c r="F179" s="312" t="str">
        <f>IF('1043Bi Dati di base lav.'!O175="","",'1043Bi Dati di base lav.'!O175)</f>
        <v/>
      </c>
      <c r="G179" s="313" t="str">
        <f>IF('1043Bi Dati di base lav.'!P175="","",'1043Bi Dati di base lav.'!P175)</f>
        <v/>
      </c>
      <c r="H179" s="314" t="str">
        <f>IF('1043Bi Dati di base lav.'!Q175="","",'1043Bi Dati di base lav.'!Q175)</f>
        <v/>
      </c>
      <c r="I179" s="315" t="str">
        <f>IF('1043Bi Dati di base lav.'!R175="","",'1043Bi Dati di base lav.'!R175)</f>
        <v/>
      </c>
      <c r="J179" s="316" t="str">
        <f t="shared" si="86"/>
        <v/>
      </c>
      <c r="K179" s="317" t="str">
        <f>IF('1043Bi Dati di base lav.'!S175="","",'1043Bi Dati di base lav.'!S175)</f>
        <v/>
      </c>
      <c r="L179" s="318" t="str">
        <f t="shared" si="87"/>
        <v/>
      </c>
      <c r="M179" s="319" t="str">
        <f t="shared" si="88"/>
        <v/>
      </c>
      <c r="N179" s="320" t="str">
        <f t="shared" si="89"/>
        <v/>
      </c>
      <c r="O179" s="321" t="str">
        <f t="shared" si="90"/>
        <v/>
      </c>
      <c r="P179" s="322" t="str">
        <f t="shared" si="91"/>
        <v/>
      </c>
      <c r="Q179" s="318" t="str">
        <f t="shared" si="92"/>
        <v/>
      </c>
      <c r="R179" s="312" t="str">
        <f>IF(Q179="","",MAX((M179-AH179)*'1043Ai Domanda'!$B$31,0))</f>
        <v/>
      </c>
      <c r="S179" s="323" t="str">
        <f t="shared" si="93"/>
        <v/>
      </c>
      <c r="T179" s="119"/>
      <c r="U179" s="120" t="str">
        <f t="shared" si="94"/>
        <v/>
      </c>
      <c r="V179" s="121" t="str">
        <f>'1043Bi Dati di base lav.'!M175</f>
        <v/>
      </c>
      <c r="W179" s="122" t="str">
        <f>IF(A179="","",'1043Bi Dati di base lav.'!Q175-'1043Bi Dati di base lav.'!R175)</f>
        <v/>
      </c>
      <c r="X179" s="122" t="str">
        <f>IF(OR($C179="",E179="",F179="",G179="",K179="",'1043Ci Cif. d’affari stagionali'!$D$25&lt;&gt;"Diritto concesso"),"",E179-(F179+G179+W179+K179))</f>
        <v/>
      </c>
      <c r="Y179" s="123" t="str">
        <f t="shared" si="95"/>
        <v/>
      </c>
      <c r="Z179" s="123" t="str">
        <f t="shared" si="96"/>
        <v/>
      </c>
      <c r="AA179" s="123" t="str">
        <f t="shared" si="97"/>
        <v/>
      </c>
      <c r="AB179" s="124" t="str">
        <f t="shared" si="98"/>
        <v/>
      </c>
      <c r="AC179" s="124" t="str">
        <f t="shared" si="99"/>
        <v/>
      </c>
      <c r="AD179" s="124" t="str">
        <f t="shared" si="100"/>
        <v/>
      </c>
      <c r="AE179" s="124" t="str">
        <f t="shared" si="101"/>
        <v/>
      </c>
      <c r="AF179" s="124" t="str">
        <f t="shared" si="102"/>
        <v/>
      </c>
      <c r="AG179" s="124" t="str">
        <f>IF(OR($C179="",L179="",M179=""),"",MAX(N179+'1043Bi Dati di base lav.'!T175-M179,0))</f>
        <v/>
      </c>
      <c r="AH179" s="124">
        <f>'1043Bi Dati di base lav.'!T175</f>
        <v>0</v>
      </c>
      <c r="AI179" s="124" t="str">
        <f t="shared" si="103"/>
        <v/>
      </c>
      <c r="AJ179" s="125">
        <f t="shared" si="104"/>
        <v>0</v>
      </c>
      <c r="AK179" s="126">
        <f t="shared" si="85"/>
        <v>0</v>
      </c>
      <c r="AL179" s="124">
        <f t="shared" si="105"/>
        <v>0</v>
      </c>
      <c r="AM179" s="124">
        <f>IF(E179="",0,'1043Bi Dati di base lav.'!P175)</f>
        <v>0</v>
      </c>
      <c r="AN179" s="127">
        <f>IF('1043Bi Dati di base lav.'!Y175&gt;0,AD179,0)</f>
        <v>0</v>
      </c>
      <c r="AO179" s="128">
        <f>IF('1043Bi Dati di base lav.'!Y175&gt;0,'1043Bi Dati di base lav.'!T175,0)</f>
        <v>0</v>
      </c>
      <c r="AP179" s="124" t="str">
        <f t="shared" si="106"/>
        <v/>
      </c>
      <c r="AQ179" s="124">
        <f>'1043Bi Dati di base lav.'!P175</f>
        <v>0</v>
      </c>
      <c r="AR179" s="124">
        <f t="shared" si="107"/>
        <v>0</v>
      </c>
    </row>
    <row r="180" spans="1:44" s="39" customFormat="1" ht="16.95" customHeight="1">
      <c r="A180" s="132" t="str">
        <f>IF('1043Bi Dati di base lav.'!A176="","",'1043Bi Dati di base lav.'!A176)</f>
        <v/>
      </c>
      <c r="B180" s="133" t="str">
        <f>IF('1043Bi Dati di base lav.'!B176="","",'1043Bi Dati di base lav.'!B176)</f>
        <v/>
      </c>
      <c r="C180" s="129" t="str">
        <f>IF('1043Bi Dati di base lav.'!C176="","",'1043Bi Dati di base lav.'!C176)</f>
        <v/>
      </c>
      <c r="D180" s="310" t="str">
        <f>IF(ISERROR('1043Bi Dati di base lav.'!AJ176),"",'1043Bi Dati di base lav.'!AJ176)</f>
        <v/>
      </c>
      <c r="E180" s="311" t="str">
        <f>IF('1043Bi Dati di base lav.'!N176="","",'1043Bi Dati di base lav.'!N176)</f>
        <v/>
      </c>
      <c r="F180" s="312" t="str">
        <f>IF('1043Bi Dati di base lav.'!O176="","",'1043Bi Dati di base lav.'!O176)</f>
        <v/>
      </c>
      <c r="G180" s="313" t="str">
        <f>IF('1043Bi Dati di base lav.'!P176="","",'1043Bi Dati di base lav.'!P176)</f>
        <v/>
      </c>
      <c r="H180" s="314" t="str">
        <f>IF('1043Bi Dati di base lav.'!Q176="","",'1043Bi Dati di base lav.'!Q176)</f>
        <v/>
      </c>
      <c r="I180" s="315" t="str">
        <f>IF('1043Bi Dati di base lav.'!R176="","",'1043Bi Dati di base lav.'!R176)</f>
        <v/>
      </c>
      <c r="J180" s="316" t="str">
        <f t="shared" si="86"/>
        <v/>
      </c>
      <c r="K180" s="317" t="str">
        <f>IF('1043Bi Dati di base lav.'!S176="","",'1043Bi Dati di base lav.'!S176)</f>
        <v/>
      </c>
      <c r="L180" s="318" t="str">
        <f t="shared" si="87"/>
        <v/>
      </c>
      <c r="M180" s="319" t="str">
        <f t="shared" si="88"/>
        <v/>
      </c>
      <c r="N180" s="320" t="str">
        <f t="shared" si="89"/>
        <v/>
      </c>
      <c r="O180" s="321" t="str">
        <f t="shared" si="90"/>
        <v/>
      </c>
      <c r="P180" s="322" t="str">
        <f t="shared" si="91"/>
        <v/>
      </c>
      <c r="Q180" s="318" t="str">
        <f t="shared" si="92"/>
        <v/>
      </c>
      <c r="R180" s="312" t="str">
        <f>IF(Q180="","",MAX((M180-AH180)*'1043Ai Domanda'!$B$31,0))</f>
        <v/>
      </c>
      <c r="S180" s="323" t="str">
        <f t="shared" si="93"/>
        <v/>
      </c>
      <c r="T180" s="119"/>
      <c r="U180" s="120" t="str">
        <f t="shared" si="94"/>
        <v/>
      </c>
      <c r="V180" s="121" t="str">
        <f>'1043Bi Dati di base lav.'!M176</f>
        <v/>
      </c>
      <c r="W180" s="122" t="str">
        <f>IF(A180="","",'1043Bi Dati di base lav.'!Q176-'1043Bi Dati di base lav.'!R176)</f>
        <v/>
      </c>
      <c r="X180" s="122" t="str">
        <f>IF(OR($C180="",E180="",F180="",G180="",K180="",'1043Ci Cif. d’affari stagionali'!$D$25&lt;&gt;"Diritto concesso"),"",E180-(F180+G180+W180+K180))</f>
        <v/>
      </c>
      <c r="Y180" s="123" t="str">
        <f t="shared" si="95"/>
        <v/>
      </c>
      <c r="Z180" s="123" t="str">
        <f t="shared" si="96"/>
        <v/>
      </c>
      <c r="AA180" s="123" t="str">
        <f t="shared" si="97"/>
        <v/>
      </c>
      <c r="AB180" s="124" t="str">
        <f t="shared" si="98"/>
        <v/>
      </c>
      <c r="AC180" s="124" t="str">
        <f t="shared" si="99"/>
        <v/>
      </c>
      <c r="AD180" s="124" t="str">
        <f t="shared" si="100"/>
        <v/>
      </c>
      <c r="AE180" s="124" t="str">
        <f t="shared" si="101"/>
        <v/>
      </c>
      <c r="AF180" s="124" t="str">
        <f t="shared" si="102"/>
        <v/>
      </c>
      <c r="AG180" s="124" t="str">
        <f>IF(OR($C180="",L180="",M180=""),"",MAX(N180+'1043Bi Dati di base lav.'!T176-M180,0))</f>
        <v/>
      </c>
      <c r="AH180" s="124">
        <f>'1043Bi Dati di base lav.'!T176</f>
        <v>0</v>
      </c>
      <c r="AI180" s="124" t="str">
        <f t="shared" si="103"/>
        <v/>
      </c>
      <c r="AJ180" s="125">
        <f t="shared" si="104"/>
        <v>0</v>
      </c>
      <c r="AK180" s="126">
        <f t="shared" si="85"/>
        <v>0</v>
      </c>
      <c r="AL180" s="124">
        <f t="shared" si="105"/>
        <v>0</v>
      </c>
      <c r="AM180" s="124">
        <f>IF(E180="",0,'1043Bi Dati di base lav.'!P176)</f>
        <v>0</v>
      </c>
      <c r="AN180" s="127">
        <f>IF('1043Bi Dati di base lav.'!Y176&gt;0,AD180,0)</f>
        <v>0</v>
      </c>
      <c r="AO180" s="128">
        <f>IF('1043Bi Dati di base lav.'!Y176&gt;0,'1043Bi Dati di base lav.'!T176,0)</f>
        <v>0</v>
      </c>
      <c r="AP180" s="124" t="str">
        <f t="shared" si="106"/>
        <v/>
      </c>
      <c r="AQ180" s="124">
        <f>'1043Bi Dati di base lav.'!P176</f>
        <v>0</v>
      </c>
      <c r="AR180" s="124">
        <f t="shared" si="107"/>
        <v>0</v>
      </c>
    </row>
    <row r="181" spans="1:44" s="39" customFormat="1" ht="16.95" customHeight="1">
      <c r="A181" s="132" t="str">
        <f>IF('1043Bi Dati di base lav.'!A177="","",'1043Bi Dati di base lav.'!A177)</f>
        <v/>
      </c>
      <c r="B181" s="133" t="str">
        <f>IF('1043Bi Dati di base lav.'!B177="","",'1043Bi Dati di base lav.'!B177)</f>
        <v/>
      </c>
      <c r="C181" s="129" t="str">
        <f>IF('1043Bi Dati di base lav.'!C177="","",'1043Bi Dati di base lav.'!C177)</f>
        <v/>
      </c>
      <c r="D181" s="310" t="str">
        <f>IF(ISERROR('1043Bi Dati di base lav.'!AJ177),"",'1043Bi Dati di base lav.'!AJ177)</f>
        <v/>
      </c>
      <c r="E181" s="311" t="str">
        <f>IF('1043Bi Dati di base lav.'!N177="","",'1043Bi Dati di base lav.'!N177)</f>
        <v/>
      </c>
      <c r="F181" s="312" t="str">
        <f>IF('1043Bi Dati di base lav.'!O177="","",'1043Bi Dati di base lav.'!O177)</f>
        <v/>
      </c>
      <c r="G181" s="313" t="str">
        <f>IF('1043Bi Dati di base lav.'!P177="","",'1043Bi Dati di base lav.'!P177)</f>
        <v/>
      </c>
      <c r="H181" s="314" t="str">
        <f>IF('1043Bi Dati di base lav.'!Q177="","",'1043Bi Dati di base lav.'!Q177)</f>
        <v/>
      </c>
      <c r="I181" s="315" t="str">
        <f>IF('1043Bi Dati di base lav.'!R177="","",'1043Bi Dati di base lav.'!R177)</f>
        <v/>
      </c>
      <c r="J181" s="316" t="str">
        <f t="shared" si="86"/>
        <v/>
      </c>
      <c r="K181" s="317" t="str">
        <f>IF('1043Bi Dati di base lav.'!S177="","",'1043Bi Dati di base lav.'!S177)</f>
        <v/>
      </c>
      <c r="L181" s="318" t="str">
        <f t="shared" si="87"/>
        <v/>
      </c>
      <c r="M181" s="319" t="str">
        <f t="shared" si="88"/>
        <v/>
      </c>
      <c r="N181" s="320" t="str">
        <f t="shared" si="89"/>
        <v/>
      </c>
      <c r="O181" s="321" t="str">
        <f t="shared" si="90"/>
        <v/>
      </c>
      <c r="P181" s="322" t="str">
        <f t="shared" si="91"/>
        <v/>
      </c>
      <c r="Q181" s="318" t="str">
        <f t="shared" si="92"/>
        <v/>
      </c>
      <c r="R181" s="312" t="str">
        <f>IF(Q181="","",MAX((M181-AH181)*'1043Ai Domanda'!$B$31,0))</f>
        <v/>
      </c>
      <c r="S181" s="323" t="str">
        <f t="shared" si="93"/>
        <v/>
      </c>
      <c r="T181" s="119"/>
      <c r="U181" s="120" t="str">
        <f t="shared" si="94"/>
        <v/>
      </c>
      <c r="V181" s="121" t="str">
        <f>'1043Bi Dati di base lav.'!M177</f>
        <v/>
      </c>
      <c r="W181" s="122" t="str">
        <f>IF(A181="","",'1043Bi Dati di base lav.'!Q177-'1043Bi Dati di base lav.'!R177)</f>
        <v/>
      </c>
      <c r="X181" s="122" t="str">
        <f>IF(OR($C181="",E181="",F181="",G181="",K181="",'1043Ci Cif. d’affari stagionali'!$D$25&lt;&gt;"Diritto concesso"),"",E181-(F181+G181+W181+K181))</f>
        <v/>
      </c>
      <c r="Y181" s="123" t="str">
        <f t="shared" si="95"/>
        <v/>
      </c>
      <c r="Z181" s="123" t="str">
        <f t="shared" si="96"/>
        <v/>
      </c>
      <c r="AA181" s="123" t="str">
        <f t="shared" si="97"/>
        <v/>
      </c>
      <c r="AB181" s="124" t="str">
        <f t="shared" si="98"/>
        <v/>
      </c>
      <c r="AC181" s="124" t="str">
        <f t="shared" si="99"/>
        <v/>
      </c>
      <c r="AD181" s="124" t="str">
        <f t="shared" si="100"/>
        <v/>
      </c>
      <c r="AE181" s="124" t="str">
        <f t="shared" si="101"/>
        <v/>
      </c>
      <c r="AF181" s="124" t="str">
        <f t="shared" si="102"/>
        <v/>
      </c>
      <c r="AG181" s="124" t="str">
        <f>IF(OR($C181="",L181="",M181=""),"",MAX(N181+'1043Bi Dati di base lav.'!T177-M181,0))</f>
        <v/>
      </c>
      <c r="AH181" s="124">
        <f>'1043Bi Dati di base lav.'!T177</f>
        <v>0</v>
      </c>
      <c r="AI181" s="124" t="str">
        <f t="shared" si="103"/>
        <v/>
      </c>
      <c r="AJ181" s="125">
        <f t="shared" si="104"/>
        <v>0</v>
      </c>
      <c r="AK181" s="126">
        <f t="shared" si="85"/>
        <v>0</v>
      </c>
      <c r="AL181" s="124">
        <f t="shared" si="105"/>
        <v>0</v>
      </c>
      <c r="AM181" s="124">
        <f>IF(E181="",0,'1043Bi Dati di base lav.'!P177)</f>
        <v>0</v>
      </c>
      <c r="AN181" s="127">
        <f>IF('1043Bi Dati di base lav.'!Y177&gt;0,AD181,0)</f>
        <v>0</v>
      </c>
      <c r="AO181" s="128">
        <f>IF('1043Bi Dati di base lav.'!Y177&gt;0,'1043Bi Dati di base lav.'!T177,0)</f>
        <v>0</v>
      </c>
      <c r="AP181" s="124" t="str">
        <f t="shared" si="106"/>
        <v/>
      </c>
      <c r="AQ181" s="124">
        <f>'1043Bi Dati di base lav.'!P177</f>
        <v>0</v>
      </c>
      <c r="AR181" s="124">
        <f t="shared" si="107"/>
        <v>0</v>
      </c>
    </row>
    <row r="182" spans="1:44" s="39" customFormat="1" ht="16.95" customHeight="1">
      <c r="A182" s="132" t="str">
        <f>IF('1043Bi Dati di base lav.'!A178="","",'1043Bi Dati di base lav.'!A178)</f>
        <v/>
      </c>
      <c r="B182" s="133" t="str">
        <f>IF('1043Bi Dati di base lav.'!B178="","",'1043Bi Dati di base lav.'!B178)</f>
        <v/>
      </c>
      <c r="C182" s="129" t="str">
        <f>IF('1043Bi Dati di base lav.'!C178="","",'1043Bi Dati di base lav.'!C178)</f>
        <v/>
      </c>
      <c r="D182" s="310" t="str">
        <f>IF(ISERROR('1043Bi Dati di base lav.'!AJ178),"",'1043Bi Dati di base lav.'!AJ178)</f>
        <v/>
      </c>
      <c r="E182" s="311" t="str">
        <f>IF('1043Bi Dati di base lav.'!N178="","",'1043Bi Dati di base lav.'!N178)</f>
        <v/>
      </c>
      <c r="F182" s="312" t="str">
        <f>IF('1043Bi Dati di base lav.'!O178="","",'1043Bi Dati di base lav.'!O178)</f>
        <v/>
      </c>
      <c r="G182" s="313" t="str">
        <f>IF('1043Bi Dati di base lav.'!P178="","",'1043Bi Dati di base lav.'!P178)</f>
        <v/>
      </c>
      <c r="H182" s="314" t="str">
        <f>IF('1043Bi Dati di base lav.'!Q178="","",'1043Bi Dati di base lav.'!Q178)</f>
        <v/>
      </c>
      <c r="I182" s="315" t="str">
        <f>IF('1043Bi Dati di base lav.'!R178="","",'1043Bi Dati di base lav.'!R178)</f>
        <v/>
      </c>
      <c r="J182" s="316" t="str">
        <f t="shared" si="86"/>
        <v/>
      </c>
      <c r="K182" s="317" t="str">
        <f>IF('1043Bi Dati di base lav.'!S178="","",'1043Bi Dati di base lav.'!S178)</f>
        <v/>
      </c>
      <c r="L182" s="318" t="str">
        <f t="shared" si="87"/>
        <v/>
      </c>
      <c r="M182" s="319" t="str">
        <f t="shared" si="88"/>
        <v/>
      </c>
      <c r="N182" s="320" t="str">
        <f t="shared" si="89"/>
        <v/>
      </c>
      <c r="O182" s="321" t="str">
        <f t="shared" si="90"/>
        <v/>
      </c>
      <c r="P182" s="322" t="str">
        <f t="shared" si="91"/>
        <v/>
      </c>
      <c r="Q182" s="318" t="str">
        <f t="shared" si="92"/>
        <v/>
      </c>
      <c r="R182" s="312" t="str">
        <f>IF(Q182="","",MAX((M182-AH182)*'1043Ai Domanda'!$B$31,0))</f>
        <v/>
      </c>
      <c r="S182" s="323" t="str">
        <f t="shared" si="93"/>
        <v/>
      </c>
      <c r="T182" s="119"/>
      <c r="U182" s="120" t="str">
        <f t="shared" si="94"/>
        <v/>
      </c>
      <c r="V182" s="121" t="str">
        <f>'1043Bi Dati di base lav.'!M178</f>
        <v/>
      </c>
      <c r="W182" s="122" t="str">
        <f>IF(A182="","",'1043Bi Dati di base lav.'!Q178-'1043Bi Dati di base lav.'!R178)</f>
        <v/>
      </c>
      <c r="X182" s="122" t="str">
        <f>IF(OR($C182="",E182="",F182="",G182="",K182="",'1043Ci Cif. d’affari stagionali'!$D$25&lt;&gt;"Diritto concesso"),"",E182-(F182+G182+W182+K182))</f>
        <v/>
      </c>
      <c r="Y182" s="123" t="str">
        <f t="shared" si="95"/>
        <v/>
      </c>
      <c r="Z182" s="123" t="str">
        <f t="shared" si="96"/>
        <v/>
      </c>
      <c r="AA182" s="123" t="str">
        <f t="shared" si="97"/>
        <v/>
      </c>
      <c r="AB182" s="124" t="str">
        <f t="shared" si="98"/>
        <v/>
      </c>
      <c r="AC182" s="124" t="str">
        <f t="shared" si="99"/>
        <v/>
      </c>
      <c r="AD182" s="124" t="str">
        <f t="shared" si="100"/>
        <v/>
      </c>
      <c r="AE182" s="124" t="str">
        <f t="shared" si="101"/>
        <v/>
      </c>
      <c r="AF182" s="124" t="str">
        <f t="shared" si="102"/>
        <v/>
      </c>
      <c r="AG182" s="124" t="str">
        <f>IF(OR($C182="",L182="",M182=""),"",MAX(N182+'1043Bi Dati di base lav.'!T178-M182,0))</f>
        <v/>
      </c>
      <c r="AH182" s="124">
        <f>'1043Bi Dati di base lav.'!T178</f>
        <v>0</v>
      </c>
      <c r="AI182" s="124" t="str">
        <f t="shared" si="103"/>
        <v/>
      </c>
      <c r="AJ182" s="125">
        <f t="shared" si="104"/>
        <v>0</v>
      </c>
      <c r="AK182" s="126">
        <f t="shared" si="85"/>
        <v>0</v>
      </c>
      <c r="AL182" s="124">
        <f t="shared" si="105"/>
        <v>0</v>
      </c>
      <c r="AM182" s="124">
        <f>IF(E182="",0,'1043Bi Dati di base lav.'!P178)</f>
        <v>0</v>
      </c>
      <c r="AN182" s="127">
        <f>IF('1043Bi Dati di base lav.'!Y178&gt;0,AD182,0)</f>
        <v>0</v>
      </c>
      <c r="AO182" s="128">
        <f>IF('1043Bi Dati di base lav.'!Y178&gt;0,'1043Bi Dati di base lav.'!T178,0)</f>
        <v>0</v>
      </c>
      <c r="AP182" s="124" t="str">
        <f t="shared" si="106"/>
        <v/>
      </c>
      <c r="AQ182" s="124">
        <f>'1043Bi Dati di base lav.'!P178</f>
        <v>0</v>
      </c>
      <c r="AR182" s="124">
        <f t="shared" si="107"/>
        <v>0</v>
      </c>
    </row>
    <row r="183" spans="1:44" s="39" customFormat="1" ht="16.95" customHeight="1">
      <c r="A183" s="132" t="str">
        <f>IF('1043Bi Dati di base lav.'!A179="","",'1043Bi Dati di base lav.'!A179)</f>
        <v/>
      </c>
      <c r="B183" s="133" t="str">
        <f>IF('1043Bi Dati di base lav.'!B179="","",'1043Bi Dati di base lav.'!B179)</f>
        <v/>
      </c>
      <c r="C183" s="129" t="str">
        <f>IF('1043Bi Dati di base lav.'!C179="","",'1043Bi Dati di base lav.'!C179)</f>
        <v/>
      </c>
      <c r="D183" s="310" t="str">
        <f>IF(ISERROR('1043Bi Dati di base lav.'!AJ179),"",'1043Bi Dati di base lav.'!AJ179)</f>
        <v/>
      </c>
      <c r="E183" s="311" t="str">
        <f>IF('1043Bi Dati di base lav.'!N179="","",'1043Bi Dati di base lav.'!N179)</f>
        <v/>
      </c>
      <c r="F183" s="312" t="str">
        <f>IF('1043Bi Dati di base lav.'!O179="","",'1043Bi Dati di base lav.'!O179)</f>
        <v/>
      </c>
      <c r="G183" s="313" t="str">
        <f>IF('1043Bi Dati di base lav.'!P179="","",'1043Bi Dati di base lav.'!P179)</f>
        <v/>
      </c>
      <c r="H183" s="314" t="str">
        <f>IF('1043Bi Dati di base lav.'!Q179="","",'1043Bi Dati di base lav.'!Q179)</f>
        <v/>
      </c>
      <c r="I183" s="315" t="str">
        <f>IF('1043Bi Dati di base lav.'!R179="","",'1043Bi Dati di base lav.'!R179)</f>
        <v/>
      </c>
      <c r="J183" s="316" t="str">
        <f t="shared" si="86"/>
        <v/>
      </c>
      <c r="K183" s="317" t="str">
        <f>IF('1043Bi Dati di base lav.'!S179="","",'1043Bi Dati di base lav.'!S179)</f>
        <v/>
      </c>
      <c r="L183" s="318" t="str">
        <f t="shared" si="87"/>
        <v/>
      </c>
      <c r="M183" s="319" t="str">
        <f t="shared" si="88"/>
        <v/>
      </c>
      <c r="N183" s="320" t="str">
        <f t="shared" si="89"/>
        <v/>
      </c>
      <c r="O183" s="321" t="str">
        <f t="shared" si="90"/>
        <v/>
      </c>
      <c r="P183" s="322" t="str">
        <f t="shared" si="91"/>
        <v/>
      </c>
      <c r="Q183" s="318" t="str">
        <f t="shared" si="92"/>
        <v/>
      </c>
      <c r="R183" s="312" t="str">
        <f>IF(Q183="","",MAX((M183-AH183)*'1043Ai Domanda'!$B$31,0))</f>
        <v/>
      </c>
      <c r="S183" s="323" t="str">
        <f t="shared" si="93"/>
        <v/>
      </c>
      <c r="T183" s="119"/>
      <c r="U183" s="120" t="str">
        <f t="shared" si="94"/>
        <v/>
      </c>
      <c r="V183" s="121" t="str">
        <f>'1043Bi Dati di base lav.'!M179</f>
        <v/>
      </c>
      <c r="W183" s="122" t="str">
        <f>IF(A183="","",'1043Bi Dati di base lav.'!Q179-'1043Bi Dati di base lav.'!R179)</f>
        <v/>
      </c>
      <c r="X183" s="122" t="str">
        <f>IF(OR($C183="",E183="",F183="",G183="",K183="",'1043Ci Cif. d’affari stagionali'!$D$25&lt;&gt;"Diritto concesso"),"",E183-(F183+G183+W183+K183))</f>
        <v/>
      </c>
      <c r="Y183" s="123" t="str">
        <f t="shared" si="95"/>
        <v/>
      </c>
      <c r="Z183" s="123" t="str">
        <f t="shared" si="96"/>
        <v/>
      </c>
      <c r="AA183" s="123" t="str">
        <f t="shared" si="97"/>
        <v/>
      </c>
      <c r="AB183" s="124" t="str">
        <f t="shared" si="98"/>
        <v/>
      </c>
      <c r="AC183" s="124" t="str">
        <f t="shared" si="99"/>
        <v/>
      </c>
      <c r="AD183" s="124" t="str">
        <f t="shared" si="100"/>
        <v/>
      </c>
      <c r="AE183" s="124" t="str">
        <f t="shared" si="101"/>
        <v/>
      </c>
      <c r="AF183" s="124" t="str">
        <f t="shared" si="102"/>
        <v/>
      </c>
      <c r="AG183" s="124" t="str">
        <f>IF(OR($C183="",L183="",M183=""),"",MAX(N183+'1043Bi Dati di base lav.'!T179-M183,0))</f>
        <v/>
      </c>
      <c r="AH183" s="124">
        <f>'1043Bi Dati di base lav.'!T179</f>
        <v>0</v>
      </c>
      <c r="AI183" s="124" t="str">
        <f t="shared" si="103"/>
        <v/>
      </c>
      <c r="AJ183" s="125">
        <f t="shared" si="104"/>
        <v>0</v>
      </c>
      <c r="AK183" s="126">
        <f t="shared" si="85"/>
        <v>0</v>
      </c>
      <c r="AL183" s="124">
        <f t="shared" si="105"/>
        <v>0</v>
      </c>
      <c r="AM183" s="124">
        <f>IF(E183="",0,'1043Bi Dati di base lav.'!P179)</f>
        <v>0</v>
      </c>
      <c r="AN183" s="127">
        <f>IF('1043Bi Dati di base lav.'!Y179&gt;0,AD183,0)</f>
        <v>0</v>
      </c>
      <c r="AO183" s="128">
        <f>IF('1043Bi Dati di base lav.'!Y179&gt;0,'1043Bi Dati di base lav.'!T179,0)</f>
        <v>0</v>
      </c>
      <c r="AP183" s="124" t="str">
        <f t="shared" si="106"/>
        <v/>
      </c>
      <c r="AQ183" s="124">
        <f>'1043Bi Dati di base lav.'!P179</f>
        <v>0</v>
      </c>
      <c r="AR183" s="124">
        <f t="shared" si="107"/>
        <v>0</v>
      </c>
    </row>
    <row r="184" spans="1:44" s="39" customFormat="1" ht="16.95" customHeight="1">
      <c r="A184" s="132" t="str">
        <f>IF('1043Bi Dati di base lav.'!A180="","",'1043Bi Dati di base lav.'!A180)</f>
        <v/>
      </c>
      <c r="B184" s="133" t="str">
        <f>IF('1043Bi Dati di base lav.'!B180="","",'1043Bi Dati di base lav.'!B180)</f>
        <v/>
      </c>
      <c r="C184" s="129" t="str">
        <f>IF('1043Bi Dati di base lav.'!C180="","",'1043Bi Dati di base lav.'!C180)</f>
        <v/>
      </c>
      <c r="D184" s="310" t="str">
        <f>IF(ISERROR('1043Bi Dati di base lav.'!AJ180),"",'1043Bi Dati di base lav.'!AJ180)</f>
        <v/>
      </c>
      <c r="E184" s="311" t="str">
        <f>IF('1043Bi Dati di base lav.'!N180="","",'1043Bi Dati di base lav.'!N180)</f>
        <v/>
      </c>
      <c r="F184" s="312" t="str">
        <f>IF('1043Bi Dati di base lav.'!O180="","",'1043Bi Dati di base lav.'!O180)</f>
        <v/>
      </c>
      <c r="G184" s="313" t="str">
        <f>IF('1043Bi Dati di base lav.'!P180="","",'1043Bi Dati di base lav.'!P180)</f>
        <v/>
      </c>
      <c r="H184" s="314" t="str">
        <f>IF('1043Bi Dati di base lav.'!Q180="","",'1043Bi Dati di base lav.'!Q180)</f>
        <v/>
      </c>
      <c r="I184" s="315" t="str">
        <f>IF('1043Bi Dati di base lav.'!R180="","",'1043Bi Dati di base lav.'!R180)</f>
        <v/>
      </c>
      <c r="J184" s="316" t="str">
        <f t="shared" si="86"/>
        <v/>
      </c>
      <c r="K184" s="317" t="str">
        <f>IF('1043Bi Dati di base lav.'!S180="","",'1043Bi Dati di base lav.'!S180)</f>
        <v/>
      </c>
      <c r="L184" s="318" t="str">
        <f t="shared" si="87"/>
        <v/>
      </c>
      <c r="M184" s="319" t="str">
        <f t="shared" si="88"/>
        <v/>
      </c>
      <c r="N184" s="320" t="str">
        <f t="shared" si="89"/>
        <v/>
      </c>
      <c r="O184" s="321" t="str">
        <f t="shared" si="90"/>
        <v/>
      </c>
      <c r="P184" s="322" t="str">
        <f t="shared" si="91"/>
        <v/>
      </c>
      <c r="Q184" s="318" t="str">
        <f t="shared" si="92"/>
        <v/>
      </c>
      <c r="R184" s="312" t="str">
        <f>IF(Q184="","",MAX((M184-AH184)*'1043Ai Domanda'!$B$31,0))</f>
        <v/>
      </c>
      <c r="S184" s="323" t="str">
        <f t="shared" si="93"/>
        <v/>
      </c>
      <c r="T184" s="119"/>
      <c r="U184" s="120" t="str">
        <f t="shared" si="94"/>
        <v/>
      </c>
      <c r="V184" s="121" t="str">
        <f>'1043Bi Dati di base lav.'!M180</f>
        <v/>
      </c>
      <c r="W184" s="122" t="str">
        <f>IF(A184="","",'1043Bi Dati di base lav.'!Q180-'1043Bi Dati di base lav.'!R180)</f>
        <v/>
      </c>
      <c r="X184" s="122" t="str">
        <f>IF(OR($C184="",E184="",F184="",G184="",K184="",'1043Ci Cif. d’affari stagionali'!$D$25&lt;&gt;"Diritto concesso"),"",E184-(F184+G184+W184+K184))</f>
        <v/>
      </c>
      <c r="Y184" s="123" t="str">
        <f t="shared" si="95"/>
        <v/>
      </c>
      <c r="Z184" s="123" t="str">
        <f t="shared" si="96"/>
        <v/>
      </c>
      <c r="AA184" s="123" t="str">
        <f t="shared" si="97"/>
        <v/>
      </c>
      <c r="AB184" s="124" t="str">
        <f t="shared" si="98"/>
        <v/>
      </c>
      <c r="AC184" s="124" t="str">
        <f t="shared" si="99"/>
        <v/>
      </c>
      <c r="AD184" s="124" t="str">
        <f t="shared" si="100"/>
        <v/>
      </c>
      <c r="AE184" s="124" t="str">
        <f t="shared" si="101"/>
        <v/>
      </c>
      <c r="AF184" s="124" t="str">
        <f t="shared" si="102"/>
        <v/>
      </c>
      <c r="AG184" s="124" t="str">
        <f>IF(OR($C184="",L184="",M184=""),"",MAX(N184+'1043Bi Dati di base lav.'!T180-M184,0))</f>
        <v/>
      </c>
      <c r="AH184" s="124">
        <f>'1043Bi Dati di base lav.'!T180</f>
        <v>0</v>
      </c>
      <c r="AI184" s="124" t="str">
        <f t="shared" si="103"/>
        <v/>
      </c>
      <c r="AJ184" s="125">
        <f t="shared" si="104"/>
        <v>0</v>
      </c>
      <c r="AK184" s="126">
        <f t="shared" si="85"/>
        <v>0</v>
      </c>
      <c r="AL184" s="124">
        <f t="shared" si="105"/>
        <v>0</v>
      </c>
      <c r="AM184" s="124">
        <f>IF(E184="",0,'1043Bi Dati di base lav.'!P180)</f>
        <v>0</v>
      </c>
      <c r="AN184" s="127">
        <f>IF('1043Bi Dati di base lav.'!Y180&gt;0,AD184,0)</f>
        <v>0</v>
      </c>
      <c r="AO184" s="128">
        <f>IF('1043Bi Dati di base lav.'!Y180&gt;0,'1043Bi Dati di base lav.'!T180,0)</f>
        <v>0</v>
      </c>
      <c r="AP184" s="124" t="str">
        <f t="shared" si="106"/>
        <v/>
      </c>
      <c r="AQ184" s="124">
        <f>'1043Bi Dati di base lav.'!P180</f>
        <v>0</v>
      </c>
      <c r="AR184" s="124">
        <f t="shared" si="107"/>
        <v>0</v>
      </c>
    </row>
    <row r="185" spans="1:44" s="39" customFormat="1" ht="16.95" customHeight="1">
      <c r="A185" s="132" t="str">
        <f>IF('1043Bi Dati di base lav.'!A181="","",'1043Bi Dati di base lav.'!A181)</f>
        <v/>
      </c>
      <c r="B185" s="133" t="str">
        <f>IF('1043Bi Dati di base lav.'!B181="","",'1043Bi Dati di base lav.'!B181)</f>
        <v/>
      </c>
      <c r="C185" s="129" t="str">
        <f>IF('1043Bi Dati di base lav.'!C181="","",'1043Bi Dati di base lav.'!C181)</f>
        <v/>
      </c>
      <c r="D185" s="310" t="str">
        <f>IF(ISERROR('1043Bi Dati di base lav.'!AJ181),"",'1043Bi Dati di base lav.'!AJ181)</f>
        <v/>
      </c>
      <c r="E185" s="311" t="str">
        <f>IF('1043Bi Dati di base lav.'!N181="","",'1043Bi Dati di base lav.'!N181)</f>
        <v/>
      </c>
      <c r="F185" s="312" t="str">
        <f>IF('1043Bi Dati di base lav.'!O181="","",'1043Bi Dati di base lav.'!O181)</f>
        <v/>
      </c>
      <c r="G185" s="313" t="str">
        <f>IF('1043Bi Dati di base lav.'!P181="","",'1043Bi Dati di base lav.'!P181)</f>
        <v/>
      </c>
      <c r="H185" s="314" t="str">
        <f>IF('1043Bi Dati di base lav.'!Q181="","",'1043Bi Dati di base lav.'!Q181)</f>
        <v/>
      </c>
      <c r="I185" s="315" t="str">
        <f>IF('1043Bi Dati di base lav.'!R181="","",'1043Bi Dati di base lav.'!R181)</f>
        <v/>
      </c>
      <c r="J185" s="316" t="str">
        <f t="shared" si="86"/>
        <v/>
      </c>
      <c r="K185" s="317" t="str">
        <f>IF('1043Bi Dati di base lav.'!S181="","",'1043Bi Dati di base lav.'!S181)</f>
        <v/>
      </c>
      <c r="L185" s="318" t="str">
        <f t="shared" si="87"/>
        <v/>
      </c>
      <c r="M185" s="319" t="str">
        <f t="shared" si="88"/>
        <v/>
      </c>
      <c r="N185" s="320" t="str">
        <f t="shared" si="89"/>
        <v/>
      </c>
      <c r="O185" s="321" t="str">
        <f t="shared" si="90"/>
        <v/>
      </c>
      <c r="P185" s="322" t="str">
        <f t="shared" si="91"/>
        <v/>
      </c>
      <c r="Q185" s="318" t="str">
        <f t="shared" si="92"/>
        <v/>
      </c>
      <c r="R185" s="312" t="str">
        <f>IF(Q185="","",MAX((M185-AH185)*'1043Ai Domanda'!$B$31,0))</f>
        <v/>
      </c>
      <c r="S185" s="323" t="str">
        <f t="shared" si="93"/>
        <v/>
      </c>
      <c r="T185" s="119"/>
      <c r="U185" s="120" t="str">
        <f t="shared" si="94"/>
        <v/>
      </c>
      <c r="V185" s="121" t="str">
        <f>'1043Bi Dati di base lav.'!M181</f>
        <v/>
      </c>
      <c r="W185" s="122" t="str">
        <f>IF(A185="","",'1043Bi Dati di base lav.'!Q181-'1043Bi Dati di base lav.'!R181)</f>
        <v/>
      </c>
      <c r="X185" s="122" t="str">
        <f>IF(OR($C185="",E185="",F185="",G185="",K185="",'1043Ci Cif. d’affari stagionali'!$D$25&lt;&gt;"Diritto concesso"),"",E185-(F185+G185+W185+K185))</f>
        <v/>
      </c>
      <c r="Y185" s="123" t="str">
        <f t="shared" si="95"/>
        <v/>
      </c>
      <c r="Z185" s="123" t="str">
        <f t="shared" si="96"/>
        <v/>
      </c>
      <c r="AA185" s="123" t="str">
        <f t="shared" si="97"/>
        <v/>
      </c>
      <c r="AB185" s="124" t="str">
        <f t="shared" si="98"/>
        <v/>
      </c>
      <c r="AC185" s="124" t="str">
        <f t="shared" si="99"/>
        <v/>
      </c>
      <c r="AD185" s="124" t="str">
        <f t="shared" si="100"/>
        <v/>
      </c>
      <c r="AE185" s="124" t="str">
        <f t="shared" si="101"/>
        <v/>
      </c>
      <c r="AF185" s="124" t="str">
        <f t="shared" si="102"/>
        <v/>
      </c>
      <c r="AG185" s="124" t="str">
        <f>IF(OR($C185="",L185="",M185=""),"",MAX(N185+'1043Bi Dati di base lav.'!T181-M185,0))</f>
        <v/>
      </c>
      <c r="AH185" s="124">
        <f>'1043Bi Dati di base lav.'!T181</f>
        <v>0</v>
      </c>
      <c r="AI185" s="124" t="str">
        <f t="shared" si="103"/>
        <v/>
      </c>
      <c r="AJ185" s="125">
        <f t="shared" si="104"/>
        <v>0</v>
      </c>
      <c r="AK185" s="126">
        <f t="shared" si="85"/>
        <v>0</v>
      </c>
      <c r="AL185" s="124">
        <f t="shared" si="105"/>
        <v>0</v>
      </c>
      <c r="AM185" s="124">
        <f>IF(E185="",0,'1043Bi Dati di base lav.'!P181)</f>
        <v>0</v>
      </c>
      <c r="AN185" s="127">
        <f>IF('1043Bi Dati di base lav.'!Y181&gt;0,AD185,0)</f>
        <v>0</v>
      </c>
      <c r="AO185" s="128">
        <f>IF('1043Bi Dati di base lav.'!Y181&gt;0,'1043Bi Dati di base lav.'!T181,0)</f>
        <v>0</v>
      </c>
      <c r="AP185" s="124" t="str">
        <f t="shared" si="106"/>
        <v/>
      </c>
      <c r="AQ185" s="124">
        <f>'1043Bi Dati di base lav.'!P181</f>
        <v>0</v>
      </c>
      <c r="AR185" s="124">
        <f t="shared" si="107"/>
        <v>0</v>
      </c>
    </row>
    <row r="186" spans="1:44" s="39" customFormat="1" ht="16.95" customHeight="1">
      <c r="A186" s="132" t="str">
        <f>IF('1043Bi Dati di base lav.'!A182="","",'1043Bi Dati di base lav.'!A182)</f>
        <v/>
      </c>
      <c r="B186" s="133" t="str">
        <f>IF('1043Bi Dati di base lav.'!B182="","",'1043Bi Dati di base lav.'!B182)</f>
        <v/>
      </c>
      <c r="C186" s="129" t="str">
        <f>IF('1043Bi Dati di base lav.'!C182="","",'1043Bi Dati di base lav.'!C182)</f>
        <v/>
      </c>
      <c r="D186" s="310" t="str">
        <f>IF(ISERROR('1043Bi Dati di base lav.'!AJ182),"",'1043Bi Dati di base lav.'!AJ182)</f>
        <v/>
      </c>
      <c r="E186" s="311" t="str">
        <f>IF('1043Bi Dati di base lav.'!N182="","",'1043Bi Dati di base lav.'!N182)</f>
        <v/>
      </c>
      <c r="F186" s="312" t="str">
        <f>IF('1043Bi Dati di base lav.'!O182="","",'1043Bi Dati di base lav.'!O182)</f>
        <v/>
      </c>
      <c r="G186" s="313" t="str">
        <f>IF('1043Bi Dati di base lav.'!P182="","",'1043Bi Dati di base lav.'!P182)</f>
        <v/>
      </c>
      <c r="H186" s="314" t="str">
        <f>IF('1043Bi Dati di base lav.'!Q182="","",'1043Bi Dati di base lav.'!Q182)</f>
        <v/>
      </c>
      <c r="I186" s="315" t="str">
        <f>IF('1043Bi Dati di base lav.'!R182="","",'1043Bi Dati di base lav.'!R182)</f>
        <v/>
      </c>
      <c r="J186" s="316" t="str">
        <f t="shared" si="86"/>
        <v/>
      </c>
      <c r="K186" s="317" t="str">
        <f>IF('1043Bi Dati di base lav.'!S182="","",'1043Bi Dati di base lav.'!S182)</f>
        <v/>
      </c>
      <c r="L186" s="318" t="str">
        <f t="shared" si="87"/>
        <v/>
      </c>
      <c r="M186" s="319" t="str">
        <f t="shared" si="88"/>
        <v/>
      </c>
      <c r="N186" s="320" t="str">
        <f t="shared" si="89"/>
        <v/>
      </c>
      <c r="O186" s="321" t="str">
        <f t="shared" si="90"/>
        <v/>
      </c>
      <c r="P186" s="322" t="str">
        <f t="shared" si="91"/>
        <v/>
      </c>
      <c r="Q186" s="318" t="str">
        <f t="shared" si="92"/>
        <v/>
      </c>
      <c r="R186" s="312" t="str">
        <f>IF(Q186="","",MAX((M186-AH186)*'1043Ai Domanda'!$B$31,0))</f>
        <v/>
      </c>
      <c r="S186" s="323" t="str">
        <f t="shared" si="93"/>
        <v/>
      </c>
      <c r="T186" s="119"/>
      <c r="U186" s="120" t="str">
        <f t="shared" si="94"/>
        <v/>
      </c>
      <c r="V186" s="121" t="str">
        <f>'1043Bi Dati di base lav.'!M182</f>
        <v/>
      </c>
      <c r="W186" s="122" t="str">
        <f>IF(A186="","",'1043Bi Dati di base lav.'!Q182-'1043Bi Dati di base lav.'!R182)</f>
        <v/>
      </c>
      <c r="X186" s="122" t="str">
        <f>IF(OR($C186="",E186="",F186="",G186="",K186="",'1043Ci Cif. d’affari stagionali'!$D$25&lt;&gt;"Diritto concesso"),"",E186-(F186+G186+W186+K186))</f>
        <v/>
      </c>
      <c r="Y186" s="123" t="str">
        <f t="shared" si="95"/>
        <v/>
      </c>
      <c r="Z186" s="123" t="str">
        <f t="shared" si="96"/>
        <v/>
      </c>
      <c r="AA186" s="123" t="str">
        <f t="shared" si="97"/>
        <v/>
      </c>
      <c r="AB186" s="124" t="str">
        <f t="shared" si="98"/>
        <v/>
      </c>
      <c r="AC186" s="124" t="str">
        <f t="shared" si="99"/>
        <v/>
      </c>
      <c r="AD186" s="124" t="str">
        <f t="shared" si="100"/>
        <v/>
      </c>
      <c r="AE186" s="124" t="str">
        <f t="shared" si="101"/>
        <v/>
      </c>
      <c r="AF186" s="124" t="str">
        <f t="shared" si="102"/>
        <v/>
      </c>
      <c r="AG186" s="124" t="str">
        <f>IF(OR($C186="",L186="",M186=""),"",MAX(N186+'1043Bi Dati di base lav.'!T182-M186,0))</f>
        <v/>
      </c>
      <c r="AH186" s="124">
        <f>'1043Bi Dati di base lav.'!T182</f>
        <v>0</v>
      </c>
      <c r="AI186" s="124" t="str">
        <f t="shared" si="103"/>
        <v/>
      </c>
      <c r="AJ186" s="125">
        <f t="shared" si="104"/>
        <v>0</v>
      </c>
      <c r="AK186" s="126">
        <f t="shared" si="85"/>
        <v>0</v>
      </c>
      <c r="AL186" s="124">
        <f t="shared" si="105"/>
        <v>0</v>
      </c>
      <c r="AM186" s="124">
        <f>IF(E186="",0,'1043Bi Dati di base lav.'!P182)</f>
        <v>0</v>
      </c>
      <c r="AN186" s="127">
        <f>IF('1043Bi Dati di base lav.'!Y182&gt;0,AD186,0)</f>
        <v>0</v>
      </c>
      <c r="AO186" s="128">
        <f>IF('1043Bi Dati di base lav.'!Y182&gt;0,'1043Bi Dati di base lav.'!T182,0)</f>
        <v>0</v>
      </c>
      <c r="AP186" s="124" t="str">
        <f t="shared" si="106"/>
        <v/>
      </c>
      <c r="AQ186" s="124">
        <f>'1043Bi Dati di base lav.'!P182</f>
        <v>0</v>
      </c>
      <c r="AR186" s="124">
        <f t="shared" si="107"/>
        <v>0</v>
      </c>
    </row>
    <row r="187" spans="1:44" s="39" customFormat="1" ht="16.95" customHeight="1">
      <c r="A187" s="132" t="str">
        <f>IF('1043Bi Dati di base lav.'!A183="","",'1043Bi Dati di base lav.'!A183)</f>
        <v/>
      </c>
      <c r="B187" s="133" t="str">
        <f>IF('1043Bi Dati di base lav.'!B183="","",'1043Bi Dati di base lav.'!B183)</f>
        <v/>
      </c>
      <c r="C187" s="129" t="str">
        <f>IF('1043Bi Dati di base lav.'!C183="","",'1043Bi Dati di base lav.'!C183)</f>
        <v/>
      </c>
      <c r="D187" s="310" t="str">
        <f>IF(ISERROR('1043Bi Dati di base lav.'!AJ183),"",'1043Bi Dati di base lav.'!AJ183)</f>
        <v/>
      </c>
      <c r="E187" s="311" t="str">
        <f>IF('1043Bi Dati di base lav.'!N183="","",'1043Bi Dati di base lav.'!N183)</f>
        <v/>
      </c>
      <c r="F187" s="312" t="str">
        <f>IF('1043Bi Dati di base lav.'!O183="","",'1043Bi Dati di base lav.'!O183)</f>
        <v/>
      </c>
      <c r="G187" s="313" t="str">
        <f>IF('1043Bi Dati di base lav.'!P183="","",'1043Bi Dati di base lav.'!P183)</f>
        <v/>
      </c>
      <c r="H187" s="314" t="str">
        <f>IF('1043Bi Dati di base lav.'!Q183="","",'1043Bi Dati di base lav.'!Q183)</f>
        <v/>
      </c>
      <c r="I187" s="315" t="str">
        <f>IF('1043Bi Dati di base lav.'!R183="","",'1043Bi Dati di base lav.'!R183)</f>
        <v/>
      </c>
      <c r="J187" s="316" t="str">
        <f t="shared" si="86"/>
        <v/>
      </c>
      <c r="K187" s="317" t="str">
        <f>IF('1043Bi Dati di base lav.'!S183="","",'1043Bi Dati di base lav.'!S183)</f>
        <v/>
      </c>
      <c r="L187" s="318" t="str">
        <f t="shared" si="87"/>
        <v/>
      </c>
      <c r="M187" s="319" t="str">
        <f t="shared" si="88"/>
        <v/>
      </c>
      <c r="N187" s="320" t="str">
        <f t="shared" si="89"/>
        <v/>
      </c>
      <c r="O187" s="321" t="str">
        <f t="shared" si="90"/>
        <v/>
      </c>
      <c r="P187" s="322" t="str">
        <f t="shared" si="91"/>
        <v/>
      </c>
      <c r="Q187" s="318" t="str">
        <f t="shared" si="92"/>
        <v/>
      </c>
      <c r="R187" s="312" t="str">
        <f>IF(Q187="","",MAX((M187-AH187)*'1043Ai Domanda'!$B$31,0))</f>
        <v/>
      </c>
      <c r="S187" s="323" t="str">
        <f t="shared" si="93"/>
        <v/>
      </c>
      <c r="T187" s="119"/>
      <c r="U187" s="120" t="str">
        <f t="shared" si="94"/>
        <v/>
      </c>
      <c r="V187" s="121" t="str">
        <f>'1043Bi Dati di base lav.'!M183</f>
        <v/>
      </c>
      <c r="W187" s="122" t="str">
        <f>IF(A187="","",'1043Bi Dati di base lav.'!Q183-'1043Bi Dati di base lav.'!R183)</f>
        <v/>
      </c>
      <c r="X187" s="122" t="str">
        <f>IF(OR($C187="",E187="",F187="",G187="",K187="",'1043Ci Cif. d’affari stagionali'!$D$25&lt;&gt;"Diritto concesso"),"",E187-(F187+G187+W187+K187))</f>
        <v/>
      </c>
      <c r="Y187" s="123" t="str">
        <f t="shared" si="95"/>
        <v/>
      </c>
      <c r="Z187" s="123" t="str">
        <f t="shared" si="96"/>
        <v/>
      </c>
      <c r="AA187" s="123" t="str">
        <f t="shared" si="97"/>
        <v/>
      </c>
      <c r="AB187" s="124" t="str">
        <f t="shared" si="98"/>
        <v/>
      </c>
      <c r="AC187" s="124" t="str">
        <f t="shared" si="99"/>
        <v/>
      </c>
      <c r="AD187" s="124" t="str">
        <f t="shared" si="100"/>
        <v/>
      </c>
      <c r="AE187" s="124" t="str">
        <f t="shared" si="101"/>
        <v/>
      </c>
      <c r="AF187" s="124" t="str">
        <f t="shared" si="102"/>
        <v/>
      </c>
      <c r="AG187" s="124" t="str">
        <f>IF(OR($C187="",L187="",M187=""),"",MAX(N187+'1043Bi Dati di base lav.'!T183-M187,0))</f>
        <v/>
      </c>
      <c r="AH187" s="124">
        <f>'1043Bi Dati di base lav.'!T183</f>
        <v>0</v>
      </c>
      <c r="AI187" s="124" t="str">
        <f t="shared" si="103"/>
        <v/>
      </c>
      <c r="AJ187" s="125">
        <f t="shared" si="104"/>
        <v>0</v>
      </c>
      <c r="AK187" s="126">
        <f t="shared" si="85"/>
        <v>0</v>
      </c>
      <c r="AL187" s="124">
        <f t="shared" si="105"/>
        <v>0</v>
      </c>
      <c r="AM187" s="124">
        <f>IF(E187="",0,'1043Bi Dati di base lav.'!P183)</f>
        <v>0</v>
      </c>
      <c r="AN187" s="127">
        <f>IF('1043Bi Dati di base lav.'!Y183&gt;0,AD187,0)</f>
        <v>0</v>
      </c>
      <c r="AO187" s="128">
        <f>IF('1043Bi Dati di base lav.'!Y183&gt;0,'1043Bi Dati di base lav.'!T183,0)</f>
        <v>0</v>
      </c>
      <c r="AP187" s="124" t="str">
        <f t="shared" si="106"/>
        <v/>
      </c>
      <c r="AQ187" s="124">
        <f>'1043Bi Dati di base lav.'!P183</f>
        <v>0</v>
      </c>
      <c r="AR187" s="124">
        <f t="shared" si="107"/>
        <v>0</v>
      </c>
    </row>
    <row r="188" spans="1:44" s="39" customFormat="1" ht="16.95" customHeight="1">
      <c r="A188" s="132" t="str">
        <f>IF('1043Bi Dati di base lav.'!A184="","",'1043Bi Dati di base lav.'!A184)</f>
        <v/>
      </c>
      <c r="B188" s="133" t="str">
        <f>IF('1043Bi Dati di base lav.'!B184="","",'1043Bi Dati di base lav.'!B184)</f>
        <v/>
      </c>
      <c r="C188" s="129" t="str">
        <f>IF('1043Bi Dati di base lav.'!C184="","",'1043Bi Dati di base lav.'!C184)</f>
        <v/>
      </c>
      <c r="D188" s="310" t="str">
        <f>IF(ISERROR('1043Bi Dati di base lav.'!AJ184),"",'1043Bi Dati di base lav.'!AJ184)</f>
        <v/>
      </c>
      <c r="E188" s="311" t="str">
        <f>IF('1043Bi Dati di base lav.'!N184="","",'1043Bi Dati di base lav.'!N184)</f>
        <v/>
      </c>
      <c r="F188" s="312" t="str">
        <f>IF('1043Bi Dati di base lav.'!O184="","",'1043Bi Dati di base lav.'!O184)</f>
        <v/>
      </c>
      <c r="G188" s="313" t="str">
        <f>IF('1043Bi Dati di base lav.'!P184="","",'1043Bi Dati di base lav.'!P184)</f>
        <v/>
      </c>
      <c r="H188" s="314" t="str">
        <f>IF('1043Bi Dati di base lav.'!Q184="","",'1043Bi Dati di base lav.'!Q184)</f>
        <v/>
      </c>
      <c r="I188" s="315" t="str">
        <f>IF('1043Bi Dati di base lav.'!R184="","",'1043Bi Dati di base lav.'!R184)</f>
        <v/>
      </c>
      <c r="J188" s="316" t="str">
        <f t="shared" si="86"/>
        <v/>
      </c>
      <c r="K188" s="317" t="str">
        <f>IF('1043Bi Dati di base lav.'!S184="","",'1043Bi Dati di base lav.'!S184)</f>
        <v/>
      </c>
      <c r="L188" s="318" t="str">
        <f t="shared" si="87"/>
        <v/>
      </c>
      <c r="M188" s="319" t="str">
        <f t="shared" si="88"/>
        <v/>
      </c>
      <c r="N188" s="320" t="str">
        <f t="shared" si="89"/>
        <v/>
      </c>
      <c r="O188" s="321" t="str">
        <f t="shared" si="90"/>
        <v/>
      </c>
      <c r="P188" s="322" t="str">
        <f t="shared" si="91"/>
        <v/>
      </c>
      <c r="Q188" s="318" t="str">
        <f t="shared" si="92"/>
        <v/>
      </c>
      <c r="R188" s="312" t="str">
        <f>IF(Q188="","",MAX((M188-AH188)*'1043Ai Domanda'!$B$31,0))</f>
        <v/>
      </c>
      <c r="S188" s="323" t="str">
        <f t="shared" si="93"/>
        <v/>
      </c>
      <c r="T188" s="119"/>
      <c r="U188" s="120" t="str">
        <f t="shared" si="94"/>
        <v/>
      </c>
      <c r="V188" s="121" t="str">
        <f>'1043Bi Dati di base lav.'!M184</f>
        <v/>
      </c>
      <c r="W188" s="122" t="str">
        <f>IF(A188="","",'1043Bi Dati di base lav.'!Q184-'1043Bi Dati di base lav.'!R184)</f>
        <v/>
      </c>
      <c r="X188" s="122" t="str">
        <f>IF(OR($C188="",E188="",F188="",G188="",K188="",'1043Ci Cif. d’affari stagionali'!$D$25&lt;&gt;"Diritto concesso"),"",E188-(F188+G188+W188+K188))</f>
        <v/>
      </c>
      <c r="Y188" s="123" t="str">
        <f t="shared" si="95"/>
        <v/>
      </c>
      <c r="Z188" s="123" t="str">
        <f t="shared" si="96"/>
        <v/>
      </c>
      <c r="AA188" s="123" t="str">
        <f t="shared" si="97"/>
        <v/>
      </c>
      <c r="AB188" s="124" t="str">
        <f t="shared" si="98"/>
        <v/>
      </c>
      <c r="AC188" s="124" t="str">
        <f t="shared" si="99"/>
        <v/>
      </c>
      <c r="AD188" s="124" t="str">
        <f t="shared" si="100"/>
        <v/>
      </c>
      <c r="AE188" s="124" t="str">
        <f t="shared" si="101"/>
        <v/>
      </c>
      <c r="AF188" s="124" t="str">
        <f t="shared" si="102"/>
        <v/>
      </c>
      <c r="AG188" s="124" t="str">
        <f>IF(OR($C188="",L188="",M188=""),"",MAX(N188+'1043Bi Dati di base lav.'!T184-M188,0))</f>
        <v/>
      </c>
      <c r="AH188" s="124">
        <f>'1043Bi Dati di base lav.'!T184</f>
        <v>0</v>
      </c>
      <c r="AI188" s="124" t="str">
        <f t="shared" si="103"/>
        <v/>
      </c>
      <c r="AJ188" s="125">
        <f t="shared" si="104"/>
        <v>0</v>
      </c>
      <c r="AK188" s="126">
        <f t="shared" si="85"/>
        <v>0</v>
      </c>
      <c r="AL188" s="124">
        <f t="shared" si="105"/>
        <v>0</v>
      </c>
      <c r="AM188" s="124">
        <f>IF(E188="",0,'1043Bi Dati di base lav.'!P184)</f>
        <v>0</v>
      </c>
      <c r="AN188" s="127">
        <f>IF('1043Bi Dati di base lav.'!Y184&gt;0,AD188,0)</f>
        <v>0</v>
      </c>
      <c r="AO188" s="128">
        <f>IF('1043Bi Dati di base lav.'!Y184&gt;0,'1043Bi Dati di base lav.'!T184,0)</f>
        <v>0</v>
      </c>
      <c r="AP188" s="124" t="str">
        <f t="shared" si="106"/>
        <v/>
      </c>
      <c r="AQ188" s="124">
        <f>'1043Bi Dati di base lav.'!P184</f>
        <v>0</v>
      </c>
      <c r="AR188" s="124">
        <f t="shared" si="107"/>
        <v>0</v>
      </c>
    </row>
    <row r="189" spans="1:44" s="39" customFormat="1" ht="16.95" customHeight="1">
      <c r="A189" s="132" t="str">
        <f>IF('1043Bi Dati di base lav.'!A185="","",'1043Bi Dati di base lav.'!A185)</f>
        <v/>
      </c>
      <c r="B189" s="133" t="str">
        <f>IF('1043Bi Dati di base lav.'!B185="","",'1043Bi Dati di base lav.'!B185)</f>
        <v/>
      </c>
      <c r="C189" s="129" t="str">
        <f>IF('1043Bi Dati di base lav.'!C185="","",'1043Bi Dati di base lav.'!C185)</f>
        <v/>
      </c>
      <c r="D189" s="310" t="str">
        <f>IF(ISERROR('1043Bi Dati di base lav.'!AJ185),"",'1043Bi Dati di base lav.'!AJ185)</f>
        <v/>
      </c>
      <c r="E189" s="311" t="str">
        <f>IF('1043Bi Dati di base lav.'!N185="","",'1043Bi Dati di base lav.'!N185)</f>
        <v/>
      </c>
      <c r="F189" s="312" t="str">
        <f>IF('1043Bi Dati di base lav.'!O185="","",'1043Bi Dati di base lav.'!O185)</f>
        <v/>
      </c>
      <c r="G189" s="313" t="str">
        <f>IF('1043Bi Dati di base lav.'!P185="","",'1043Bi Dati di base lav.'!P185)</f>
        <v/>
      </c>
      <c r="H189" s="314" t="str">
        <f>IF('1043Bi Dati di base lav.'!Q185="","",'1043Bi Dati di base lav.'!Q185)</f>
        <v/>
      </c>
      <c r="I189" s="315" t="str">
        <f>IF('1043Bi Dati di base lav.'!R185="","",'1043Bi Dati di base lav.'!R185)</f>
        <v/>
      </c>
      <c r="J189" s="316" t="str">
        <f t="shared" si="86"/>
        <v/>
      </c>
      <c r="K189" s="317" t="str">
        <f>IF('1043Bi Dati di base lav.'!S185="","",'1043Bi Dati di base lav.'!S185)</f>
        <v/>
      </c>
      <c r="L189" s="318" t="str">
        <f t="shared" si="87"/>
        <v/>
      </c>
      <c r="M189" s="319" t="str">
        <f t="shared" si="88"/>
        <v/>
      </c>
      <c r="N189" s="320" t="str">
        <f t="shared" si="89"/>
        <v/>
      </c>
      <c r="O189" s="321" t="str">
        <f t="shared" si="90"/>
        <v/>
      </c>
      <c r="P189" s="322" t="str">
        <f t="shared" si="91"/>
        <v/>
      </c>
      <c r="Q189" s="318" t="str">
        <f t="shared" si="92"/>
        <v/>
      </c>
      <c r="R189" s="312" t="str">
        <f>IF(Q189="","",MAX((M189-AH189)*'1043Ai Domanda'!$B$31,0))</f>
        <v/>
      </c>
      <c r="S189" s="323" t="str">
        <f t="shared" si="93"/>
        <v/>
      </c>
      <c r="T189" s="119"/>
      <c r="U189" s="120" t="str">
        <f t="shared" si="94"/>
        <v/>
      </c>
      <c r="V189" s="121" t="str">
        <f>'1043Bi Dati di base lav.'!M185</f>
        <v/>
      </c>
      <c r="W189" s="122" t="str">
        <f>IF(A189="","",'1043Bi Dati di base lav.'!Q185-'1043Bi Dati di base lav.'!R185)</f>
        <v/>
      </c>
      <c r="X189" s="122" t="str">
        <f>IF(OR($C189="",E189="",F189="",G189="",K189="",'1043Ci Cif. d’affari stagionali'!$D$25&lt;&gt;"Diritto concesso"),"",E189-(F189+G189+W189+K189))</f>
        <v/>
      </c>
      <c r="Y189" s="123" t="str">
        <f t="shared" si="95"/>
        <v/>
      </c>
      <c r="Z189" s="123" t="str">
        <f t="shared" si="96"/>
        <v/>
      </c>
      <c r="AA189" s="123" t="str">
        <f t="shared" si="97"/>
        <v/>
      </c>
      <c r="AB189" s="124" t="str">
        <f t="shared" si="98"/>
        <v/>
      </c>
      <c r="AC189" s="124" t="str">
        <f t="shared" si="99"/>
        <v/>
      </c>
      <c r="AD189" s="124" t="str">
        <f t="shared" si="100"/>
        <v/>
      </c>
      <c r="AE189" s="124" t="str">
        <f t="shared" si="101"/>
        <v/>
      </c>
      <c r="AF189" s="124" t="str">
        <f t="shared" si="102"/>
        <v/>
      </c>
      <c r="AG189" s="124" t="str">
        <f>IF(OR($C189="",L189="",M189=""),"",MAX(N189+'1043Bi Dati di base lav.'!T185-M189,0))</f>
        <v/>
      </c>
      <c r="AH189" s="124">
        <f>'1043Bi Dati di base lav.'!T185</f>
        <v>0</v>
      </c>
      <c r="AI189" s="124" t="str">
        <f t="shared" si="103"/>
        <v/>
      </c>
      <c r="AJ189" s="125">
        <f t="shared" si="104"/>
        <v>0</v>
      </c>
      <c r="AK189" s="126">
        <f t="shared" si="85"/>
        <v>0</v>
      </c>
      <c r="AL189" s="124">
        <f t="shared" si="105"/>
        <v>0</v>
      </c>
      <c r="AM189" s="124">
        <f>IF(E189="",0,'1043Bi Dati di base lav.'!P185)</f>
        <v>0</v>
      </c>
      <c r="AN189" s="127">
        <f>IF('1043Bi Dati di base lav.'!Y185&gt;0,AD189,0)</f>
        <v>0</v>
      </c>
      <c r="AO189" s="128">
        <f>IF('1043Bi Dati di base lav.'!Y185&gt;0,'1043Bi Dati di base lav.'!T185,0)</f>
        <v>0</v>
      </c>
      <c r="AP189" s="124" t="str">
        <f t="shared" si="106"/>
        <v/>
      </c>
      <c r="AQ189" s="124">
        <f>'1043Bi Dati di base lav.'!P185</f>
        <v>0</v>
      </c>
      <c r="AR189" s="124">
        <f t="shared" si="107"/>
        <v>0</v>
      </c>
    </row>
    <row r="190" spans="1:44" s="39" customFormat="1" ht="16.95" customHeight="1">
      <c r="A190" s="132" t="str">
        <f>IF('1043Bi Dati di base lav.'!A186="","",'1043Bi Dati di base lav.'!A186)</f>
        <v/>
      </c>
      <c r="B190" s="133" t="str">
        <f>IF('1043Bi Dati di base lav.'!B186="","",'1043Bi Dati di base lav.'!B186)</f>
        <v/>
      </c>
      <c r="C190" s="129" t="str">
        <f>IF('1043Bi Dati di base lav.'!C186="","",'1043Bi Dati di base lav.'!C186)</f>
        <v/>
      </c>
      <c r="D190" s="310" t="str">
        <f>IF(ISERROR('1043Bi Dati di base lav.'!AJ186),"",'1043Bi Dati di base lav.'!AJ186)</f>
        <v/>
      </c>
      <c r="E190" s="311" t="str">
        <f>IF('1043Bi Dati di base lav.'!N186="","",'1043Bi Dati di base lav.'!N186)</f>
        <v/>
      </c>
      <c r="F190" s="312" t="str">
        <f>IF('1043Bi Dati di base lav.'!O186="","",'1043Bi Dati di base lav.'!O186)</f>
        <v/>
      </c>
      <c r="G190" s="313" t="str">
        <f>IF('1043Bi Dati di base lav.'!P186="","",'1043Bi Dati di base lav.'!P186)</f>
        <v/>
      </c>
      <c r="H190" s="314" t="str">
        <f>IF('1043Bi Dati di base lav.'!Q186="","",'1043Bi Dati di base lav.'!Q186)</f>
        <v/>
      </c>
      <c r="I190" s="315" t="str">
        <f>IF('1043Bi Dati di base lav.'!R186="","",'1043Bi Dati di base lav.'!R186)</f>
        <v/>
      </c>
      <c r="J190" s="316" t="str">
        <f t="shared" si="86"/>
        <v/>
      </c>
      <c r="K190" s="317" t="str">
        <f>IF('1043Bi Dati di base lav.'!S186="","",'1043Bi Dati di base lav.'!S186)</f>
        <v/>
      </c>
      <c r="L190" s="318" t="str">
        <f t="shared" si="87"/>
        <v/>
      </c>
      <c r="M190" s="319" t="str">
        <f t="shared" si="88"/>
        <v/>
      </c>
      <c r="N190" s="320" t="str">
        <f t="shared" si="89"/>
        <v/>
      </c>
      <c r="O190" s="321" t="str">
        <f t="shared" si="90"/>
        <v/>
      </c>
      <c r="P190" s="322" t="str">
        <f t="shared" si="91"/>
        <v/>
      </c>
      <c r="Q190" s="318" t="str">
        <f t="shared" si="92"/>
        <v/>
      </c>
      <c r="R190" s="312" t="str">
        <f>IF(Q190="","",MAX((M190-AH190)*'1043Ai Domanda'!$B$31,0))</f>
        <v/>
      </c>
      <c r="S190" s="323" t="str">
        <f t="shared" si="93"/>
        <v/>
      </c>
      <c r="T190" s="119"/>
      <c r="U190" s="120" t="str">
        <f t="shared" si="94"/>
        <v/>
      </c>
      <c r="V190" s="121" t="str">
        <f>'1043Bi Dati di base lav.'!M186</f>
        <v/>
      </c>
      <c r="W190" s="122" t="str">
        <f>IF(A190="","",'1043Bi Dati di base lav.'!Q186-'1043Bi Dati di base lav.'!R186)</f>
        <v/>
      </c>
      <c r="X190" s="122" t="str">
        <f>IF(OR($C190="",E190="",F190="",G190="",K190="",'1043Ci Cif. d’affari stagionali'!$D$25&lt;&gt;"Diritto concesso"),"",E190-(F190+G190+W190+K190))</f>
        <v/>
      </c>
      <c r="Y190" s="123" t="str">
        <f t="shared" si="95"/>
        <v/>
      </c>
      <c r="Z190" s="123" t="str">
        <f t="shared" si="96"/>
        <v/>
      </c>
      <c r="AA190" s="123" t="str">
        <f t="shared" si="97"/>
        <v/>
      </c>
      <c r="AB190" s="124" t="str">
        <f t="shared" si="98"/>
        <v/>
      </c>
      <c r="AC190" s="124" t="str">
        <f t="shared" si="99"/>
        <v/>
      </c>
      <c r="AD190" s="124" t="str">
        <f t="shared" si="100"/>
        <v/>
      </c>
      <c r="AE190" s="124" t="str">
        <f t="shared" si="101"/>
        <v/>
      </c>
      <c r="AF190" s="124" t="str">
        <f t="shared" si="102"/>
        <v/>
      </c>
      <c r="AG190" s="124" t="str">
        <f>IF(OR($C190="",L190="",M190=""),"",MAX(N190+'1043Bi Dati di base lav.'!T186-M190,0))</f>
        <v/>
      </c>
      <c r="AH190" s="124">
        <f>'1043Bi Dati di base lav.'!T186</f>
        <v>0</v>
      </c>
      <c r="AI190" s="124" t="str">
        <f t="shared" si="103"/>
        <v/>
      </c>
      <c r="AJ190" s="125">
        <f t="shared" si="104"/>
        <v>0</v>
      </c>
      <c r="AK190" s="126">
        <f t="shared" si="85"/>
        <v>0</v>
      </c>
      <c r="AL190" s="124">
        <f t="shared" si="105"/>
        <v>0</v>
      </c>
      <c r="AM190" s="124">
        <f>IF(E190="",0,'1043Bi Dati di base lav.'!P186)</f>
        <v>0</v>
      </c>
      <c r="AN190" s="127">
        <f>IF('1043Bi Dati di base lav.'!Y186&gt;0,AD190,0)</f>
        <v>0</v>
      </c>
      <c r="AO190" s="128">
        <f>IF('1043Bi Dati di base lav.'!Y186&gt;0,'1043Bi Dati di base lav.'!T186,0)</f>
        <v>0</v>
      </c>
      <c r="AP190" s="124" t="str">
        <f t="shared" si="106"/>
        <v/>
      </c>
      <c r="AQ190" s="124">
        <f>'1043Bi Dati di base lav.'!P186</f>
        <v>0</v>
      </c>
      <c r="AR190" s="124">
        <f t="shared" si="107"/>
        <v>0</v>
      </c>
    </row>
    <row r="191" spans="1:44" s="39" customFormat="1" ht="16.95" customHeight="1">
      <c r="A191" s="132" t="str">
        <f>IF('1043Bi Dati di base lav.'!A187="","",'1043Bi Dati di base lav.'!A187)</f>
        <v/>
      </c>
      <c r="B191" s="133" t="str">
        <f>IF('1043Bi Dati di base lav.'!B187="","",'1043Bi Dati di base lav.'!B187)</f>
        <v/>
      </c>
      <c r="C191" s="129" t="str">
        <f>IF('1043Bi Dati di base lav.'!C187="","",'1043Bi Dati di base lav.'!C187)</f>
        <v/>
      </c>
      <c r="D191" s="310" t="str">
        <f>IF(ISERROR('1043Bi Dati di base lav.'!AJ187),"",'1043Bi Dati di base lav.'!AJ187)</f>
        <v/>
      </c>
      <c r="E191" s="311" t="str">
        <f>IF('1043Bi Dati di base lav.'!N187="","",'1043Bi Dati di base lav.'!N187)</f>
        <v/>
      </c>
      <c r="F191" s="312" t="str">
        <f>IF('1043Bi Dati di base lav.'!O187="","",'1043Bi Dati di base lav.'!O187)</f>
        <v/>
      </c>
      <c r="G191" s="313" t="str">
        <f>IF('1043Bi Dati di base lav.'!P187="","",'1043Bi Dati di base lav.'!P187)</f>
        <v/>
      </c>
      <c r="H191" s="314" t="str">
        <f>IF('1043Bi Dati di base lav.'!Q187="","",'1043Bi Dati di base lav.'!Q187)</f>
        <v/>
      </c>
      <c r="I191" s="315" t="str">
        <f>IF('1043Bi Dati di base lav.'!R187="","",'1043Bi Dati di base lav.'!R187)</f>
        <v/>
      </c>
      <c r="J191" s="316" t="str">
        <f t="shared" si="86"/>
        <v/>
      </c>
      <c r="K191" s="317" t="str">
        <f>IF('1043Bi Dati di base lav.'!S187="","",'1043Bi Dati di base lav.'!S187)</f>
        <v/>
      </c>
      <c r="L191" s="318" t="str">
        <f t="shared" si="87"/>
        <v/>
      </c>
      <c r="M191" s="319" t="str">
        <f t="shared" si="88"/>
        <v/>
      </c>
      <c r="N191" s="320" t="str">
        <f t="shared" si="89"/>
        <v/>
      </c>
      <c r="O191" s="321" t="str">
        <f t="shared" si="90"/>
        <v/>
      </c>
      <c r="P191" s="322" t="str">
        <f t="shared" si="91"/>
        <v/>
      </c>
      <c r="Q191" s="318" t="str">
        <f t="shared" si="92"/>
        <v/>
      </c>
      <c r="R191" s="312" t="str">
        <f>IF(Q191="","",MAX((M191-AH191)*'1043Ai Domanda'!$B$31,0))</f>
        <v/>
      </c>
      <c r="S191" s="323" t="str">
        <f t="shared" si="93"/>
        <v/>
      </c>
      <c r="T191" s="119"/>
      <c r="U191" s="120" t="str">
        <f t="shared" si="94"/>
        <v/>
      </c>
      <c r="V191" s="121" t="str">
        <f>'1043Bi Dati di base lav.'!M187</f>
        <v/>
      </c>
      <c r="W191" s="122" t="str">
        <f>IF(A191="","",'1043Bi Dati di base lav.'!Q187-'1043Bi Dati di base lav.'!R187)</f>
        <v/>
      </c>
      <c r="X191" s="122" t="str">
        <f>IF(OR($C191="",E191="",F191="",G191="",K191="",'1043Ci Cif. d’affari stagionali'!$D$25&lt;&gt;"Diritto concesso"),"",E191-(F191+G191+W191+K191))</f>
        <v/>
      </c>
      <c r="Y191" s="123" t="str">
        <f t="shared" si="95"/>
        <v/>
      </c>
      <c r="Z191" s="123" t="str">
        <f t="shared" si="96"/>
        <v/>
      </c>
      <c r="AA191" s="123" t="str">
        <f t="shared" si="97"/>
        <v/>
      </c>
      <c r="AB191" s="124" t="str">
        <f t="shared" si="98"/>
        <v/>
      </c>
      <c r="AC191" s="124" t="str">
        <f t="shared" si="99"/>
        <v/>
      </c>
      <c r="AD191" s="124" t="str">
        <f t="shared" si="100"/>
        <v/>
      </c>
      <c r="AE191" s="124" t="str">
        <f t="shared" si="101"/>
        <v/>
      </c>
      <c r="AF191" s="124" t="str">
        <f t="shared" si="102"/>
        <v/>
      </c>
      <c r="AG191" s="124" t="str">
        <f>IF(OR($C191="",L191="",M191=""),"",MAX(N191+'1043Bi Dati di base lav.'!T187-M191,0))</f>
        <v/>
      </c>
      <c r="AH191" s="124">
        <f>'1043Bi Dati di base lav.'!T187</f>
        <v>0</v>
      </c>
      <c r="AI191" s="124" t="str">
        <f t="shared" si="103"/>
        <v/>
      </c>
      <c r="AJ191" s="125">
        <f t="shared" si="104"/>
        <v>0</v>
      </c>
      <c r="AK191" s="126">
        <f t="shared" si="85"/>
        <v>0</v>
      </c>
      <c r="AL191" s="124">
        <f t="shared" si="105"/>
        <v>0</v>
      </c>
      <c r="AM191" s="124">
        <f>IF(E191="",0,'1043Bi Dati di base lav.'!P187)</f>
        <v>0</v>
      </c>
      <c r="AN191" s="127">
        <f>IF('1043Bi Dati di base lav.'!Y187&gt;0,AD191,0)</f>
        <v>0</v>
      </c>
      <c r="AO191" s="128">
        <f>IF('1043Bi Dati di base lav.'!Y187&gt;0,'1043Bi Dati di base lav.'!T187,0)</f>
        <v>0</v>
      </c>
      <c r="AP191" s="124" t="str">
        <f t="shared" si="106"/>
        <v/>
      </c>
      <c r="AQ191" s="124">
        <f>'1043Bi Dati di base lav.'!P187</f>
        <v>0</v>
      </c>
      <c r="AR191" s="124">
        <f t="shared" si="107"/>
        <v>0</v>
      </c>
    </row>
    <row r="192" spans="1:44" s="39" customFormat="1" ht="16.95" customHeight="1">
      <c r="A192" s="132" t="str">
        <f>IF('1043Bi Dati di base lav.'!A188="","",'1043Bi Dati di base lav.'!A188)</f>
        <v/>
      </c>
      <c r="B192" s="133" t="str">
        <f>IF('1043Bi Dati di base lav.'!B188="","",'1043Bi Dati di base lav.'!B188)</f>
        <v/>
      </c>
      <c r="C192" s="129" t="str">
        <f>IF('1043Bi Dati di base lav.'!C188="","",'1043Bi Dati di base lav.'!C188)</f>
        <v/>
      </c>
      <c r="D192" s="310" t="str">
        <f>IF(ISERROR('1043Bi Dati di base lav.'!AJ188),"",'1043Bi Dati di base lav.'!AJ188)</f>
        <v/>
      </c>
      <c r="E192" s="311" t="str">
        <f>IF('1043Bi Dati di base lav.'!N188="","",'1043Bi Dati di base lav.'!N188)</f>
        <v/>
      </c>
      <c r="F192" s="312" t="str">
        <f>IF('1043Bi Dati di base lav.'!O188="","",'1043Bi Dati di base lav.'!O188)</f>
        <v/>
      </c>
      <c r="G192" s="313" t="str">
        <f>IF('1043Bi Dati di base lav.'!P188="","",'1043Bi Dati di base lav.'!P188)</f>
        <v/>
      </c>
      <c r="H192" s="314" t="str">
        <f>IF('1043Bi Dati di base lav.'!Q188="","",'1043Bi Dati di base lav.'!Q188)</f>
        <v/>
      </c>
      <c r="I192" s="315" t="str">
        <f>IF('1043Bi Dati di base lav.'!R188="","",'1043Bi Dati di base lav.'!R188)</f>
        <v/>
      </c>
      <c r="J192" s="316" t="str">
        <f t="shared" si="86"/>
        <v/>
      </c>
      <c r="K192" s="317" t="str">
        <f>IF('1043Bi Dati di base lav.'!S188="","",'1043Bi Dati di base lav.'!S188)</f>
        <v/>
      </c>
      <c r="L192" s="318" t="str">
        <f t="shared" si="87"/>
        <v/>
      </c>
      <c r="M192" s="319" t="str">
        <f t="shared" si="88"/>
        <v/>
      </c>
      <c r="N192" s="320" t="str">
        <f t="shared" si="89"/>
        <v/>
      </c>
      <c r="O192" s="321" t="str">
        <f t="shared" si="90"/>
        <v/>
      </c>
      <c r="P192" s="322" t="str">
        <f t="shared" si="91"/>
        <v/>
      </c>
      <c r="Q192" s="318" t="str">
        <f t="shared" si="92"/>
        <v/>
      </c>
      <c r="R192" s="312" t="str">
        <f>IF(Q192="","",MAX((M192-AH192)*'1043Ai Domanda'!$B$31,0))</f>
        <v/>
      </c>
      <c r="S192" s="323" t="str">
        <f t="shared" si="93"/>
        <v/>
      </c>
      <c r="T192" s="119"/>
      <c r="U192" s="120" t="str">
        <f t="shared" si="94"/>
        <v/>
      </c>
      <c r="V192" s="121" t="str">
        <f>'1043Bi Dati di base lav.'!M188</f>
        <v/>
      </c>
      <c r="W192" s="122" t="str">
        <f>IF(A192="","",'1043Bi Dati di base lav.'!Q188-'1043Bi Dati di base lav.'!R188)</f>
        <v/>
      </c>
      <c r="X192" s="122" t="str">
        <f>IF(OR($C192="",E192="",F192="",G192="",K192="",'1043Ci Cif. d’affari stagionali'!$D$25&lt;&gt;"Diritto concesso"),"",E192-(F192+G192+W192+K192))</f>
        <v/>
      </c>
      <c r="Y192" s="123" t="str">
        <f t="shared" si="95"/>
        <v/>
      </c>
      <c r="Z192" s="123" t="str">
        <f t="shared" si="96"/>
        <v/>
      </c>
      <c r="AA192" s="123" t="str">
        <f t="shared" si="97"/>
        <v/>
      </c>
      <c r="AB192" s="124" t="str">
        <f t="shared" si="98"/>
        <v/>
      </c>
      <c r="AC192" s="124" t="str">
        <f t="shared" si="99"/>
        <v/>
      </c>
      <c r="AD192" s="124" t="str">
        <f t="shared" si="100"/>
        <v/>
      </c>
      <c r="AE192" s="124" t="str">
        <f t="shared" si="101"/>
        <v/>
      </c>
      <c r="AF192" s="124" t="str">
        <f t="shared" si="102"/>
        <v/>
      </c>
      <c r="AG192" s="124" t="str">
        <f>IF(OR($C192="",L192="",M192=""),"",MAX(N192+'1043Bi Dati di base lav.'!T188-M192,0))</f>
        <v/>
      </c>
      <c r="AH192" s="124">
        <f>'1043Bi Dati di base lav.'!T188</f>
        <v>0</v>
      </c>
      <c r="AI192" s="124" t="str">
        <f t="shared" si="103"/>
        <v/>
      </c>
      <c r="AJ192" s="125">
        <f t="shared" si="104"/>
        <v>0</v>
      </c>
      <c r="AK192" s="126">
        <f t="shared" si="85"/>
        <v>0</v>
      </c>
      <c r="AL192" s="124">
        <f t="shared" si="105"/>
        <v>0</v>
      </c>
      <c r="AM192" s="124">
        <f>IF(E192="",0,'1043Bi Dati di base lav.'!P188)</f>
        <v>0</v>
      </c>
      <c r="AN192" s="127">
        <f>IF('1043Bi Dati di base lav.'!Y188&gt;0,AD192,0)</f>
        <v>0</v>
      </c>
      <c r="AO192" s="128">
        <f>IF('1043Bi Dati di base lav.'!Y188&gt;0,'1043Bi Dati di base lav.'!T188,0)</f>
        <v>0</v>
      </c>
      <c r="AP192" s="124" t="str">
        <f t="shared" si="106"/>
        <v/>
      </c>
      <c r="AQ192" s="124">
        <f>'1043Bi Dati di base lav.'!P188</f>
        <v>0</v>
      </c>
      <c r="AR192" s="124">
        <f t="shared" si="107"/>
        <v>0</v>
      </c>
    </row>
    <row r="193" spans="1:44" s="39" customFormat="1" ht="16.95" customHeight="1">
      <c r="A193" s="132" t="str">
        <f>IF('1043Bi Dati di base lav.'!A189="","",'1043Bi Dati di base lav.'!A189)</f>
        <v/>
      </c>
      <c r="B193" s="133" t="str">
        <f>IF('1043Bi Dati di base lav.'!B189="","",'1043Bi Dati di base lav.'!B189)</f>
        <v/>
      </c>
      <c r="C193" s="129" t="str">
        <f>IF('1043Bi Dati di base lav.'!C189="","",'1043Bi Dati di base lav.'!C189)</f>
        <v/>
      </c>
      <c r="D193" s="310" t="str">
        <f>IF(ISERROR('1043Bi Dati di base lav.'!AJ189),"",'1043Bi Dati di base lav.'!AJ189)</f>
        <v/>
      </c>
      <c r="E193" s="311" t="str">
        <f>IF('1043Bi Dati di base lav.'!N189="","",'1043Bi Dati di base lav.'!N189)</f>
        <v/>
      </c>
      <c r="F193" s="312" t="str">
        <f>IF('1043Bi Dati di base lav.'!O189="","",'1043Bi Dati di base lav.'!O189)</f>
        <v/>
      </c>
      <c r="G193" s="313" t="str">
        <f>IF('1043Bi Dati di base lav.'!P189="","",'1043Bi Dati di base lav.'!P189)</f>
        <v/>
      </c>
      <c r="H193" s="314" t="str">
        <f>IF('1043Bi Dati di base lav.'!Q189="","",'1043Bi Dati di base lav.'!Q189)</f>
        <v/>
      </c>
      <c r="I193" s="315" t="str">
        <f>IF('1043Bi Dati di base lav.'!R189="","",'1043Bi Dati di base lav.'!R189)</f>
        <v/>
      </c>
      <c r="J193" s="316" t="str">
        <f t="shared" si="86"/>
        <v/>
      </c>
      <c r="K193" s="317" t="str">
        <f>IF('1043Bi Dati di base lav.'!S189="","",'1043Bi Dati di base lav.'!S189)</f>
        <v/>
      </c>
      <c r="L193" s="318" t="str">
        <f t="shared" si="87"/>
        <v/>
      </c>
      <c r="M193" s="319" t="str">
        <f t="shared" si="88"/>
        <v/>
      </c>
      <c r="N193" s="320" t="str">
        <f t="shared" si="89"/>
        <v/>
      </c>
      <c r="O193" s="321" t="str">
        <f t="shared" si="90"/>
        <v/>
      </c>
      <c r="P193" s="322" t="str">
        <f t="shared" si="91"/>
        <v/>
      </c>
      <c r="Q193" s="318" t="str">
        <f t="shared" si="92"/>
        <v/>
      </c>
      <c r="R193" s="312" t="str">
        <f>IF(Q193="","",MAX((M193-AH193)*'1043Ai Domanda'!$B$31,0))</f>
        <v/>
      </c>
      <c r="S193" s="323" t="str">
        <f t="shared" si="93"/>
        <v/>
      </c>
      <c r="T193" s="119"/>
      <c r="U193" s="120" t="str">
        <f t="shared" si="94"/>
        <v/>
      </c>
      <c r="V193" s="121" t="str">
        <f>'1043Bi Dati di base lav.'!M189</f>
        <v/>
      </c>
      <c r="W193" s="122" t="str">
        <f>IF(A193="","",'1043Bi Dati di base lav.'!Q189-'1043Bi Dati di base lav.'!R189)</f>
        <v/>
      </c>
      <c r="X193" s="122" t="str">
        <f>IF(OR($C193="",E193="",F193="",G193="",K193="",'1043Ci Cif. d’affari stagionali'!$D$25&lt;&gt;"Diritto concesso"),"",E193-(F193+G193+W193+K193))</f>
        <v/>
      </c>
      <c r="Y193" s="123" t="str">
        <f t="shared" si="95"/>
        <v/>
      </c>
      <c r="Z193" s="123" t="str">
        <f t="shared" si="96"/>
        <v/>
      </c>
      <c r="AA193" s="123" t="str">
        <f t="shared" si="97"/>
        <v/>
      </c>
      <c r="AB193" s="124" t="str">
        <f t="shared" si="98"/>
        <v/>
      </c>
      <c r="AC193" s="124" t="str">
        <f t="shared" si="99"/>
        <v/>
      </c>
      <c r="AD193" s="124" t="str">
        <f t="shared" si="100"/>
        <v/>
      </c>
      <c r="AE193" s="124" t="str">
        <f t="shared" si="101"/>
        <v/>
      </c>
      <c r="AF193" s="124" t="str">
        <f t="shared" si="102"/>
        <v/>
      </c>
      <c r="AG193" s="124" t="str">
        <f>IF(OR($C193="",L193="",M193=""),"",MAX(N193+'1043Bi Dati di base lav.'!T189-M193,0))</f>
        <v/>
      </c>
      <c r="AH193" s="124">
        <f>'1043Bi Dati di base lav.'!T189</f>
        <v>0</v>
      </c>
      <c r="AI193" s="124" t="str">
        <f t="shared" si="103"/>
        <v/>
      </c>
      <c r="AJ193" s="125">
        <f t="shared" si="104"/>
        <v>0</v>
      </c>
      <c r="AK193" s="126">
        <f t="shared" si="85"/>
        <v>0</v>
      </c>
      <c r="AL193" s="124">
        <f t="shared" si="105"/>
        <v>0</v>
      </c>
      <c r="AM193" s="124">
        <f>IF(E193="",0,'1043Bi Dati di base lav.'!P189)</f>
        <v>0</v>
      </c>
      <c r="AN193" s="127">
        <f>IF('1043Bi Dati di base lav.'!Y189&gt;0,AD193,0)</f>
        <v>0</v>
      </c>
      <c r="AO193" s="128">
        <f>IF('1043Bi Dati di base lav.'!Y189&gt;0,'1043Bi Dati di base lav.'!T189,0)</f>
        <v>0</v>
      </c>
      <c r="AP193" s="124" t="str">
        <f t="shared" si="106"/>
        <v/>
      </c>
      <c r="AQ193" s="124">
        <f>'1043Bi Dati di base lav.'!P189</f>
        <v>0</v>
      </c>
      <c r="AR193" s="124">
        <f t="shared" si="107"/>
        <v>0</v>
      </c>
    </row>
    <row r="194" spans="1:44" s="39" customFormat="1" ht="16.95" customHeight="1">
      <c r="A194" s="132" t="str">
        <f>IF('1043Bi Dati di base lav.'!A190="","",'1043Bi Dati di base lav.'!A190)</f>
        <v/>
      </c>
      <c r="B194" s="133" t="str">
        <f>IF('1043Bi Dati di base lav.'!B190="","",'1043Bi Dati di base lav.'!B190)</f>
        <v/>
      </c>
      <c r="C194" s="129" t="str">
        <f>IF('1043Bi Dati di base lav.'!C190="","",'1043Bi Dati di base lav.'!C190)</f>
        <v/>
      </c>
      <c r="D194" s="310" t="str">
        <f>IF(ISERROR('1043Bi Dati di base lav.'!AJ190),"",'1043Bi Dati di base lav.'!AJ190)</f>
        <v/>
      </c>
      <c r="E194" s="311" t="str">
        <f>IF('1043Bi Dati di base lav.'!N190="","",'1043Bi Dati di base lav.'!N190)</f>
        <v/>
      </c>
      <c r="F194" s="312" t="str">
        <f>IF('1043Bi Dati di base lav.'!O190="","",'1043Bi Dati di base lav.'!O190)</f>
        <v/>
      </c>
      <c r="G194" s="313" t="str">
        <f>IF('1043Bi Dati di base lav.'!P190="","",'1043Bi Dati di base lav.'!P190)</f>
        <v/>
      </c>
      <c r="H194" s="314" t="str">
        <f>IF('1043Bi Dati di base lav.'!Q190="","",'1043Bi Dati di base lav.'!Q190)</f>
        <v/>
      </c>
      <c r="I194" s="315" t="str">
        <f>IF('1043Bi Dati di base lav.'!R190="","",'1043Bi Dati di base lav.'!R190)</f>
        <v/>
      </c>
      <c r="J194" s="316" t="str">
        <f t="shared" si="86"/>
        <v/>
      </c>
      <c r="K194" s="317" t="str">
        <f>IF('1043Bi Dati di base lav.'!S190="","",'1043Bi Dati di base lav.'!S190)</f>
        <v/>
      </c>
      <c r="L194" s="318" t="str">
        <f t="shared" si="87"/>
        <v/>
      </c>
      <c r="M194" s="319" t="str">
        <f t="shared" si="88"/>
        <v/>
      </c>
      <c r="N194" s="320" t="str">
        <f t="shared" si="89"/>
        <v/>
      </c>
      <c r="O194" s="321" t="str">
        <f t="shared" si="90"/>
        <v/>
      </c>
      <c r="P194" s="322" t="str">
        <f t="shared" si="91"/>
        <v/>
      </c>
      <c r="Q194" s="318" t="str">
        <f t="shared" si="92"/>
        <v/>
      </c>
      <c r="R194" s="312" t="str">
        <f>IF(Q194="","",MAX((M194-AH194)*'1043Ai Domanda'!$B$31,0))</f>
        <v/>
      </c>
      <c r="S194" s="323" t="str">
        <f t="shared" si="93"/>
        <v/>
      </c>
      <c r="T194" s="119"/>
      <c r="U194" s="120" t="str">
        <f t="shared" si="94"/>
        <v/>
      </c>
      <c r="V194" s="121" t="str">
        <f>'1043Bi Dati di base lav.'!M190</f>
        <v/>
      </c>
      <c r="W194" s="122" t="str">
        <f>IF(A194="","",'1043Bi Dati di base lav.'!Q190-'1043Bi Dati di base lav.'!R190)</f>
        <v/>
      </c>
      <c r="X194" s="122" t="str">
        <f>IF(OR($C194="",E194="",F194="",G194="",K194="",'1043Ci Cif. d’affari stagionali'!$D$25&lt;&gt;"Diritto concesso"),"",E194-(F194+G194+W194+K194))</f>
        <v/>
      </c>
      <c r="Y194" s="123" t="str">
        <f t="shared" si="95"/>
        <v/>
      </c>
      <c r="Z194" s="123" t="str">
        <f t="shared" si="96"/>
        <v/>
      </c>
      <c r="AA194" s="123" t="str">
        <f t="shared" si="97"/>
        <v/>
      </c>
      <c r="AB194" s="124" t="str">
        <f t="shared" si="98"/>
        <v/>
      </c>
      <c r="AC194" s="124" t="str">
        <f t="shared" si="99"/>
        <v/>
      </c>
      <c r="AD194" s="124" t="str">
        <f t="shared" si="100"/>
        <v/>
      </c>
      <c r="AE194" s="124" t="str">
        <f t="shared" si="101"/>
        <v/>
      </c>
      <c r="AF194" s="124" t="str">
        <f t="shared" si="102"/>
        <v/>
      </c>
      <c r="AG194" s="124" t="str">
        <f>IF(OR($C194="",L194="",M194=""),"",MAX(N194+'1043Bi Dati di base lav.'!T190-M194,0))</f>
        <v/>
      </c>
      <c r="AH194" s="124">
        <f>'1043Bi Dati di base lav.'!T190</f>
        <v>0</v>
      </c>
      <c r="AI194" s="124" t="str">
        <f t="shared" si="103"/>
        <v/>
      </c>
      <c r="AJ194" s="125">
        <f t="shared" si="104"/>
        <v>0</v>
      </c>
      <c r="AK194" s="126">
        <f t="shared" si="85"/>
        <v>0</v>
      </c>
      <c r="AL194" s="124">
        <f t="shared" si="105"/>
        <v>0</v>
      </c>
      <c r="AM194" s="124">
        <f>IF(E194="",0,'1043Bi Dati di base lav.'!P190)</f>
        <v>0</v>
      </c>
      <c r="AN194" s="127">
        <f>IF('1043Bi Dati di base lav.'!Y190&gt;0,AD194,0)</f>
        <v>0</v>
      </c>
      <c r="AO194" s="128">
        <f>IF('1043Bi Dati di base lav.'!Y190&gt;0,'1043Bi Dati di base lav.'!T190,0)</f>
        <v>0</v>
      </c>
      <c r="AP194" s="124" t="str">
        <f t="shared" si="106"/>
        <v/>
      </c>
      <c r="AQ194" s="124">
        <f>'1043Bi Dati di base lav.'!P190</f>
        <v>0</v>
      </c>
      <c r="AR194" s="124">
        <f t="shared" si="107"/>
        <v>0</v>
      </c>
    </row>
    <row r="195" spans="1:44" s="39" customFormat="1" ht="16.95" customHeight="1">
      <c r="A195" s="132" t="str">
        <f>IF('1043Bi Dati di base lav.'!A191="","",'1043Bi Dati di base lav.'!A191)</f>
        <v/>
      </c>
      <c r="B195" s="133" t="str">
        <f>IF('1043Bi Dati di base lav.'!B191="","",'1043Bi Dati di base lav.'!B191)</f>
        <v/>
      </c>
      <c r="C195" s="129" t="str">
        <f>IF('1043Bi Dati di base lav.'!C191="","",'1043Bi Dati di base lav.'!C191)</f>
        <v/>
      </c>
      <c r="D195" s="310" t="str">
        <f>IF(ISERROR('1043Bi Dati di base lav.'!AJ191),"",'1043Bi Dati di base lav.'!AJ191)</f>
        <v/>
      </c>
      <c r="E195" s="311" t="str">
        <f>IF('1043Bi Dati di base lav.'!N191="","",'1043Bi Dati di base lav.'!N191)</f>
        <v/>
      </c>
      <c r="F195" s="312" t="str">
        <f>IF('1043Bi Dati di base lav.'!O191="","",'1043Bi Dati di base lav.'!O191)</f>
        <v/>
      </c>
      <c r="G195" s="313" t="str">
        <f>IF('1043Bi Dati di base lav.'!P191="","",'1043Bi Dati di base lav.'!P191)</f>
        <v/>
      </c>
      <c r="H195" s="314" t="str">
        <f>IF('1043Bi Dati di base lav.'!Q191="","",'1043Bi Dati di base lav.'!Q191)</f>
        <v/>
      </c>
      <c r="I195" s="315" t="str">
        <f>IF('1043Bi Dati di base lav.'!R191="","",'1043Bi Dati di base lav.'!R191)</f>
        <v/>
      </c>
      <c r="J195" s="316" t="str">
        <f t="shared" si="86"/>
        <v/>
      </c>
      <c r="K195" s="317" t="str">
        <f>IF('1043Bi Dati di base lav.'!S191="","",'1043Bi Dati di base lav.'!S191)</f>
        <v/>
      </c>
      <c r="L195" s="318" t="str">
        <f t="shared" si="87"/>
        <v/>
      </c>
      <c r="M195" s="319" t="str">
        <f t="shared" si="88"/>
        <v/>
      </c>
      <c r="N195" s="320" t="str">
        <f t="shared" si="89"/>
        <v/>
      </c>
      <c r="O195" s="321" t="str">
        <f t="shared" si="90"/>
        <v/>
      </c>
      <c r="P195" s="322" t="str">
        <f t="shared" si="91"/>
        <v/>
      </c>
      <c r="Q195" s="318" t="str">
        <f t="shared" si="92"/>
        <v/>
      </c>
      <c r="R195" s="312" t="str">
        <f>IF(Q195="","",MAX((M195-AH195)*'1043Ai Domanda'!$B$31,0))</f>
        <v/>
      </c>
      <c r="S195" s="323" t="str">
        <f t="shared" si="93"/>
        <v/>
      </c>
      <c r="T195" s="119"/>
      <c r="U195" s="120" t="str">
        <f t="shared" si="94"/>
        <v/>
      </c>
      <c r="V195" s="121" t="str">
        <f>'1043Bi Dati di base lav.'!M191</f>
        <v/>
      </c>
      <c r="W195" s="122" t="str">
        <f>IF(A195="","",'1043Bi Dati di base lav.'!Q191-'1043Bi Dati di base lav.'!R191)</f>
        <v/>
      </c>
      <c r="X195" s="122" t="str">
        <f>IF(OR($C195="",E195="",F195="",G195="",K195="",'1043Ci Cif. d’affari stagionali'!$D$25&lt;&gt;"Diritto concesso"),"",E195-(F195+G195+W195+K195))</f>
        <v/>
      </c>
      <c r="Y195" s="123" t="str">
        <f t="shared" si="95"/>
        <v/>
      </c>
      <c r="Z195" s="123" t="str">
        <f t="shared" si="96"/>
        <v/>
      </c>
      <c r="AA195" s="123" t="str">
        <f t="shared" si="97"/>
        <v/>
      </c>
      <c r="AB195" s="124" t="str">
        <f t="shared" si="98"/>
        <v/>
      </c>
      <c r="AC195" s="124" t="str">
        <f t="shared" si="99"/>
        <v/>
      </c>
      <c r="AD195" s="124" t="str">
        <f t="shared" si="100"/>
        <v/>
      </c>
      <c r="AE195" s="124" t="str">
        <f t="shared" si="101"/>
        <v/>
      </c>
      <c r="AF195" s="124" t="str">
        <f t="shared" si="102"/>
        <v/>
      </c>
      <c r="AG195" s="124" t="str">
        <f>IF(OR($C195="",L195="",M195=""),"",MAX(N195+'1043Bi Dati di base lav.'!T191-M195,0))</f>
        <v/>
      </c>
      <c r="AH195" s="124">
        <f>'1043Bi Dati di base lav.'!T191</f>
        <v>0</v>
      </c>
      <c r="AI195" s="124" t="str">
        <f t="shared" si="103"/>
        <v/>
      </c>
      <c r="AJ195" s="125">
        <f t="shared" si="104"/>
        <v>0</v>
      </c>
      <c r="AK195" s="126">
        <f t="shared" si="85"/>
        <v>0</v>
      </c>
      <c r="AL195" s="124">
        <f t="shared" si="105"/>
        <v>0</v>
      </c>
      <c r="AM195" s="124">
        <f>IF(E195="",0,'1043Bi Dati di base lav.'!P191)</f>
        <v>0</v>
      </c>
      <c r="AN195" s="127">
        <f>IF('1043Bi Dati di base lav.'!Y191&gt;0,AD195,0)</f>
        <v>0</v>
      </c>
      <c r="AO195" s="128">
        <f>IF('1043Bi Dati di base lav.'!Y191&gt;0,'1043Bi Dati di base lav.'!T191,0)</f>
        <v>0</v>
      </c>
      <c r="AP195" s="124" t="str">
        <f t="shared" si="106"/>
        <v/>
      </c>
      <c r="AQ195" s="124">
        <f>'1043Bi Dati di base lav.'!P191</f>
        <v>0</v>
      </c>
      <c r="AR195" s="124">
        <f t="shared" si="107"/>
        <v>0</v>
      </c>
    </row>
    <row r="196" spans="1:44" s="39" customFormat="1" ht="16.95" customHeight="1">
      <c r="A196" s="132" t="str">
        <f>IF('1043Bi Dati di base lav.'!A192="","",'1043Bi Dati di base lav.'!A192)</f>
        <v/>
      </c>
      <c r="B196" s="133" t="str">
        <f>IF('1043Bi Dati di base lav.'!B192="","",'1043Bi Dati di base lav.'!B192)</f>
        <v/>
      </c>
      <c r="C196" s="129" t="str">
        <f>IF('1043Bi Dati di base lav.'!C192="","",'1043Bi Dati di base lav.'!C192)</f>
        <v/>
      </c>
      <c r="D196" s="310" t="str">
        <f>IF(ISERROR('1043Bi Dati di base lav.'!AJ192),"",'1043Bi Dati di base lav.'!AJ192)</f>
        <v/>
      </c>
      <c r="E196" s="311" t="str">
        <f>IF('1043Bi Dati di base lav.'!N192="","",'1043Bi Dati di base lav.'!N192)</f>
        <v/>
      </c>
      <c r="F196" s="312" t="str">
        <f>IF('1043Bi Dati di base lav.'!O192="","",'1043Bi Dati di base lav.'!O192)</f>
        <v/>
      </c>
      <c r="G196" s="313" t="str">
        <f>IF('1043Bi Dati di base lav.'!P192="","",'1043Bi Dati di base lav.'!P192)</f>
        <v/>
      </c>
      <c r="H196" s="314" t="str">
        <f>IF('1043Bi Dati di base lav.'!Q192="","",'1043Bi Dati di base lav.'!Q192)</f>
        <v/>
      </c>
      <c r="I196" s="315" t="str">
        <f>IF('1043Bi Dati di base lav.'!R192="","",'1043Bi Dati di base lav.'!R192)</f>
        <v/>
      </c>
      <c r="J196" s="316" t="str">
        <f t="shared" si="86"/>
        <v/>
      </c>
      <c r="K196" s="317" t="str">
        <f>IF('1043Bi Dati di base lav.'!S192="","",'1043Bi Dati di base lav.'!S192)</f>
        <v/>
      </c>
      <c r="L196" s="318" t="str">
        <f t="shared" si="87"/>
        <v/>
      </c>
      <c r="M196" s="319" t="str">
        <f t="shared" si="88"/>
        <v/>
      </c>
      <c r="N196" s="320" t="str">
        <f t="shared" si="89"/>
        <v/>
      </c>
      <c r="O196" s="321" t="str">
        <f t="shared" si="90"/>
        <v/>
      </c>
      <c r="P196" s="322" t="str">
        <f t="shared" si="91"/>
        <v/>
      </c>
      <c r="Q196" s="318" t="str">
        <f t="shared" si="92"/>
        <v/>
      </c>
      <c r="R196" s="312" t="str">
        <f>IF(Q196="","",MAX((M196-AH196)*'1043Ai Domanda'!$B$31,0))</f>
        <v/>
      </c>
      <c r="S196" s="323" t="str">
        <f t="shared" si="93"/>
        <v/>
      </c>
      <c r="T196" s="119"/>
      <c r="U196" s="120" t="str">
        <f t="shared" si="94"/>
        <v/>
      </c>
      <c r="V196" s="121" t="str">
        <f>'1043Bi Dati di base lav.'!M192</f>
        <v/>
      </c>
      <c r="W196" s="122" t="str">
        <f>IF(A196="","",'1043Bi Dati di base lav.'!Q192-'1043Bi Dati di base lav.'!R192)</f>
        <v/>
      </c>
      <c r="X196" s="122" t="str">
        <f>IF(OR($C196="",E196="",F196="",G196="",K196="",'1043Ci Cif. d’affari stagionali'!$D$25&lt;&gt;"Diritto concesso"),"",E196-(F196+G196+W196+K196))</f>
        <v/>
      </c>
      <c r="Y196" s="123" t="str">
        <f t="shared" si="95"/>
        <v/>
      </c>
      <c r="Z196" s="123" t="str">
        <f t="shared" si="96"/>
        <v/>
      </c>
      <c r="AA196" s="123" t="str">
        <f t="shared" si="97"/>
        <v/>
      </c>
      <c r="AB196" s="124" t="str">
        <f t="shared" si="98"/>
        <v/>
      </c>
      <c r="AC196" s="124" t="str">
        <f t="shared" si="99"/>
        <v/>
      </c>
      <c r="AD196" s="124" t="str">
        <f t="shared" si="100"/>
        <v/>
      </c>
      <c r="AE196" s="124" t="str">
        <f t="shared" si="101"/>
        <v/>
      </c>
      <c r="AF196" s="124" t="str">
        <f t="shared" si="102"/>
        <v/>
      </c>
      <c r="AG196" s="124" t="str">
        <f>IF(OR($C196="",L196="",M196=""),"",MAX(N196+'1043Bi Dati di base lav.'!T192-M196,0))</f>
        <v/>
      </c>
      <c r="AH196" s="124">
        <f>'1043Bi Dati di base lav.'!T192</f>
        <v>0</v>
      </c>
      <c r="AI196" s="124" t="str">
        <f t="shared" si="103"/>
        <v/>
      </c>
      <c r="AJ196" s="125">
        <f t="shared" si="104"/>
        <v>0</v>
      </c>
      <c r="AK196" s="126">
        <f t="shared" si="85"/>
        <v>0</v>
      </c>
      <c r="AL196" s="124">
        <f t="shared" si="105"/>
        <v>0</v>
      </c>
      <c r="AM196" s="124">
        <f>IF(E196="",0,'1043Bi Dati di base lav.'!P192)</f>
        <v>0</v>
      </c>
      <c r="AN196" s="127">
        <f>IF('1043Bi Dati di base lav.'!Y192&gt;0,AD196,0)</f>
        <v>0</v>
      </c>
      <c r="AO196" s="128">
        <f>IF('1043Bi Dati di base lav.'!Y192&gt;0,'1043Bi Dati di base lav.'!T192,0)</f>
        <v>0</v>
      </c>
      <c r="AP196" s="124" t="str">
        <f t="shared" si="106"/>
        <v/>
      </c>
      <c r="AQ196" s="124">
        <f>'1043Bi Dati di base lav.'!P192</f>
        <v>0</v>
      </c>
      <c r="AR196" s="124">
        <f t="shared" si="107"/>
        <v>0</v>
      </c>
    </row>
    <row r="197" spans="1:44" s="39" customFormat="1" ht="16.95" customHeight="1">
      <c r="A197" s="132" t="str">
        <f>IF('1043Bi Dati di base lav.'!A193="","",'1043Bi Dati di base lav.'!A193)</f>
        <v/>
      </c>
      <c r="B197" s="133" t="str">
        <f>IF('1043Bi Dati di base lav.'!B193="","",'1043Bi Dati di base lav.'!B193)</f>
        <v/>
      </c>
      <c r="C197" s="129" t="str">
        <f>IF('1043Bi Dati di base lav.'!C193="","",'1043Bi Dati di base lav.'!C193)</f>
        <v/>
      </c>
      <c r="D197" s="310" t="str">
        <f>IF(ISERROR('1043Bi Dati di base lav.'!AJ193),"",'1043Bi Dati di base lav.'!AJ193)</f>
        <v/>
      </c>
      <c r="E197" s="311" t="str">
        <f>IF('1043Bi Dati di base lav.'!N193="","",'1043Bi Dati di base lav.'!N193)</f>
        <v/>
      </c>
      <c r="F197" s="312" t="str">
        <f>IF('1043Bi Dati di base lav.'!O193="","",'1043Bi Dati di base lav.'!O193)</f>
        <v/>
      </c>
      <c r="G197" s="313" t="str">
        <f>IF('1043Bi Dati di base lav.'!P193="","",'1043Bi Dati di base lav.'!P193)</f>
        <v/>
      </c>
      <c r="H197" s="314" t="str">
        <f>IF('1043Bi Dati di base lav.'!Q193="","",'1043Bi Dati di base lav.'!Q193)</f>
        <v/>
      </c>
      <c r="I197" s="315" t="str">
        <f>IF('1043Bi Dati di base lav.'!R193="","",'1043Bi Dati di base lav.'!R193)</f>
        <v/>
      </c>
      <c r="J197" s="316" t="str">
        <f t="shared" si="86"/>
        <v/>
      </c>
      <c r="K197" s="317" t="str">
        <f>IF('1043Bi Dati di base lav.'!S193="","",'1043Bi Dati di base lav.'!S193)</f>
        <v/>
      </c>
      <c r="L197" s="318" t="str">
        <f t="shared" si="87"/>
        <v/>
      </c>
      <c r="M197" s="319" t="str">
        <f t="shared" si="88"/>
        <v/>
      </c>
      <c r="N197" s="320" t="str">
        <f t="shared" si="89"/>
        <v/>
      </c>
      <c r="O197" s="321" t="str">
        <f t="shared" si="90"/>
        <v/>
      </c>
      <c r="P197" s="322" t="str">
        <f t="shared" si="91"/>
        <v/>
      </c>
      <c r="Q197" s="318" t="str">
        <f t="shared" si="92"/>
        <v/>
      </c>
      <c r="R197" s="312" t="str">
        <f>IF(Q197="","",MAX((M197-AH197)*'1043Ai Domanda'!$B$31,0))</f>
        <v/>
      </c>
      <c r="S197" s="323" t="str">
        <f t="shared" si="93"/>
        <v/>
      </c>
      <c r="T197" s="119"/>
      <c r="U197" s="120" t="str">
        <f t="shared" si="94"/>
        <v/>
      </c>
      <c r="V197" s="121" t="str">
        <f>'1043Bi Dati di base lav.'!M193</f>
        <v/>
      </c>
      <c r="W197" s="122" t="str">
        <f>IF(A197="","",'1043Bi Dati di base lav.'!Q193-'1043Bi Dati di base lav.'!R193)</f>
        <v/>
      </c>
      <c r="X197" s="122" t="str">
        <f>IF(OR($C197="",E197="",F197="",G197="",K197="",'1043Ci Cif. d’affari stagionali'!$D$25&lt;&gt;"Diritto concesso"),"",E197-(F197+G197+W197+K197))</f>
        <v/>
      </c>
      <c r="Y197" s="123" t="str">
        <f t="shared" si="95"/>
        <v/>
      </c>
      <c r="Z197" s="123" t="str">
        <f t="shared" si="96"/>
        <v/>
      </c>
      <c r="AA197" s="123" t="str">
        <f t="shared" si="97"/>
        <v/>
      </c>
      <c r="AB197" s="124" t="str">
        <f t="shared" si="98"/>
        <v/>
      </c>
      <c r="AC197" s="124" t="str">
        <f t="shared" si="99"/>
        <v/>
      </c>
      <c r="AD197" s="124" t="str">
        <f t="shared" si="100"/>
        <v/>
      </c>
      <c r="AE197" s="124" t="str">
        <f t="shared" si="101"/>
        <v/>
      </c>
      <c r="AF197" s="124" t="str">
        <f t="shared" si="102"/>
        <v/>
      </c>
      <c r="AG197" s="124" t="str">
        <f>IF(OR($C197="",L197="",M197=""),"",MAX(N197+'1043Bi Dati di base lav.'!T193-M197,0))</f>
        <v/>
      </c>
      <c r="AH197" s="124">
        <f>'1043Bi Dati di base lav.'!T193</f>
        <v>0</v>
      </c>
      <c r="AI197" s="124" t="str">
        <f t="shared" si="103"/>
        <v/>
      </c>
      <c r="AJ197" s="125">
        <f t="shared" si="104"/>
        <v>0</v>
      </c>
      <c r="AK197" s="126">
        <f t="shared" si="85"/>
        <v>0</v>
      </c>
      <c r="AL197" s="124">
        <f t="shared" si="105"/>
        <v>0</v>
      </c>
      <c r="AM197" s="124">
        <f>IF(E197="",0,'1043Bi Dati di base lav.'!P193)</f>
        <v>0</v>
      </c>
      <c r="AN197" s="127">
        <f>IF('1043Bi Dati di base lav.'!Y193&gt;0,AD197,0)</f>
        <v>0</v>
      </c>
      <c r="AO197" s="128">
        <f>IF('1043Bi Dati di base lav.'!Y193&gt;0,'1043Bi Dati di base lav.'!T193,0)</f>
        <v>0</v>
      </c>
      <c r="AP197" s="124" t="str">
        <f t="shared" si="106"/>
        <v/>
      </c>
      <c r="AQ197" s="124">
        <f>'1043Bi Dati di base lav.'!P193</f>
        <v>0</v>
      </c>
      <c r="AR197" s="124">
        <f t="shared" si="107"/>
        <v>0</v>
      </c>
    </row>
    <row r="198" spans="1:44" s="39" customFormat="1" ht="16.95" customHeight="1">
      <c r="A198" s="132" t="str">
        <f>IF('1043Bi Dati di base lav.'!A194="","",'1043Bi Dati di base lav.'!A194)</f>
        <v/>
      </c>
      <c r="B198" s="133" t="str">
        <f>IF('1043Bi Dati di base lav.'!B194="","",'1043Bi Dati di base lav.'!B194)</f>
        <v/>
      </c>
      <c r="C198" s="129" t="str">
        <f>IF('1043Bi Dati di base lav.'!C194="","",'1043Bi Dati di base lav.'!C194)</f>
        <v/>
      </c>
      <c r="D198" s="310" t="str">
        <f>IF(ISERROR('1043Bi Dati di base lav.'!AJ194),"",'1043Bi Dati di base lav.'!AJ194)</f>
        <v/>
      </c>
      <c r="E198" s="311" t="str">
        <f>IF('1043Bi Dati di base lav.'!N194="","",'1043Bi Dati di base lav.'!N194)</f>
        <v/>
      </c>
      <c r="F198" s="312" t="str">
        <f>IF('1043Bi Dati di base lav.'!O194="","",'1043Bi Dati di base lav.'!O194)</f>
        <v/>
      </c>
      <c r="G198" s="313" t="str">
        <f>IF('1043Bi Dati di base lav.'!P194="","",'1043Bi Dati di base lav.'!P194)</f>
        <v/>
      </c>
      <c r="H198" s="314" t="str">
        <f>IF('1043Bi Dati di base lav.'!Q194="","",'1043Bi Dati di base lav.'!Q194)</f>
        <v/>
      </c>
      <c r="I198" s="315" t="str">
        <f>IF('1043Bi Dati di base lav.'!R194="","",'1043Bi Dati di base lav.'!R194)</f>
        <v/>
      </c>
      <c r="J198" s="316" t="str">
        <f t="shared" si="86"/>
        <v/>
      </c>
      <c r="K198" s="317" t="str">
        <f>IF('1043Bi Dati di base lav.'!S194="","",'1043Bi Dati di base lav.'!S194)</f>
        <v/>
      </c>
      <c r="L198" s="318" t="str">
        <f t="shared" si="87"/>
        <v/>
      </c>
      <c r="M198" s="319" t="str">
        <f t="shared" si="88"/>
        <v/>
      </c>
      <c r="N198" s="320" t="str">
        <f t="shared" si="89"/>
        <v/>
      </c>
      <c r="O198" s="321" t="str">
        <f t="shared" si="90"/>
        <v/>
      </c>
      <c r="P198" s="322" t="str">
        <f t="shared" si="91"/>
        <v/>
      </c>
      <c r="Q198" s="318" t="str">
        <f t="shared" si="92"/>
        <v/>
      </c>
      <c r="R198" s="312" t="str">
        <f>IF(Q198="","",MAX((M198-AH198)*'1043Ai Domanda'!$B$31,0))</f>
        <v/>
      </c>
      <c r="S198" s="323" t="str">
        <f t="shared" si="93"/>
        <v/>
      </c>
      <c r="T198" s="119"/>
      <c r="U198" s="120" t="str">
        <f t="shared" si="94"/>
        <v/>
      </c>
      <c r="V198" s="121" t="str">
        <f>'1043Bi Dati di base lav.'!M194</f>
        <v/>
      </c>
      <c r="W198" s="122" t="str">
        <f>IF(A198="","",'1043Bi Dati di base lav.'!Q194-'1043Bi Dati di base lav.'!R194)</f>
        <v/>
      </c>
      <c r="X198" s="122" t="str">
        <f>IF(OR($C198="",E198="",F198="",G198="",K198="",'1043Ci Cif. d’affari stagionali'!$D$25&lt;&gt;"Diritto concesso"),"",E198-(F198+G198+W198+K198))</f>
        <v/>
      </c>
      <c r="Y198" s="123" t="str">
        <f t="shared" si="95"/>
        <v/>
      </c>
      <c r="Z198" s="123" t="str">
        <f t="shared" si="96"/>
        <v/>
      </c>
      <c r="AA198" s="123" t="str">
        <f t="shared" si="97"/>
        <v/>
      </c>
      <c r="AB198" s="124" t="str">
        <f t="shared" si="98"/>
        <v/>
      </c>
      <c r="AC198" s="124" t="str">
        <f t="shared" si="99"/>
        <v/>
      </c>
      <c r="AD198" s="124" t="str">
        <f t="shared" si="100"/>
        <v/>
      </c>
      <c r="AE198" s="124" t="str">
        <f t="shared" si="101"/>
        <v/>
      </c>
      <c r="AF198" s="124" t="str">
        <f t="shared" si="102"/>
        <v/>
      </c>
      <c r="AG198" s="124" t="str">
        <f>IF(OR($C198="",L198="",M198=""),"",MAX(N198+'1043Bi Dati di base lav.'!T194-M198,0))</f>
        <v/>
      </c>
      <c r="AH198" s="124">
        <f>'1043Bi Dati di base lav.'!T194</f>
        <v>0</v>
      </c>
      <c r="AI198" s="124" t="str">
        <f t="shared" si="103"/>
        <v/>
      </c>
      <c r="AJ198" s="125">
        <f t="shared" si="104"/>
        <v>0</v>
      </c>
      <c r="AK198" s="126">
        <f t="shared" si="85"/>
        <v>0</v>
      </c>
      <c r="AL198" s="124">
        <f t="shared" si="105"/>
        <v>0</v>
      </c>
      <c r="AM198" s="124">
        <f>IF(E198="",0,'1043Bi Dati di base lav.'!P194)</f>
        <v>0</v>
      </c>
      <c r="AN198" s="127">
        <f>IF('1043Bi Dati di base lav.'!Y194&gt;0,AD198,0)</f>
        <v>0</v>
      </c>
      <c r="AO198" s="128">
        <f>IF('1043Bi Dati di base lav.'!Y194&gt;0,'1043Bi Dati di base lav.'!T194,0)</f>
        <v>0</v>
      </c>
      <c r="AP198" s="124" t="str">
        <f t="shared" si="106"/>
        <v/>
      </c>
      <c r="AQ198" s="124">
        <f>'1043Bi Dati di base lav.'!P194</f>
        <v>0</v>
      </c>
      <c r="AR198" s="124">
        <f t="shared" si="107"/>
        <v>0</v>
      </c>
    </row>
    <row r="199" spans="1:44" s="39" customFormat="1" ht="16.95" customHeight="1">
      <c r="A199" s="132" t="str">
        <f>IF('1043Bi Dati di base lav.'!A195="","",'1043Bi Dati di base lav.'!A195)</f>
        <v/>
      </c>
      <c r="B199" s="133" t="str">
        <f>IF('1043Bi Dati di base lav.'!B195="","",'1043Bi Dati di base lav.'!B195)</f>
        <v/>
      </c>
      <c r="C199" s="129" t="str">
        <f>IF('1043Bi Dati di base lav.'!C195="","",'1043Bi Dati di base lav.'!C195)</f>
        <v/>
      </c>
      <c r="D199" s="310" t="str">
        <f>IF(ISERROR('1043Bi Dati di base lav.'!AJ195),"",'1043Bi Dati di base lav.'!AJ195)</f>
        <v/>
      </c>
      <c r="E199" s="311" t="str">
        <f>IF('1043Bi Dati di base lav.'!N195="","",'1043Bi Dati di base lav.'!N195)</f>
        <v/>
      </c>
      <c r="F199" s="312" t="str">
        <f>IF('1043Bi Dati di base lav.'!O195="","",'1043Bi Dati di base lav.'!O195)</f>
        <v/>
      </c>
      <c r="G199" s="313" t="str">
        <f>IF('1043Bi Dati di base lav.'!P195="","",'1043Bi Dati di base lav.'!P195)</f>
        <v/>
      </c>
      <c r="H199" s="314" t="str">
        <f>IF('1043Bi Dati di base lav.'!Q195="","",'1043Bi Dati di base lav.'!Q195)</f>
        <v/>
      </c>
      <c r="I199" s="315" t="str">
        <f>IF('1043Bi Dati di base lav.'!R195="","",'1043Bi Dati di base lav.'!R195)</f>
        <v/>
      </c>
      <c r="J199" s="316" t="str">
        <f t="shared" si="86"/>
        <v/>
      </c>
      <c r="K199" s="317" t="str">
        <f>IF('1043Bi Dati di base lav.'!S195="","",'1043Bi Dati di base lav.'!S195)</f>
        <v/>
      </c>
      <c r="L199" s="318" t="str">
        <f t="shared" si="87"/>
        <v/>
      </c>
      <c r="M199" s="319" t="str">
        <f t="shared" si="88"/>
        <v/>
      </c>
      <c r="N199" s="320" t="str">
        <f t="shared" si="89"/>
        <v/>
      </c>
      <c r="O199" s="321" t="str">
        <f t="shared" si="90"/>
        <v/>
      </c>
      <c r="P199" s="322" t="str">
        <f t="shared" si="91"/>
        <v/>
      </c>
      <c r="Q199" s="318" t="str">
        <f t="shared" si="92"/>
        <v/>
      </c>
      <c r="R199" s="312" t="str">
        <f>IF(Q199="","",MAX((M199-AH199)*'1043Ai Domanda'!$B$31,0))</f>
        <v/>
      </c>
      <c r="S199" s="323" t="str">
        <f t="shared" si="93"/>
        <v/>
      </c>
      <c r="T199" s="119"/>
      <c r="U199" s="120" t="str">
        <f t="shared" si="94"/>
        <v/>
      </c>
      <c r="V199" s="121" t="str">
        <f>'1043Bi Dati di base lav.'!M195</f>
        <v/>
      </c>
      <c r="W199" s="122" t="str">
        <f>IF(A199="","",'1043Bi Dati di base lav.'!Q195-'1043Bi Dati di base lav.'!R195)</f>
        <v/>
      </c>
      <c r="X199" s="122" t="str">
        <f>IF(OR($C199="",E199="",F199="",G199="",K199="",'1043Ci Cif. d’affari stagionali'!$D$25&lt;&gt;"Diritto concesso"),"",E199-(F199+G199+W199+K199))</f>
        <v/>
      </c>
      <c r="Y199" s="123" t="str">
        <f t="shared" si="95"/>
        <v/>
      </c>
      <c r="Z199" s="123" t="str">
        <f t="shared" si="96"/>
        <v/>
      </c>
      <c r="AA199" s="123" t="str">
        <f t="shared" si="97"/>
        <v/>
      </c>
      <c r="AB199" s="124" t="str">
        <f t="shared" si="98"/>
        <v/>
      </c>
      <c r="AC199" s="124" t="str">
        <f t="shared" si="99"/>
        <v/>
      </c>
      <c r="AD199" s="124" t="str">
        <f t="shared" si="100"/>
        <v/>
      </c>
      <c r="AE199" s="124" t="str">
        <f t="shared" si="101"/>
        <v/>
      </c>
      <c r="AF199" s="124" t="str">
        <f t="shared" si="102"/>
        <v/>
      </c>
      <c r="AG199" s="124" t="str">
        <f>IF(OR($C199="",L199="",M199=""),"",MAX(N199+'1043Bi Dati di base lav.'!T195-M199,0))</f>
        <v/>
      </c>
      <c r="AH199" s="124">
        <f>'1043Bi Dati di base lav.'!T195</f>
        <v>0</v>
      </c>
      <c r="AI199" s="124" t="str">
        <f t="shared" si="103"/>
        <v/>
      </c>
      <c r="AJ199" s="125">
        <f t="shared" si="104"/>
        <v>0</v>
      </c>
      <c r="AK199" s="126">
        <f t="shared" si="85"/>
        <v>0</v>
      </c>
      <c r="AL199" s="124">
        <f t="shared" si="105"/>
        <v>0</v>
      </c>
      <c r="AM199" s="124">
        <f>IF(E199="",0,'1043Bi Dati di base lav.'!P195)</f>
        <v>0</v>
      </c>
      <c r="AN199" s="127">
        <f>IF('1043Bi Dati di base lav.'!Y195&gt;0,AD199,0)</f>
        <v>0</v>
      </c>
      <c r="AO199" s="128">
        <f>IF('1043Bi Dati di base lav.'!Y195&gt;0,'1043Bi Dati di base lav.'!T195,0)</f>
        <v>0</v>
      </c>
      <c r="AP199" s="124" t="str">
        <f t="shared" si="106"/>
        <v/>
      </c>
      <c r="AQ199" s="124">
        <f>'1043Bi Dati di base lav.'!P195</f>
        <v>0</v>
      </c>
      <c r="AR199" s="124">
        <f t="shared" si="107"/>
        <v>0</v>
      </c>
    </row>
    <row r="200" spans="1:44" s="39" customFormat="1" ht="16.95" customHeight="1">
      <c r="A200" s="132" t="str">
        <f>IF('1043Bi Dati di base lav.'!A196="","",'1043Bi Dati di base lav.'!A196)</f>
        <v/>
      </c>
      <c r="B200" s="133" t="str">
        <f>IF('1043Bi Dati di base lav.'!B196="","",'1043Bi Dati di base lav.'!B196)</f>
        <v/>
      </c>
      <c r="C200" s="129" t="str">
        <f>IF('1043Bi Dati di base lav.'!C196="","",'1043Bi Dati di base lav.'!C196)</f>
        <v/>
      </c>
      <c r="D200" s="310" t="str">
        <f>IF(ISERROR('1043Bi Dati di base lav.'!AJ196),"",'1043Bi Dati di base lav.'!AJ196)</f>
        <v/>
      </c>
      <c r="E200" s="311" t="str">
        <f>IF('1043Bi Dati di base lav.'!N196="","",'1043Bi Dati di base lav.'!N196)</f>
        <v/>
      </c>
      <c r="F200" s="312" t="str">
        <f>IF('1043Bi Dati di base lav.'!O196="","",'1043Bi Dati di base lav.'!O196)</f>
        <v/>
      </c>
      <c r="G200" s="313" t="str">
        <f>IF('1043Bi Dati di base lav.'!P196="","",'1043Bi Dati di base lav.'!P196)</f>
        <v/>
      </c>
      <c r="H200" s="314" t="str">
        <f>IF('1043Bi Dati di base lav.'!Q196="","",'1043Bi Dati di base lav.'!Q196)</f>
        <v/>
      </c>
      <c r="I200" s="315" t="str">
        <f>IF('1043Bi Dati di base lav.'!R196="","",'1043Bi Dati di base lav.'!R196)</f>
        <v/>
      </c>
      <c r="J200" s="316" t="str">
        <f t="shared" si="86"/>
        <v/>
      </c>
      <c r="K200" s="317" t="str">
        <f>IF('1043Bi Dati di base lav.'!S196="","",'1043Bi Dati di base lav.'!S196)</f>
        <v/>
      </c>
      <c r="L200" s="318" t="str">
        <f t="shared" si="87"/>
        <v/>
      </c>
      <c r="M200" s="319" t="str">
        <f t="shared" si="88"/>
        <v/>
      </c>
      <c r="N200" s="320" t="str">
        <f t="shared" si="89"/>
        <v/>
      </c>
      <c r="O200" s="321" t="str">
        <f t="shared" si="90"/>
        <v/>
      </c>
      <c r="P200" s="322" t="str">
        <f t="shared" si="91"/>
        <v/>
      </c>
      <c r="Q200" s="318" t="str">
        <f t="shared" si="92"/>
        <v/>
      </c>
      <c r="R200" s="312" t="str">
        <f>IF(Q200="","",MAX((M200-AH200)*'1043Ai Domanda'!$B$31,0))</f>
        <v/>
      </c>
      <c r="S200" s="323" t="str">
        <f t="shared" si="93"/>
        <v/>
      </c>
      <c r="T200" s="119"/>
      <c r="U200" s="120" t="str">
        <f t="shared" si="94"/>
        <v/>
      </c>
      <c r="V200" s="121" t="str">
        <f>'1043Bi Dati di base lav.'!M196</f>
        <v/>
      </c>
      <c r="W200" s="122" t="str">
        <f>IF(A200="","",'1043Bi Dati di base lav.'!Q196-'1043Bi Dati di base lav.'!R196)</f>
        <v/>
      </c>
      <c r="X200" s="122" t="str">
        <f>IF(OR($C200="",E200="",F200="",G200="",K200="",'1043Ci Cif. d’affari stagionali'!$D$25&lt;&gt;"Diritto concesso"),"",E200-(F200+G200+W200+K200))</f>
        <v/>
      </c>
      <c r="Y200" s="123" t="str">
        <f t="shared" si="95"/>
        <v/>
      </c>
      <c r="Z200" s="123" t="str">
        <f t="shared" si="96"/>
        <v/>
      </c>
      <c r="AA200" s="123" t="str">
        <f t="shared" si="97"/>
        <v/>
      </c>
      <c r="AB200" s="124" t="str">
        <f t="shared" si="98"/>
        <v/>
      </c>
      <c r="AC200" s="124" t="str">
        <f t="shared" si="99"/>
        <v/>
      </c>
      <c r="AD200" s="124" t="str">
        <f t="shared" si="100"/>
        <v/>
      </c>
      <c r="AE200" s="124" t="str">
        <f t="shared" si="101"/>
        <v/>
      </c>
      <c r="AF200" s="124" t="str">
        <f t="shared" si="102"/>
        <v/>
      </c>
      <c r="AG200" s="124" t="str">
        <f>IF(OR($C200="",L200="",M200=""),"",MAX(N200+'1043Bi Dati di base lav.'!T196-M200,0))</f>
        <v/>
      </c>
      <c r="AH200" s="124">
        <f>'1043Bi Dati di base lav.'!T196</f>
        <v>0</v>
      </c>
      <c r="AI200" s="124" t="str">
        <f t="shared" si="103"/>
        <v/>
      </c>
      <c r="AJ200" s="125">
        <f t="shared" si="104"/>
        <v>0</v>
      </c>
      <c r="AK200" s="126">
        <f t="shared" si="85"/>
        <v>0</v>
      </c>
      <c r="AL200" s="124">
        <f t="shared" si="105"/>
        <v>0</v>
      </c>
      <c r="AM200" s="124">
        <f>IF(E200="",0,'1043Bi Dati di base lav.'!P196)</f>
        <v>0</v>
      </c>
      <c r="AN200" s="127">
        <f>IF('1043Bi Dati di base lav.'!Y196&gt;0,AD200,0)</f>
        <v>0</v>
      </c>
      <c r="AO200" s="128">
        <f>IF('1043Bi Dati di base lav.'!Y196&gt;0,'1043Bi Dati di base lav.'!T196,0)</f>
        <v>0</v>
      </c>
      <c r="AP200" s="124" t="str">
        <f t="shared" si="106"/>
        <v/>
      </c>
      <c r="AQ200" s="124">
        <f>'1043Bi Dati di base lav.'!P196</f>
        <v>0</v>
      </c>
      <c r="AR200" s="124">
        <f t="shared" si="107"/>
        <v>0</v>
      </c>
    </row>
    <row r="201" spans="1:44" s="39" customFormat="1" ht="16.95" customHeight="1">
      <c r="A201" s="132" t="str">
        <f>IF('1043Bi Dati di base lav.'!A197="","",'1043Bi Dati di base lav.'!A197)</f>
        <v/>
      </c>
      <c r="B201" s="133" t="str">
        <f>IF('1043Bi Dati di base lav.'!B197="","",'1043Bi Dati di base lav.'!B197)</f>
        <v/>
      </c>
      <c r="C201" s="129" t="str">
        <f>IF('1043Bi Dati di base lav.'!C197="","",'1043Bi Dati di base lav.'!C197)</f>
        <v/>
      </c>
      <c r="D201" s="310" t="str">
        <f>IF(ISERROR('1043Bi Dati di base lav.'!AJ197),"",'1043Bi Dati di base lav.'!AJ197)</f>
        <v/>
      </c>
      <c r="E201" s="311" t="str">
        <f>IF('1043Bi Dati di base lav.'!N197="","",'1043Bi Dati di base lav.'!N197)</f>
        <v/>
      </c>
      <c r="F201" s="312" t="str">
        <f>IF('1043Bi Dati di base lav.'!O197="","",'1043Bi Dati di base lav.'!O197)</f>
        <v/>
      </c>
      <c r="G201" s="313" t="str">
        <f>IF('1043Bi Dati di base lav.'!P197="","",'1043Bi Dati di base lav.'!P197)</f>
        <v/>
      </c>
      <c r="H201" s="314" t="str">
        <f>IF('1043Bi Dati di base lav.'!Q197="","",'1043Bi Dati di base lav.'!Q197)</f>
        <v/>
      </c>
      <c r="I201" s="315" t="str">
        <f>IF('1043Bi Dati di base lav.'!R197="","",'1043Bi Dati di base lav.'!R197)</f>
        <v/>
      </c>
      <c r="J201" s="316" t="str">
        <f t="shared" si="86"/>
        <v/>
      </c>
      <c r="K201" s="317" t="str">
        <f>IF('1043Bi Dati di base lav.'!S197="","",'1043Bi Dati di base lav.'!S197)</f>
        <v/>
      </c>
      <c r="L201" s="318" t="str">
        <f t="shared" si="87"/>
        <v/>
      </c>
      <c r="M201" s="319" t="str">
        <f t="shared" si="88"/>
        <v/>
      </c>
      <c r="N201" s="320" t="str">
        <f t="shared" si="89"/>
        <v/>
      </c>
      <c r="O201" s="321" t="str">
        <f t="shared" si="90"/>
        <v/>
      </c>
      <c r="P201" s="322" t="str">
        <f t="shared" si="91"/>
        <v/>
      </c>
      <c r="Q201" s="318" t="str">
        <f t="shared" si="92"/>
        <v/>
      </c>
      <c r="R201" s="312" t="str">
        <f>IF(Q201="","",MAX((M201-AH201)*'1043Ai Domanda'!$B$31,0))</f>
        <v/>
      </c>
      <c r="S201" s="323" t="str">
        <f t="shared" si="93"/>
        <v/>
      </c>
      <c r="T201" s="119"/>
      <c r="U201" s="120" t="str">
        <f t="shared" si="94"/>
        <v/>
      </c>
      <c r="V201" s="121" t="str">
        <f>'1043Bi Dati di base lav.'!M197</f>
        <v/>
      </c>
      <c r="W201" s="122" t="str">
        <f>IF(A201="","",'1043Bi Dati di base lav.'!Q197-'1043Bi Dati di base lav.'!R197)</f>
        <v/>
      </c>
      <c r="X201" s="122" t="str">
        <f>IF(OR($C201="",E201="",F201="",G201="",K201="",'1043Ci Cif. d’affari stagionali'!$D$25&lt;&gt;"Diritto concesso"),"",E201-(F201+G201+W201+K201))</f>
        <v/>
      </c>
      <c r="Y201" s="123" t="str">
        <f t="shared" si="95"/>
        <v/>
      </c>
      <c r="Z201" s="123" t="str">
        <f t="shared" si="96"/>
        <v/>
      </c>
      <c r="AA201" s="123" t="str">
        <f t="shared" si="97"/>
        <v/>
      </c>
      <c r="AB201" s="124" t="str">
        <f t="shared" si="98"/>
        <v/>
      </c>
      <c r="AC201" s="124" t="str">
        <f t="shared" si="99"/>
        <v/>
      </c>
      <c r="AD201" s="124" t="str">
        <f t="shared" si="100"/>
        <v/>
      </c>
      <c r="AE201" s="124" t="str">
        <f t="shared" si="101"/>
        <v/>
      </c>
      <c r="AF201" s="124" t="str">
        <f t="shared" si="102"/>
        <v/>
      </c>
      <c r="AG201" s="124" t="str">
        <f>IF(OR($C201="",L201="",M201=""),"",MAX(N201+'1043Bi Dati di base lav.'!T197-M201,0))</f>
        <v/>
      </c>
      <c r="AH201" s="124">
        <f>'1043Bi Dati di base lav.'!T197</f>
        <v>0</v>
      </c>
      <c r="AI201" s="124" t="str">
        <f t="shared" si="103"/>
        <v/>
      </c>
      <c r="AJ201" s="125">
        <f t="shared" si="104"/>
        <v>0</v>
      </c>
      <c r="AK201" s="126">
        <f t="shared" si="85"/>
        <v>0</v>
      </c>
      <c r="AL201" s="124">
        <f t="shared" si="105"/>
        <v>0</v>
      </c>
      <c r="AM201" s="124">
        <f>IF(E201="",0,'1043Bi Dati di base lav.'!P197)</f>
        <v>0</v>
      </c>
      <c r="AN201" s="127">
        <f>IF('1043Bi Dati di base lav.'!Y197&gt;0,AD201,0)</f>
        <v>0</v>
      </c>
      <c r="AO201" s="128">
        <f>IF('1043Bi Dati di base lav.'!Y197&gt;0,'1043Bi Dati di base lav.'!T197,0)</f>
        <v>0</v>
      </c>
      <c r="AP201" s="124" t="str">
        <f t="shared" si="106"/>
        <v/>
      </c>
      <c r="AQ201" s="124">
        <f>'1043Bi Dati di base lav.'!P197</f>
        <v>0</v>
      </c>
      <c r="AR201" s="124">
        <f t="shared" si="107"/>
        <v>0</v>
      </c>
    </row>
    <row r="202" spans="1:44" s="39" customFormat="1" ht="16.95" customHeight="1">
      <c r="A202" s="132" t="str">
        <f>IF('1043Bi Dati di base lav.'!A198="","",'1043Bi Dati di base lav.'!A198)</f>
        <v/>
      </c>
      <c r="B202" s="133" t="str">
        <f>IF('1043Bi Dati di base lav.'!B198="","",'1043Bi Dati di base lav.'!B198)</f>
        <v/>
      </c>
      <c r="C202" s="129" t="str">
        <f>IF('1043Bi Dati di base lav.'!C198="","",'1043Bi Dati di base lav.'!C198)</f>
        <v/>
      </c>
      <c r="D202" s="310" t="str">
        <f>IF(ISERROR('1043Bi Dati di base lav.'!AJ198),"",'1043Bi Dati di base lav.'!AJ198)</f>
        <v/>
      </c>
      <c r="E202" s="311" t="str">
        <f>IF('1043Bi Dati di base lav.'!N198="","",'1043Bi Dati di base lav.'!N198)</f>
        <v/>
      </c>
      <c r="F202" s="312" t="str">
        <f>IF('1043Bi Dati di base lav.'!O198="","",'1043Bi Dati di base lav.'!O198)</f>
        <v/>
      </c>
      <c r="G202" s="313" t="str">
        <f>IF('1043Bi Dati di base lav.'!P198="","",'1043Bi Dati di base lav.'!P198)</f>
        <v/>
      </c>
      <c r="H202" s="314" t="str">
        <f>IF('1043Bi Dati di base lav.'!Q198="","",'1043Bi Dati di base lav.'!Q198)</f>
        <v/>
      </c>
      <c r="I202" s="315" t="str">
        <f>IF('1043Bi Dati di base lav.'!R198="","",'1043Bi Dati di base lav.'!R198)</f>
        <v/>
      </c>
      <c r="J202" s="316" t="str">
        <f t="shared" si="86"/>
        <v/>
      </c>
      <c r="K202" s="317" t="str">
        <f>IF('1043Bi Dati di base lav.'!S198="","",'1043Bi Dati di base lav.'!S198)</f>
        <v/>
      </c>
      <c r="L202" s="318" t="str">
        <f t="shared" si="87"/>
        <v/>
      </c>
      <c r="M202" s="319" t="str">
        <f t="shared" si="88"/>
        <v/>
      </c>
      <c r="N202" s="320" t="str">
        <f t="shared" si="89"/>
        <v/>
      </c>
      <c r="O202" s="321" t="str">
        <f t="shared" si="90"/>
        <v/>
      </c>
      <c r="P202" s="322" t="str">
        <f t="shared" si="91"/>
        <v/>
      </c>
      <c r="Q202" s="318" t="str">
        <f t="shared" si="92"/>
        <v/>
      </c>
      <c r="R202" s="312" t="str">
        <f>IF(Q202="","",MAX((M202-AH202)*'1043Ai Domanda'!$B$31,0))</f>
        <v/>
      </c>
      <c r="S202" s="323" t="str">
        <f t="shared" si="93"/>
        <v/>
      </c>
      <c r="T202" s="119"/>
      <c r="U202" s="120" t="str">
        <f t="shared" si="94"/>
        <v/>
      </c>
      <c r="V202" s="121" t="str">
        <f>'1043Bi Dati di base lav.'!M198</f>
        <v/>
      </c>
      <c r="W202" s="122" t="str">
        <f>IF(A202="","",'1043Bi Dati di base lav.'!Q198-'1043Bi Dati di base lav.'!R198)</f>
        <v/>
      </c>
      <c r="X202" s="122" t="str">
        <f>IF(OR($C202="",E202="",F202="",G202="",K202="",'1043Ci Cif. d’affari stagionali'!$D$25&lt;&gt;"Diritto concesso"),"",E202-(F202+G202+W202+K202))</f>
        <v/>
      </c>
      <c r="Y202" s="123" t="str">
        <f t="shared" si="95"/>
        <v/>
      </c>
      <c r="Z202" s="123" t="str">
        <f t="shared" si="96"/>
        <v/>
      </c>
      <c r="AA202" s="123" t="str">
        <f t="shared" si="97"/>
        <v/>
      </c>
      <c r="AB202" s="124" t="str">
        <f t="shared" si="98"/>
        <v/>
      </c>
      <c r="AC202" s="124" t="str">
        <f t="shared" si="99"/>
        <v/>
      </c>
      <c r="AD202" s="124" t="str">
        <f t="shared" si="100"/>
        <v/>
      </c>
      <c r="AE202" s="124" t="str">
        <f t="shared" si="101"/>
        <v/>
      </c>
      <c r="AF202" s="124" t="str">
        <f t="shared" si="102"/>
        <v/>
      </c>
      <c r="AG202" s="124" t="str">
        <f>IF(OR($C202="",L202="",M202=""),"",MAX(N202+'1043Bi Dati di base lav.'!T198-M202,0))</f>
        <v/>
      </c>
      <c r="AH202" s="124">
        <f>'1043Bi Dati di base lav.'!T198</f>
        <v>0</v>
      </c>
      <c r="AI202" s="124" t="str">
        <f t="shared" si="103"/>
        <v/>
      </c>
      <c r="AJ202" s="125">
        <f t="shared" si="104"/>
        <v>0</v>
      </c>
      <c r="AK202" s="126">
        <f t="shared" si="85"/>
        <v>0</v>
      </c>
      <c r="AL202" s="124">
        <f t="shared" si="105"/>
        <v>0</v>
      </c>
      <c r="AM202" s="124">
        <f>IF(E202="",0,'1043Bi Dati di base lav.'!P198)</f>
        <v>0</v>
      </c>
      <c r="AN202" s="127">
        <f>IF('1043Bi Dati di base lav.'!Y198&gt;0,AD202,0)</f>
        <v>0</v>
      </c>
      <c r="AO202" s="128">
        <f>IF('1043Bi Dati di base lav.'!Y198&gt;0,'1043Bi Dati di base lav.'!T198,0)</f>
        <v>0</v>
      </c>
      <c r="AP202" s="124" t="str">
        <f t="shared" si="106"/>
        <v/>
      </c>
      <c r="AQ202" s="124">
        <f>'1043Bi Dati di base lav.'!P198</f>
        <v>0</v>
      </c>
      <c r="AR202" s="124">
        <f t="shared" si="107"/>
        <v>0</v>
      </c>
    </row>
    <row r="203" spans="1:44" s="39" customFormat="1" ht="16.95" customHeight="1">
      <c r="A203" s="132" t="str">
        <f>IF('1043Bi Dati di base lav.'!A199="","",'1043Bi Dati di base lav.'!A199)</f>
        <v/>
      </c>
      <c r="B203" s="133" t="str">
        <f>IF('1043Bi Dati di base lav.'!B199="","",'1043Bi Dati di base lav.'!B199)</f>
        <v/>
      </c>
      <c r="C203" s="129" t="str">
        <f>IF('1043Bi Dati di base lav.'!C199="","",'1043Bi Dati di base lav.'!C199)</f>
        <v/>
      </c>
      <c r="D203" s="310" t="str">
        <f>IF(ISERROR('1043Bi Dati di base lav.'!AJ199),"",'1043Bi Dati di base lav.'!AJ199)</f>
        <v/>
      </c>
      <c r="E203" s="311" t="str">
        <f>IF('1043Bi Dati di base lav.'!N199="","",'1043Bi Dati di base lav.'!N199)</f>
        <v/>
      </c>
      <c r="F203" s="312" t="str">
        <f>IF('1043Bi Dati di base lav.'!O199="","",'1043Bi Dati di base lav.'!O199)</f>
        <v/>
      </c>
      <c r="G203" s="313" t="str">
        <f>IF('1043Bi Dati di base lav.'!P199="","",'1043Bi Dati di base lav.'!P199)</f>
        <v/>
      </c>
      <c r="H203" s="314" t="str">
        <f>IF('1043Bi Dati di base lav.'!Q199="","",'1043Bi Dati di base lav.'!Q199)</f>
        <v/>
      </c>
      <c r="I203" s="315" t="str">
        <f>IF('1043Bi Dati di base lav.'!R199="","",'1043Bi Dati di base lav.'!R199)</f>
        <v/>
      </c>
      <c r="J203" s="316" t="str">
        <f t="shared" si="86"/>
        <v/>
      </c>
      <c r="K203" s="317" t="str">
        <f>IF('1043Bi Dati di base lav.'!S199="","",'1043Bi Dati di base lav.'!S199)</f>
        <v/>
      </c>
      <c r="L203" s="318" t="str">
        <f t="shared" si="87"/>
        <v/>
      </c>
      <c r="M203" s="319" t="str">
        <f t="shared" si="88"/>
        <v/>
      </c>
      <c r="N203" s="320" t="str">
        <f t="shared" si="89"/>
        <v/>
      </c>
      <c r="O203" s="321" t="str">
        <f t="shared" si="90"/>
        <v/>
      </c>
      <c r="P203" s="322" t="str">
        <f t="shared" si="91"/>
        <v/>
      </c>
      <c r="Q203" s="318" t="str">
        <f t="shared" si="92"/>
        <v/>
      </c>
      <c r="R203" s="312" t="str">
        <f>IF(Q203="","",MAX((M203-AH203)*'1043Ai Domanda'!$B$31,0))</f>
        <v/>
      </c>
      <c r="S203" s="323" t="str">
        <f t="shared" si="93"/>
        <v/>
      </c>
      <c r="T203" s="119"/>
      <c r="U203" s="120" t="str">
        <f t="shared" si="94"/>
        <v/>
      </c>
      <c r="V203" s="121" t="str">
        <f>'1043Bi Dati di base lav.'!M199</f>
        <v/>
      </c>
      <c r="W203" s="122" t="str">
        <f>IF(A203="","",'1043Bi Dati di base lav.'!Q199-'1043Bi Dati di base lav.'!R199)</f>
        <v/>
      </c>
      <c r="X203" s="122" t="str">
        <f>IF(OR($C203="",E203="",F203="",G203="",K203="",'1043Ci Cif. d’affari stagionali'!$D$25&lt;&gt;"Diritto concesso"),"",E203-(F203+G203+W203+K203))</f>
        <v/>
      </c>
      <c r="Y203" s="123" t="str">
        <f t="shared" si="95"/>
        <v/>
      </c>
      <c r="Z203" s="123" t="str">
        <f t="shared" si="96"/>
        <v/>
      </c>
      <c r="AA203" s="123" t="str">
        <f t="shared" si="97"/>
        <v/>
      </c>
      <c r="AB203" s="124" t="str">
        <f t="shared" si="98"/>
        <v/>
      </c>
      <c r="AC203" s="124" t="str">
        <f t="shared" si="99"/>
        <v/>
      </c>
      <c r="AD203" s="124" t="str">
        <f t="shared" si="100"/>
        <v/>
      </c>
      <c r="AE203" s="124" t="str">
        <f t="shared" si="101"/>
        <v/>
      </c>
      <c r="AF203" s="124" t="str">
        <f t="shared" si="102"/>
        <v/>
      </c>
      <c r="AG203" s="124" t="str">
        <f>IF(OR($C203="",L203="",M203=""),"",MAX(N203+'1043Bi Dati di base lav.'!T199-M203,0))</f>
        <v/>
      </c>
      <c r="AH203" s="124">
        <f>'1043Bi Dati di base lav.'!T199</f>
        <v>0</v>
      </c>
      <c r="AI203" s="124" t="str">
        <f t="shared" si="103"/>
        <v/>
      </c>
      <c r="AJ203" s="125">
        <f t="shared" si="104"/>
        <v>0</v>
      </c>
      <c r="AK203" s="126">
        <f t="shared" si="85"/>
        <v>0</v>
      </c>
      <c r="AL203" s="124">
        <f t="shared" si="105"/>
        <v>0</v>
      </c>
      <c r="AM203" s="124">
        <f>IF(E203="",0,'1043Bi Dati di base lav.'!P199)</f>
        <v>0</v>
      </c>
      <c r="AN203" s="127">
        <f>IF('1043Bi Dati di base lav.'!Y199&gt;0,AD203,0)</f>
        <v>0</v>
      </c>
      <c r="AO203" s="128">
        <f>IF('1043Bi Dati di base lav.'!Y199&gt;0,'1043Bi Dati di base lav.'!T199,0)</f>
        <v>0</v>
      </c>
      <c r="AP203" s="124" t="str">
        <f t="shared" si="106"/>
        <v/>
      </c>
      <c r="AQ203" s="124">
        <f>'1043Bi Dati di base lav.'!P199</f>
        <v>0</v>
      </c>
      <c r="AR203" s="124">
        <f t="shared" si="107"/>
        <v>0</v>
      </c>
    </row>
    <row r="204" spans="1:44" s="39" customFormat="1" ht="16.95" customHeight="1">
      <c r="A204" s="132" t="str">
        <f>IF('1043Bi Dati di base lav.'!A200="","",'1043Bi Dati di base lav.'!A200)</f>
        <v/>
      </c>
      <c r="B204" s="133" t="str">
        <f>IF('1043Bi Dati di base lav.'!B200="","",'1043Bi Dati di base lav.'!B200)</f>
        <v/>
      </c>
      <c r="C204" s="129" t="str">
        <f>IF('1043Bi Dati di base lav.'!C200="","",'1043Bi Dati di base lav.'!C200)</f>
        <v/>
      </c>
      <c r="D204" s="310" t="str">
        <f>IF(ISERROR('1043Bi Dati di base lav.'!AJ200),"",'1043Bi Dati di base lav.'!AJ200)</f>
        <v/>
      </c>
      <c r="E204" s="311" t="str">
        <f>IF('1043Bi Dati di base lav.'!N200="","",'1043Bi Dati di base lav.'!N200)</f>
        <v/>
      </c>
      <c r="F204" s="312" t="str">
        <f>IF('1043Bi Dati di base lav.'!O200="","",'1043Bi Dati di base lav.'!O200)</f>
        <v/>
      </c>
      <c r="G204" s="313" t="str">
        <f>IF('1043Bi Dati di base lav.'!P200="","",'1043Bi Dati di base lav.'!P200)</f>
        <v/>
      </c>
      <c r="H204" s="314" t="str">
        <f>IF('1043Bi Dati di base lav.'!Q200="","",'1043Bi Dati di base lav.'!Q200)</f>
        <v/>
      </c>
      <c r="I204" s="315" t="str">
        <f>IF('1043Bi Dati di base lav.'!R200="","",'1043Bi Dati di base lav.'!R200)</f>
        <v/>
      </c>
      <c r="J204" s="316" t="str">
        <f t="shared" si="86"/>
        <v/>
      </c>
      <c r="K204" s="317" t="str">
        <f>IF('1043Bi Dati di base lav.'!S200="","",'1043Bi Dati di base lav.'!S200)</f>
        <v/>
      </c>
      <c r="L204" s="318" t="str">
        <f t="shared" si="87"/>
        <v/>
      </c>
      <c r="M204" s="319" t="str">
        <f t="shared" si="88"/>
        <v/>
      </c>
      <c r="N204" s="320" t="str">
        <f t="shared" si="89"/>
        <v/>
      </c>
      <c r="O204" s="321" t="str">
        <f t="shared" si="90"/>
        <v/>
      </c>
      <c r="P204" s="322" t="str">
        <f t="shared" si="91"/>
        <v/>
      </c>
      <c r="Q204" s="318" t="str">
        <f t="shared" si="92"/>
        <v/>
      </c>
      <c r="R204" s="312" t="str">
        <f>IF(Q204="","",MAX((M204-AH204)*'1043Ai Domanda'!$B$31,0))</f>
        <v/>
      </c>
      <c r="S204" s="323" t="str">
        <f t="shared" si="93"/>
        <v/>
      </c>
      <c r="T204" s="119"/>
      <c r="U204" s="120" t="str">
        <f t="shared" si="94"/>
        <v/>
      </c>
      <c r="V204" s="121" t="str">
        <f>'1043Bi Dati di base lav.'!M200</f>
        <v/>
      </c>
      <c r="W204" s="122" t="str">
        <f>IF(A204="","",'1043Bi Dati di base lav.'!Q200-'1043Bi Dati di base lav.'!R200)</f>
        <v/>
      </c>
      <c r="X204" s="122" t="str">
        <f>IF(OR($C204="",E204="",F204="",G204="",K204="",'1043Ci Cif. d’affari stagionali'!$D$25&lt;&gt;"Diritto concesso"),"",E204-(F204+G204+W204+K204))</f>
        <v/>
      </c>
      <c r="Y204" s="123" t="str">
        <f t="shared" si="95"/>
        <v/>
      </c>
      <c r="Z204" s="123" t="str">
        <f t="shared" si="96"/>
        <v/>
      </c>
      <c r="AA204" s="123" t="str">
        <f t="shared" si="97"/>
        <v/>
      </c>
      <c r="AB204" s="124" t="str">
        <f t="shared" si="98"/>
        <v/>
      </c>
      <c r="AC204" s="124" t="str">
        <f t="shared" si="99"/>
        <v/>
      </c>
      <c r="AD204" s="124" t="str">
        <f t="shared" si="100"/>
        <v/>
      </c>
      <c r="AE204" s="124" t="str">
        <f t="shared" si="101"/>
        <v/>
      </c>
      <c r="AF204" s="124" t="str">
        <f t="shared" si="102"/>
        <v/>
      </c>
      <c r="AG204" s="124" t="str">
        <f>IF(OR($C204="",L204="",M204=""),"",MAX(N204+'1043Bi Dati di base lav.'!T200-M204,0))</f>
        <v/>
      </c>
      <c r="AH204" s="124">
        <f>'1043Bi Dati di base lav.'!T200</f>
        <v>0</v>
      </c>
      <c r="AI204" s="124" t="str">
        <f t="shared" si="103"/>
        <v/>
      </c>
      <c r="AJ204" s="125">
        <f t="shared" si="104"/>
        <v>0</v>
      </c>
      <c r="AK204" s="126">
        <f t="shared" si="85"/>
        <v>0</v>
      </c>
      <c r="AL204" s="124">
        <f t="shared" si="105"/>
        <v>0</v>
      </c>
      <c r="AM204" s="124">
        <f>IF(E204="",0,'1043Bi Dati di base lav.'!P200)</f>
        <v>0</v>
      </c>
      <c r="AN204" s="127">
        <f>IF('1043Bi Dati di base lav.'!Y200&gt;0,AD204,0)</f>
        <v>0</v>
      </c>
      <c r="AO204" s="128">
        <f>IF('1043Bi Dati di base lav.'!Y200&gt;0,'1043Bi Dati di base lav.'!T200,0)</f>
        <v>0</v>
      </c>
      <c r="AP204" s="124" t="str">
        <f t="shared" si="106"/>
        <v/>
      </c>
      <c r="AQ204" s="124">
        <f>'1043Bi Dati di base lav.'!P200</f>
        <v>0</v>
      </c>
      <c r="AR204" s="124">
        <f t="shared" si="107"/>
        <v>0</v>
      </c>
    </row>
    <row r="205" spans="1:44" s="39" customFormat="1" ht="16.95" customHeight="1">
      <c r="A205" s="132" t="str">
        <f>IF('1043Bi Dati di base lav.'!A201="","",'1043Bi Dati di base lav.'!A201)</f>
        <v/>
      </c>
      <c r="B205" s="133" t="str">
        <f>IF('1043Bi Dati di base lav.'!B201="","",'1043Bi Dati di base lav.'!B201)</f>
        <v/>
      </c>
      <c r="C205" s="129" t="str">
        <f>IF('1043Bi Dati di base lav.'!C201="","",'1043Bi Dati di base lav.'!C201)</f>
        <v/>
      </c>
      <c r="D205" s="310" t="str">
        <f>IF(ISERROR('1043Bi Dati di base lav.'!AJ201),"",'1043Bi Dati di base lav.'!AJ201)</f>
        <v/>
      </c>
      <c r="E205" s="311" t="str">
        <f>IF('1043Bi Dati di base lav.'!N201="","",'1043Bi Dati di base lav.'!N201)</f>
        <v/>
      </c>
      <c r="F205" s="312" t="str">
        <f>IF('1043Bi Dati di base lav.'!O201="","",'1043Bi Dati di base lav.'!O201)</f>
        <v/>
      </c>
      <c r="G205" s="313" t="str">
        <f>IF('1043Bi Dati di base lav.'!P201="","",'1043Bi Dati di base lav.'!P201)</f>
        <v/>
      </c>
      <c r="H205" s="314" t="str">
        <f>IF('1043Bi Dati di base lav.'!Q201="","",'1043Bi Dati di base lav.'!Q201)</f>
        <v/>
      </c>
      <c r="I205" s="315" t="str">
        <f>IF('1043Bi Dati di base lav.'!R201="","",'1043Bi Dati di base lav.'!R201)</f>
        <v/>
      </c>
      <c r="J205" s="316" t="str">
        <f t="shared" si="86"/>
        <v/>
      </c>
      <c r="K205" s="317" t="str">
        <f>IF('1043Bi Dati di base lav.'!S201="","",'1043Bi Dati di base lav.'!S201)</f>
        <v/>
      </c>
      <c r="L205" s="318" t="str">
        <f t="shared" si="87"/>
        <v/>
      </c>
      <c r="M205" s="319" t="str">
        <f t="shared" si="88"/>
        <v/>
      </c>
      <c r="N205" s="320" t="str">
        <f t="shared" si="89"/>
        <v/>
      </c>
      <c r="O205" s="321" t="str">
        <f t="shared" si="90"/>
        <v/>
      </c>
      <c r="P205" s="322" t="str">
        <f t="shared" si="91"/>
        <v/>
      </c>
      <c r="Q205" s="318" t="str">
        <f t="shared" si="92"/>
        <v/>
      </c>
      <c r="R205" s="312" t="str">
        <f>IF(Q205="","",MAX((M205-AH205)*'1043Ai Domanda'!$B$31,0))</f>
        <v/>
      </c>
      <c r="S205" s="323" t="str">
        <f t="shared" si="93"/>
        <v/>
      </c>
      <c r="T205" s="119"/>
      <c r="U205" s="120" t="str">
        <f t="shared" si="94"/>
        <v/>
      </c>
      <c r="V205" s="121" t="str">
        <f>'1043Bi Dati di base lav.'!M201</f>
        <v/>
      </c>
      <c r="W205" s="122" t="str">
        <f>IF(A205="","",'1043Bi Dati di base lav.'!Q201-'1043Bi Dati di base lav.'!R201)</f>
        <v/>
      </c>
      <c r="X205" s="122" t="str">
        <f>IF(OR($C205="",E205="",F205="",G205="",K205="",'1043Ci Cif. d’affari stagionali'!$D$25&lt;&gt;"Diritto concesso"),"",E205-(F205+G205+W205+K205))</f>
        <v/>
      </c>
      <c r="Y205" s="123" t="str">
        <f t="shared" si="95"/>
        <v/>
      </c>
      <c r="Z205" s="123" t="str">
        <f t="shared" si="96"/>
        <v/>
      </c>
      <c r="AA205" s="123" t="str">
        <f t="shared" si="97"/>
        <v/>
      </c>
      <c r="AB205" s="124" t="str">
        <f t="shared" si="98"/>
        <v/>
      </c>
      <c r="AC205" s="124" t="str">
        <f t="shared" si="99"/>
        <v/>
      </c>
      <c r="AD205" s="124" t="str">
        <f t="shared" si="100"/>
        <v/>
      </c>
      <c r="AE205" s="124" t="str">
        <f t="shared" si="101"/>
        <v/>
      </c>
      <c r="AF205" s="124" t="str">
        <f t="shared" si="102"/>
        <v/>
      </c>
      <c r="AG205" s="124" t="str">
        <f>IF(OR($C205="",L205="",M205=""),"",MAX(N205+'1043Bi Dati di base lav.'!T201-M205,0))</f>
        <v/>
      </c>
      <c r="AH205" s="124">
        <f>'1043Bi Dati di base lav.'!T201</f>
        <v>0</v>
      </c>
      <c r="AI205" s="124" t="str">
        <f t="shared" si="103"/>
        <v/>
      </c>
      <c r="AJ205" s="125">
        <f t="shared" si="104"/>
        <v>0</v>
      </c>
      <c r="AK205" s="126">
        <f t="shared" ref="AK205:AK211" si="108">IF(OR(L205="",Q205=""),0,IF(ROUND(IF(OR($C205="",E205="",F205="",G205="", K205="",),"",E205-(F205+G205+W205)),2)&gt;0,1,0))</f>
        <v>0</v>
      </c>
      <c r="AL205" s="124">
        <f t="shared" si="105"/>
        <v>0</v>
      </c>
      <c r="AM205" s="124">
        <f>IF(E205="",0,'1043Bi Dati di base lav.'!P201)</f>
        <v>0</v>
      </c>
      <c r="AN205" s="127">
        <f>IF('1043Bi Dati di base lav.'!Y201&gt;0,AD205,0)</f>
        <v>0</v>
      </c>
      <c r="AO205" s="128">
        <f>IF('1043Bi Dati di base lav.'!Y201&gt;0,'1043Bi Dati di base lav.'!T201,0)</f>
        <v>0</v>
      </c>
      <c r="AP205" s="124" t="str">
        <f t="shared" si="106"/>
        <v/>
      </c>
      <c r="AQ205" s="124">
        <f>'1043Bi Dati di base lav.'!P201</f>
        <v>0</v>
      </c>
      <c r="AR205" s="124">
        <f t="shared" si="107"/>
        <v>0</v>
      </c>
    </row>
    <row r="206" spans="1:44" s="39" customFormat="1" ht="16.95" customHeight="1">
      <c r="A206" s="132" t="str">
        <f>IF('1043Bi Dati di base lav.'!A202="","",'1043Bi Dati di base lav.'!A202)</f>
        <v/>
      </c>
      <c r="B206" s="133" t="str">
        <f>IF('1043Bi Dati di base lav.'!B202="","",'1043Bi Dati di base lav.'!B202)</f>
        <v/>
      </c>
      <c r="C206" s="129" t="str">
        <f>IF('1043Bi Dati di base lav.'!C202="","",'1043Bi Dati di base lav.'!C202)</f>
        <v/>
      </c>
      <c r="D206" s="310" t="str">
        <f>IF(ISERROR('1043Bi Dati di base lav.'!AJ202),"",'1043Bi Dati di base lav.'!AJ202)</f>
        <v/>
      </c>
      <c r="E206" s="311" t="str">
        <f>IF('1043Bi Dati di base lav.'!N202="","",'1043Bi Dati di base lav.'!N202)</f>
        <v/>
      </c>
      <c r="F206" s="312" t="str">
        <f>IF('1043Bi Dati di base lav.'!O202="","",'1043Bi Dati di base lav.'!O202)</f>
        <v/>
      </c>
      <c r="G206" s="313" t="str">
        <f>IF('1043Bi Dati di base lav.'!P202="","",'1043Bi Dati di base lav.'!P202)</f>
        <v/>
      </c>
      <c r="H206" s="314" t="str">
        <f>IF('1043Bi Dati di base lav.'!Q202="","",'1043Bi Dati di base lav.'!Q202)</f>
        <v/>
      </c>
      <c r="I206" s="315" t="str">
        <f>IF('1043Bi Dati di base lav.'!R202="","",'1043Bi Dati di base lav.'!R202)</f>
        <v/>
      </c>
      <c r="J206" s="316" t="str">
        <f t="shared" si="86"/>
        <v/>
      </c>
      <c r="K206" s="317" t="str">
        <f>IF('1043Bi Dati di base lav.'!S202="","",'1043Bi Dati di base lav.'!S202)</f>
        <v/>
      </c>
      <c r="L206" s="318" t="str">
        <f t="shared" si="87"/>
        <v/>
      </c>
      <c r="M206" s="319" t="str">
        <f t="shared" si="88"/>
        <v/>
      </c>
      <c r="N206" s="320" t="str">
        <f t="shared" si="89"/>
        <v/>
      </c>
      <c r="O206" s="321" t="str">
        <f t="shared" si="90"/>
        <v/>
      </c>
      <c r="P206" s="322" t="str">
        <f t="shared" si="91"/>
        <v/>
      </c>
      <c r="Q206" s="318" t="str">
        <f t="shared" si="92"/>
        <v/>
      </c>
      <c r="R206" s="312" t="str">
        <f>IF(Q206="","",MAX((M206-AH206)*'1043Ai Domanda'!$B$31,0))</f>
        <v/>
      </c>
      <c r="S206" s="323" t="str">
        <f t="shared" si="93"/>
        <v/>
      </c>
      <c r="T206" s="119"/>
      <c r="U206" s="120" t="str">
        <f t="shared" si="94"/>
        <v/>
      </c>
      <c r="V206" s="121" t="str">
        <f>'1043Bi Dati di base lav.'!M202</f>
        <v/>
      </c>
      <c r="W206" s="122" t="str">
        <f>IF(A206="","",'1043Bi Dati di base lav.'!Q202-'1043Bi Dati di base lav.'!R202)</f>
        <v/>
      </c>
      <c r="X206" s="122" t="str">
        <f>IF(OR($C206="",E206="",F206="",G206="",K206="",'1043Ci Cif. d’affari stagionali'!$D$25&lt;&gt;"Diritto concesso"),"",E206-(F206+G206+W206+K206))</f>
        <v/>
      </c>
      <c r="Y206" s="123" t="str">
        <f t="shared" si="95"/>
        <v/>
      </c>
      <c r="Z206" s="123" t="str">
        <f t="shared" si="96"/>
        <v/>
      </c>
      <c r="AA206" s="123" t="str">
        <f t="shared" si="97"/>
        <v/>
      </c>
      <c r="AB206" s="124" t="str">
        <f t="shared" si="98"/>
        <v/>
      </c>
      <c r="AC206" s="124" t="str">
        <f t="shared" si="99"/>
        <v/>
      </c>
      <c r="AD206" s="124" t="str">
        <f t="shared" si="100"/>
        <v/>
      </c>
      <c r="AE206" s="124" t="str">
        <f t="shared" si="101"/>
        <v/>
      </c>
      <c r="AF206" s="124" t="str">
        <f t="shared" si="102"/>
        <v/>
      </c>
      <c r="AG206" s="124" t="str">
        <f>IF(OR($C206="",L206="",M206=""),"",MAX(N206+'1043Bi Dati di base lav.'!T202-M206,0))</f>
        <v/>
      </c>
      <c r="AH206" s="124">
        <f>'1043Bi Dati di base lav.'!T202</f>
        <v>0</v>
      </c>
      <c r="AI206" s="124" t="str">
        <f t="shared" si="103"/>
        <v/>
      </c>
      <c r="AJ206" s="125">
        <f t="shared" si="104"/>
        <v>0</v>
      </c>
      <c r="AK206" s="126">
        <f t="shared" si="108"/>
        <v>0</v>
      </c>
      <c r="AL206" s="124">
        <f t="shared" si="105"/>
        <v>0</v>
      </c>
      <c r="AM206" s="124">
        <f>IF(E206="",0,'1043Bi Dati di base lav.'!P202)</f>
        <v>0</v>
      </c>
      <c r="AN206" s="127">
        <f>IF('1043Bi Dati di base lav.'!Y202&gt;0,AD206,0)</f>
        <v>0</v>
      </c>
      <c r="AO206" s="128">
        <f>IF('1043Bi Dati di base lav.'!Y202&gt;0,'1043Bi Dati di base lav.'!T202,0)</f>
        <v>0</v>
      </c>
      <c r="AP206" s="124" t="str">
        <f t="shared" si="106"/>
        <v/>
      </c>
      <c r="AQ206" s="124">
        <f>'1043Bi Dati di base lav.'!P202</f>
        <v>0</v>
      </c>
      <c r="AR206" s="124">
        <f t="shared" si="107"/>
        <v>0</v>
      </c>
    </row>
    <row r="207" spans="1:44" s="39" customFormat="1" ht="16.95" customHeight="1">
      <c r="A207" s="132" t="str">
        <f>IF('1043Bi Dati di base lav.'!A203="","",'1043Bi Dati di base lav.'!A203)</f>
        <v/>
      </c>
      <c r="B207" s="133" t="str">
        <f>IF('1043Bi Dati di base lav.'!B203="","",'1043Bi Dati di base lav.'!B203)</f>
        <v/>
      </c>
      <c r="C207" s="129" t="str">
        <f>IF('1043Bi Dati di base lav.'!C203="","",'1043Bi Dati di base lav.'!C203)</f>
        <v/>
      </c>
      <c r="D207" s="310" t="str">
        <f>IF(ISERROR('1043Bi Dati di base lav.'!AJ203),"",'1043Bi Dati di base lav.'!AJ203)</f>
        <v/>
      </c>
      <c r="E207" s="311" t="str">
        <f>IF('1043Bi Dati di base lav.'!N203="","",'1043Bi Dati di base lav.'!N203)</f>
        <v/>
      </c>
      <c r="F207" s="312" t="str">
        <f>IF('1043Bi Dati di base lav.'!O203="","",'1043Bi Dati di base lav.'!O203)</f>
        <v/>
      </c>
      <c r="G207" s="313" t="str">
        <f>IF('1043Bi Dati di base lav.'!P203="","",'1043Bi Dati di base lav.'!P203)</f>
        <v/>
      </c>
      <c r="H207" s="314" t="str">
        <f>IF('1043Bi Dati di base lav.'!Q203="","",'1043Bi Dati di base lav.'!Q203)</f>
        <v/>
      </c>
      <c r="I207" s="315" t="str">
        <f>IF('1043Bi Dati di base lav.'!R203="","",'1043Bi Dati di base lav.'!R203)</f>
        <v/>
      </c>
      <c r="J207" s="316" t="str">
        <f t="shared" si="86"/>
        <v/>
      </c>
      <c r="K207" s="317" t="str">
        <f>IF('1043Bi Dati di base lav.'!S203="","",'1043Bi Dati di base lav.'!S203)</f>
        <v/>
      </c>
      <c r="L207" s="318" t="str">
        <f t="shared" si="87"/>
        <v/>
      </c>
      <c r="M207" s="319" t="str">
        <f t="shared" si="88"/>
        <v/>
      </c>
      <c r="N207" s="320" t="str">
        <f t="shared" si="89"/>
        <v/>
      </c>
      <c r="O207" s="321" t="str">
        <f t="shared" si="90"/>
        <v/>
      </c>
      <c r="P207" s="322" t="str">
        <f t="shared" si="91"/>
        <v/>
      </c>
      <c r="Q207" s="318" t="str">
        <f t="shared" si="92"/>
        <v/>
      </c>
      <c r="R207" s="312" t="str">
        <f>IF(Q207="","",MAX((M207-AH207)*'1043Ai Domanda'!$B$31,0))</f>
        <v/>
      </c>
      <c r="S207" s="323" t="str">
        <f t="shared" si="93"/>
        <v/>
      </c>
      <c r="T207" s="119"/>
      <c r="U207" s="120" t="str">
        <f t="shared" si="94"/>
        <v/>
      </c>
      <c r="V207" s="121" t="str">
        <f>'1043Bi Dati di base lav.'!M203</f>
        <v/>
      </c>
      <c r="W207" s="122" t="str">
        <f>IF(A207="","",'1043Bi Dati di base lav.'!Q203-'1043Bi Dati di base lav.'!R203)</f>
        <v/>
      </c>
      <c r="X207" s="122" t="str">
        <f>IF(OR($C207="",E207="",F207="",G207="",K207="",'1043Ci Cif. d’affari stagionali'!$D$25&lt;&gt;"Diritto concesso"),"",E207-(F207+G207+W207+K207))</f>
        <v/>
      </c>
      <c r="Y207" s="123" t="str">
        <f t="shared" si="95"/>
        <v/>
      </c>
      <c r="Z207" s="123" t="str">
        <f t="shared" si="96"/>
        <v/>
      </c>
      <c r="AA207" s="123" t="str">
        <f t="shared" si="97"/>
        <v/>
      </c>
      <c r="AB207" s="124" t="str">
        <f t="shared" si="98"/>
        <v/>
      </c>
      <c r="AC207" s="124" t="str">
        <f t="shared" si="99"/>
        <v/>
      </c>
      <c r="AD207" s="124" t="str">
        <f t="shared" si="100"/>
        <v/>
      </c>
      <c r="AE207" s="124" t="str">
        <f t="shared" si="101"/>
        <v/>
      </c>
      <c r="AF207" s="124" t="str">
        <f t="shared" si="102"/>
        <v/>
      </c>
      <c r="AG207" s="124" t="str">
        <f>IF(OR($C207="",L207="",M207=""),"",MAX(N207+'1043Bi Dati di base lav.'!T203-M207,0))</f>
        <v/>
      </c>
      <c r="AH207" s="124">
        <f>'1043Bi Dati di base lav.'!T203</f>
        <v>0</v>
      </c>
      <c r="AI207" s="124" t="str">
        <f t="shared" si="103"/>
        <v/>
      </c>
      <c r="AJ207" s="125">
        <f t="shared" si="104"/>
        <v>0</v>
      </c>
      <c r="AK207" s="126">
        <f t="shared" si="108"/>
        <v>0</v>
      </c>
      <c r="AL207" s="124">
        <f t="shared" si="105"/>
        <v>0</v>
      </c>
      <c r="AM207" s="124">
        <f>IF(E207="",0,'1043Bi Dati di base lav.'!P203)</f>
        <v>0</v>
      </c>
      <c r="AN207" s="127">
        <f>IF('1043Bi Dati di base lav.'!Y203&gt;0,AD207,0)</f>
        <v>0</v>
      </c>
      <c r="AO207" s="128">
        <f>IF('1043Bi Dati di base lav.'!Y203&gt;0,'1043Bi Dati di base lav.'!T203,0)</f>
        <v>0</v>
      </c>
      <c r="AP207" s="124" t="str">
        <f t="shared" si="106"/>
        <v/>
      </c>
      <c r="AQ207" s="124">
        <f>'1043Bi Dati di base lav.'!P203</f>
        <v>0</v>
      </c>
      <c r="AR207" s="124">
        <f t="shared" si="107"/>
        <v>0</v>
      </c>
    </row>
    <row r="208" spans="1:44" s="39" customFormat="1" ht="16.95" customHeight="1">
      <c r="A208" s="132" t="str">
        <f>IF('1043Bi Dati di base lav.'!A204="","",'1043Bi Dati di base lav.'!A204)</f>
        <v/>
      </c>
      <c r="B208" s="133" t="str">
        <f>IF('1043Bi Dati di base lav.'!B204="","",'1043Bi Dati di base lav.'!B204)</f>
        <v/>
      </c>
      <c r="C208" s="129" t="str">
        <f>IF('1043Bi Dati di base lav.'!C204="","",'1043Bi Dati di base lav.'!C204)</f>
        <v/>
      </c>
      <c r="D208" s="310" t="str">
        <f>IF(ISERROR('1043Bi Dati di base lav.'!AJ204),"",'1043Bi Dati di base lav.'!AJ204)</f>
        <v/>
      </c>
      <c r="E208" s="311" t="str">
        <f>IF('1043Bi Dati di base lav.'!N204="","",'1043Bi Dati di base lav.'!N204)</f>
        <v/>
      </c>
      <c r="F208" s="312" t="str">
        <f>IF('1043Bi Dati di base lav.'!O204="","",'1043Bi Dati di base lav.'!O204)</f>
        <v/>
      </c>
      <c r="G208" s="313" t="str">
        <f>IF('1043Bi Dati di base lav.'!P204="","",'1043Bi Dati di base lav.'!P204)</f>
        <v/>
      </c>
      <c r="H208" s="314" t="str">
        <f>IF('1043Bi Dati di base lav.'!Q204="","",'1043Bi Dati di base lav.'!Q204)</f>
        <v/>
      </c>
      <c r="I208" s="315" t="str">
        <f>IF('1043Bi Dati di base lav.'!R204="","",'1043Bi Dati di base lav.'!R204)</f>
        <v/>
      </c>
      <c r="J208" s="316" t="str">
        <f t="shared" si="86"/>
        <v/>
      </c>
      <c r="K208" s="317" t="str">
        <f>IF('1043Bi Dati di base lav.'!S204="","",'1043Bi Dati di base lav.'!S204)</f>
        <v/>
      </c>
      <c r="L208" s="318" t="str">
        <f t="shared" si="87"/>
        <v/>
      </c>
      <c r="M208" s="319" t="str">
        <f t="shared" si="88"/>
        <v/>
      </c>
      <c r="N208" s="320" t="str">
        <f t="shared" si="89"/>
        <v/>
      </c>
      <c r="O208" s="321" t="str">
        <f t="shared" si="90"/>
        <v/>
      </c>
      <c r="P208" s="322" t="str">
        <f t="shared" si="91"/>
        <v/>
      </c>
      <c r="Q208" s="318" t="str">
        <f t="shared" si="92"/>
        <v/>
      </c>
      <c r="R208" s="312" t="str">
        <f>IF(Q208="","",MAX((M208-AH208)*'1043Ai Domanda'!$B$31,0))</f>
        <v/>
      </c>
      <c r="S208" s="323" t="str">
        <f t="shared" si="93"/>
        <v/>
      </c>
      <c r="T208" s="119"/>
      <c r="U208" s="120" t="str">
        <f t="shared" si="94"/>
        <v/>
      </c>
      <c r="V208" s="121" t="str">
        <f>'1043Bi Dati di base lav.'!M204</f>
        <v/>
      </c>
      <c r="W208" s="122" t="str">
        <f>IF(A208="","",'1043Bi Dati di base lav.'!Q204-'1043Bi Dati di base lav.'!R204)</f>
        <v/>
      </c>
      <c r="X208" s="122" t="str">
        <f>IF(OR($C208="",E208="",F208="",G208="",K208="",'1043Ci Cif. d’affari stagionali'!$D$25&lt;&gt;"Diritto concesso"),"",E208-(F208+G208+W208+K208))</f>
        <v/>
      </c>
      <c r="Y208" s="123" t="str">
        <f t="shared" si="95"/>
        <v/>
      </c>
      <c r="Z208" s="123" t="str">
        <f t="shared" si="96"/>
        <v/>
      </c>
      <c r="AA208" s="123" t="str">
        <f t="shared" si="97"/>
        <v/>
      </c>
      <c r="AB208" s="124" t="str">
        <f t="shared" si="98"/>
        <v/>
      </c>
      <c r="AC208" s="124" t="str">
        <f t="shared" si="99"/>
        <v/>
      </c>
      <c r="AD208" s="124" t="str">
        <f t="shared" si="100"/>
        <v/>
      </c>
      <c r="AE208" s="124" t="str">
        <f t="shared" si="101"/>
        <v/>
      </c>
      <c r="AF208" s="124" t="str">
        <f t="shared" si="102"/>
        <v/>
      </c>
      <c r="AG208" s="124" t="str">
        <f>IF(OR($C208="",L208="",M208=""),"",MAX(N208+'1043Bi Dati di base lav.'!T204-M208,0))</f>
        <v/>
      </c>
      <c r="AH208" s="124">
        <f>'1043Bi Dati di base lav.'!T204</f>
        <v>0</v>
      </c>
      <c r="AI208" s="124" t="str">
        <f t="shared" si="103"/>
        <v/>
      </c>
      <c r="AJ208" s="125">
        <f t="shared" si="104"/>
        <v>0</v>
      </c>
      <c r="AK208" s="126">
        <f t="shared" si="108"/>
        <v>0</v>
      </c>
      <c r="AL208" s="124">
        <f t="shared" si="105"/>
        <v>0</v>
      </c>
      <c r="AM208" s="124">
        <f>IF(E208="",0,'1043Bi Dati di base lav.'!P204)</f>
        <v>0</v>
      </c>
      <c r="AN208" s="127">
        <f>IF('1043Bi Dati di base lav.'!Y204&gt;0,AD208,0)</f>
        <v>0</v>
      </c>
      <c r="AO208" s="128">
        <f>IF('1043Bi Dati di base lav.'!Y204&gt;0,'1043Bi Dati di base lav.'!T204,0)</f>
        <v>0</v>
      </c>
      <c r="AP208" s="124" t="str">
        <f t="shared" si="106"/>
        <v/>
      </c>
      <c r="AQ208" s="124">
        <f>'1043Bi Dati di base lav.'!P204</f>
        <v>0</v>
      </c>
      <c r="AR208" s="124">
        <f t="shared" si="107"/>
        <v>0</v>
      </c>
    </row>
    <row r="209" spans="1:44" s="39" customFormat="1" ht="16.95" customHeight="1">
      <c r="A209" s="132" t="str">
        <f>IF('1043Bi Dati di base lav.'!A205="","",'1043Bi Dati di base lav.'!A205)</f>
        <v/>
      </c>
      <c r="B209" s="133" t="str">
        <f>IF('1043Bi Dati di base lav.'!B205="","",'1043Bi Dati di base lav.'!B205)</f>
        <v/>
      </c>
      <c r="C209" s="129" t="str">
        <f>IF('1043Bi Dati di base lav.'!C205="","",'1043Bi Dati di base lav.'!C205)</f>
        <v/>
      </c>
      <c r="D209" s="310" t="str">
        <f>IF(ISERROR('1043Bi Dati di base lav.'!AJ205),"",'1043Bi Dati di base lav.'!AJ205)</f>
        <v/>
      </c>
      <c r="E209" s="311" t="str">
        <f>IF('1043Bi Dati di base lav.'!N205="","",'1043Bi Dati di base lav.'!N205)</f>
        <v/>
      </c>
      <c r="F209" s="312" t="str">
        <f>IF('1043Bi Dati di base lav.'!O205="","",'1043Bi Dati di base lav.'!O205)</f>
        <v/>
      </c>
      <c r="G209" s="313" t="str">
        <f>IF('1043Bi Dati di base lav.'!P205="","",'1043Bi Dati di base lav.'!P205)</f>
        <v/>
      </c>
      <c r="H209" s="314" t="str">
        <f>IF('1043Bi Dati di base lav.'!Q205="","",'1043Bi Dati di base lav.'!Q205)</f>
        <v/>
      </c>
      <c r="I209" s="315" t="str">
        <f>IF('1043Bi Dati di base lav.'!R205="","",'1043Bi Dati di base lav.'!R205)</f>
        <v/>
      </c>
      <c r="J209" s="316" t="str">
        <f t="shared" si="86"/>
        <v/>
      </c>
      <c r="K209" s="317" t="str">
        <f>IF('1043Bi Dati di base lav.'!S205="","",'1043Bi Dati di base lav.'!S205)</f>
        <v/>
      </c>
      <c r="L209" s="318" t="str">
        <f t="shared" si="87"/>
        <v/>
      </c>
      <c r="M209" s="319" t="str">
        <f t="shared" si="88"/>
        <v/>
      </c>
      <c r="N209" s="320" t="str">
        <f t="shared" si="89"/>
        <v/>
      </c>
      <c r="O209" s="321" t="str">
        <f t="shared" si="90"/>
        <v/>
      </c>
      <c r="P209" s="322" t="str">
        <f t="shared" si="91"/>
        <v/>
      </c>
      <c r="Q209" s="318" t="str">
        <f t="shared" si="92"/>
        <v/>
      </c>
      <c r="R209" s="312" t="str">
        <f>IF(Q209="","",MAX((M209-AH209)*'1043Ai Domanda'!$B$31,0))</f>
        <v/>
      </c>
      <c r="S209" s="323" t="str">
        <f t="shared" si="93"/>
        <v/>
      </c>
      <c r="T209" s="119"/>
      <c r="U209" s="120" t="str">
        <f t="shared" si="94"/>
        <v/>
      </c>
      <c r="V209" s="121" t="str">
        <f>'1043Bi Dati di base lav.'!M205</f>
        <v/>
      </c>
      <c r="W209" s="122" t="str">
        <f>IF(A209="","",'1043Bi Dati di base lav.'!Q205-'1043Bi Dati di base lav.'!R205)</f>
        <v/>
      </c>
      <c r="X209" s="122" t="str">
        <f>IF(OR($C209="",E209="",F209="",G209="",K209="",'1043Ci Cif. d’affari stagionali'!$D$25&lt;&gt;"Diritto concesso"),"",E209-(F209+G209+W209+K209))</f>
        <v/>
      </c>
      <c r="Y209" s="123" t="str">
        <f t="shared" si="95"/>
        <v/>
      </c>
      <c r="Z209" s="123" t="str">
        <f t="shared" si="96"/>
        <v/>
      </c>
      <c r="AA209" s="123" t="str">
        <f t="shared" si="97"/>
        <v/>
      </c>
      <c r="AB209" s="124" t="str">
        <f t="shared" si="98"/>
        <v/>
      </c>
      <c r="AC209" s="124" t="str">
        <f t="shared" si="99"/>
        <v/>
      </c>
      <c r="AD209" s="124" t="str">
        <f t="shared" si="100"/>
        <v/>
      </c>
      <c r="AE209" s="124" t="str">
        <f t="shared" si="101"/>
        <v/>
      </c>
      <c r="AF209" s="124" t="str">
        <f t="shared" si="102"/>
        <v/>
      </c>
      <c r="AG209" s="124" t="str">
        <f>IF(OR($C209="",L209="",M209=""),"",MAX(N209+'1043Bi Dati di base lav.'!T205-M209,0))</f>
        <v/>
      </c>
      <c r="AH209" s="124">
        <f>'1043Bi Dati di base lav.'!T205</f>
        <v>0</v>
      </c>
      <c r="AI209" s="124" t="str">
        <f t="shared" si="103"/>
        <v/>
      </c>
      <c r="AJ209" s="125">
        <f t="shared" si="104"/>
        <v>0</v>
      </c>
      <c r="AK209" s="126">
        <f t="shared" si="108"/>
        <v>0</v>
      </c>
      <c r="AL209" s="124">
        <f t="shared" si="105"/>
        <v>0</v>
      </c>
      <c r="AM209" s="124">
        <f>IF(E209="",0,'1043Bi Dati di base lav.'!P205)</f>
        <v>0</v>
      </c>
      <c r="AN209" s="127">
        <f>IF('1043Bi Dati di base lav.'!Y205&gt;0,AD209,0)</f>
        <v>0</v>
      </c>
      <c r="AO209" s="128">
        <f>IF('1043Bi Dati di base lav.'!Y205&gt;0,'1043Bi Dati di base lav.'!T205,0)</f>
        <v>0</v>
      </c>
      <c r="AP209" s="124" t="str">
        <f t="shared" si="106"/>
        <v/>
      </c>
      <c r="AQ209" s="124">
        <f>'1043Bi Dati di base lav.'!P205</f>
        <v>0</v>
      </c>
      <c r="AR209" s="124">
        <f t="shared" si="107"/>
        <v>0</v>
      </c>
    </row>
    <row r="210" spans="1:44" s="39" customFormat="1" ht="16.95" customHeight="1">
      <c r="A210" s="132" t="str">
        <f>IF('1043Bi Dati di base lav.'!A206="","",'1043Bi Dati di base lav.'!A206)</f>
        <v/>
      </c>
      <c r="B210" s="133" t="str">
        <f>IF('1043Bi Dati di base lav.'!B206="","",'1043Bi Dati di base lav.'!B206)</f>
        <v/>
      </c>
      <c r="C210" s="129" t="str">
        <f>IF('1043Bi Dati di base lav.'!C206="","",'1043Bi Dati di base lav.'!C206)</f>
        <v/>
      </c>
      <c r="D210" s="310" t="str">
        <f>IF(ISERROR('1043Bi Dati di base lav.'!AJ206),"",'1043Bi Dati di base lav.'!AJ206)</f>
        <v/>
      </c>
      <c r="E210" s="311" t="str">
        <f>IF('1043Bi Dati di base lav.'!N206="","",'1043Bi Dati di base lav.'!N206)</f>
        <v/>
      </c>
      <c r="F210" s="312" t="str">
        <f>IF('1043Bi Dati di base lav.'!O206="","",'1043Bi Dati di base lav.'!O206)</f>
        <v/>
      </c>
      <c r="G210" s="313" t="str">
        <f>IF('1043Bi Dati di base lav.'!P206="","",'1043Bi Dati di base lav.'!P206)</f>
        <v/>
      </c>
      <c r="H210" s="314" t="str">
        <f>IF('1043Bi Dati di base lav.'!Q206="","",'1043Bi Dati di base lav.'!Q206)</f>
        <v/>
      </c>
      <c r="I210" s="315" t="str">
        <f>IF('1043Bi Dati di base lav.'!R206="","",'1043Bi Dati di base lav.'!R206)</f>
        <v/>
      </c>
      <c r="J210" s="316" t="str">
        <f t="shared" si="86"/>
        <v/>
      </c>
      <c r="K210" s="317" t="str">
        <f>IF('1043Bi Dati di base lav.'!S206="","",'1043Bi Dati di base lav.'!S206)</f>
        <v/>
      </c>
      <c r="L210" s="318" t="str">
        <f t="shared" si="87"/>
        <v/>
      </c>
      <c r="M210" s="319" t="str">
        <f t="shared" si="88"/>
        <v/>
      </c>
      <c r="N210" s="320" t="str">
        <f t="shared" si="89"/>
        <v/>
      </c>
      <c r="O210" s="321" t="str">
        <f t="shared" si="90"/>
        <v/>
      </c>
      <c r="P210" s="322" t="str">
        <f t="shared" si="91"/>
        <v/>
      </c>
      <c r="Q210" s="318" t="str">
        <f t="shared" si="92"/>
        <v/>
      </c>
      <c r="R210" s="312" t="str">
        <f>IF(Q210="","",MAX((M210-AH210)*'1043Ai Domanda'!$B$31,0))</f>
        <v/>
      </c>
      <c r="S210" s="323" t="str">
        <f t="shared" si="93"/>
        <v/>
      </c>
      <c r="T210" s="119"/>
      <c r="U210" s="120" t="str">
        <f t="shared" si="94"/>
        <v/>
      </c>
      <c r="V210" s="121" t="str">
        <f>'1043Bi Dati di base lav.'!M206</f>
        <v/>
      </c>
      <c r="W210" s="122" t="str">
        <f>IF(A210="","",'1043Bi Dati di base lav.'!Q206-'1043Bi Dati di base lav.'!R206)</f>
        <v/>
      </c>
      <c r="X210" s="122" t="str">
        <f>IF(OR($C210="",E210="",F210="",G210="",K210="",'1043Ci Cif. d’affari stagionali'!$D$25&lt;&gt;"Diritto concesso"),"",E210-(F210+G210+W210+K210))</f>
        <v/>
      </c>
      <c r="Y210" s="123" t="str">
        <f t="shared" si="95"/>
        <v/>
      </c>
      <c r="Z210" s="123" t="str">
        <f t="shared" si="96"/>
        <v/>
      </c>
      <c r="AA210" s="123" t="str">
        <f t="shared" si="97"/>
        <v/>
      </c>
      <c r="AB210" s="124" t="str">
        <f t="shared" si="98"/>
        <v/>
      </c>
      <c r="AC210" s="124" t="str">
        <f t="shared" si="99"/>
        <v/>
      </c>
      <c r="AD210" s="124" t="str">
        <f t="shared" si="100"/>
        <v/>
      </c>
      <c r="AE210" s="124" t="str">
        <f t="shared" si="101"/>
        <v/>
      </c>
      <c r="AF210" s="124" t="str">
        <f t="shared" si="102"/>
        <v/>
      </c>
      <c r="AG210" s="124" t="str">
        <f>IF(OR($C210="",L210="",M210=""),"",MAX(N210+'1043Bi Dati di base lav.'!T206-M210,0))</f>
        <v/>
      </c>
      <c r="AH210" s="124">
        <f>'1043Bi Dati di base lav.'!T206</f>
        <v>0</v>
      </c>
      <c r="AI210" s="124" t="str">
        <f t="shared" si="103"/>
        <v/>
      </c>
      <c r="AJ210" s="125">
        <f t="shared" si="104"/>
        <v>0</v>
      </c>
      <c r="AK210" s="126">
        <f t="shared" si="108"/>
        <v>0</v>
      </c>
      <c r="AL210" s="124">
        <f t="shared" si="105"/>
        <v>0</v>
      </c>
      <c r="AM210" s="124">
        <f>IF(E210="",0,'1043Bi Dati di base lav.'!P206)</f>
        <v>0</v>
      </c>
      <c r="AN210" s="127">
        <f>IF('1043Bi Dati di base lav.'!Y206&gt;0,AD210,0)</f>
        <v>0</v>
      </c>
      <c r="AO210" s="128">
        <f>IF('1043Bi Dati di base lav.'!Y206&gt;0,'1043Bi Dati di base lav.'!T206,0)</f>
        <v>0</v>
      </c>
      <c r="AP210" s="124" t="str">
        <f t="shared" si="106"/>
        <v/>
      </c>
      <c r="AQ210" s="124">
        <f>'1043Bi Dati di base lav.'!P206</f>
        <v>0</v>
      </c>
      <c r="AR210" s="124">
        <f t="shared" si="107"/>
        <v>0</v>
      </c>
    </row>
    <row r="211" spans="1:44" s="39" customFormat="1" ht="16.95" customHeight="1" thickBot="1">
      <c r="A211" s="201" t="str">
        <f>IF('1043Bi Dati di base lav.'!A207="","",'1043Bi Dati di base lav.'!A207)</f>
        <v/>
      </c>
      <c r="B211" s="202" t="str">
        <f>IF('1043Bi Dati di base lav.'!B207="","",'1043Bi Dati di base lav.'!B207)</f>
        <v/>
      </c>
      <c r="C211" s="203" t="str">
        <f>IF('1043Bi Dati di base lav.'!C207="","",'1043Bi Dati di base lav.'!C207)</f>
        <v/>
      </c>
      <c r="D211" s="324" t="str">
        <f>IF(ISERROR('1043Bi Dati di base lav.'!AJ207),"",'1043Bi Dati di base lav.'!AJ207)</f>
        <v/>
      </c>
      <c r="E211" s="325" t="str">
        <f>IF('1043Bi Dati di base lav.'!N207="","",'1043Bi Dati di base lav.'!N207)</f>
        <v/>
      </c>
      <c r="F211" s="326" t="str">
        <f>IF('1043Bi Dati di base lav.'!O207="","",'1043Bi Dati di base lav.'!O207)</f>
        <v/>
      </c>
      <c r="G211" s="327" t="str">
        <f>IF('1043Bi Dati di base lav.'!P207="","",'1043Bi Dati di base lav.'!P207)</f>
        <v/>
      </c>
      <c r="H211" s="328" t="str">
        <f>IF('1043Bi Dati di base lav.'!Q207="","",'1043Bi Dati di base lav.'!Q207)</f>
        <v/>
      </c>
      <c r="I211" s="329" t="str">
        <f>IF('1043Bi Dati di base lav.'!R207="","",'1043Bi Dati di base lav.'!R207)</f>
        <v/>
      </c>
      <c r="J211" s="330" t="str">
        <f t="shared" si="86"/>
        <v/>
      </c>
      <c r="K211" s="331" t="str">
        <f>IF('1043Bi Dati di base lav.'!S207="","",'1043Bi Dati di base lav.'!S207)</f>
        <v/>
      </c>
      <c r="L211" s="332" t="str">
        <f t="shared" si="87"/>
        <v/>
      </c>
      <c r="M211" s="333" t="str">
        <f t="shared" si="88"/>
        <v/>
      </c>
      <c r="N211" s="334" t="str">
        <f t="shared" si="89"/>
        <v/>
      </c>
      <c r="O211" s="391" t="str">
        <f t="shared" si="90"/>
        <v/>
      </c>
      <c r="P211" s="335" t="str">
        <f t="shared" si="91"/>
        <v/>
      </c>
      <c r="Q211" s="332" t="str">
        <f t="shared" si="92"/>
        <v/>
      </c>
      <c r="R211" s="326" t="str">
        <f>IF(Q211="","",MAX((M211-AH211)*'1043Ai Domanda'!$B$31,0))</f>
        <v/>
      </c>
      <c r="S211" s="336" t="str">
        <f t="shared" si="93"/>
        <v/>
      </c>
      <c r="T211" s="119"/>
      <c r="U211" s="120" t="str">
        <f t="shared" si="94"/>
        <v/>
      </c>
      <c r="V211" s="121" t="str">
        <f>'1043Bi Dati di base lav.'!M207</f>
        <v/>
      </c>
      <c r="W211" s="122" t="str">
        <f>IF(A211="","",'1043Bi Dati di base lav.'!Q207-'1043Bi Dati di base lav.'!R207)</f>
        <v/>
      </c>
      <c r="X211" s="122" t="str">
        <f>IF(OR($C211="",E211="",F211="",G211="",K211="",'1043Ci Cif. d’affari stagionali'!$D$25&lt;&gt;"Diritto concesso"),"",E211-(F211+G211+W211+K211))</f>
        <v/>
      </c>
      <c r="Y211" s="123" t="str">
        <f t="shared" si="95"/>
        <v/>
      </c>
      <c r="Z211" s="123" t="str">
        <f t="shared" si="96"/>
        <v/>
      </c>
      <c r="AA211" s="123" t="str">
        <f t="shared" si="97"/>
        <v/>
      </c>
      <c r="AB211" s="124" t="str">
        <f t="shared" si="98"/>
        <v/>
      </c>
      <c r="AC211" s="124" t="str">
        <f t="shared" si="99"/>
        <v/>
      </c>
      <c r="AD211" s="124" t="str">
        <f t="shared" si="100"/>
        <v/>
      </c>
      <c r="AE211" s="124" t="str">
        <f t="shared" si="101"/>
        <v/>
      </c>
      <c r="AF211" s="124" t="str">
        <f t="shared" si="102"/>
        <v/>
      </c>
      <c r="AG211" s="124" t="str">
        <f>IF(OR($C211="",L211="",M211=""),"",MAX(N211+'1043Bi Dati di base lav.'!T207-M211,0))</f>
        <v/>
      </c>
      <c r="AH211" s="124">
        <f>'1043Bi Dati di base lav.'!T207</f>
        <v>0</v>
      </c>
      <c r="AI211" s="124" t="str">
        <f t="shared" si="103"/>
        <v/>
      </c>
      <c r="AJ211" s="125">
        <f t="shared" si="104"/>
        <v>0</v>
      </c>
      <c r="AK211" s="126">
        <f t="shared" si="108"/>
        <v>0</v>
      </c>
      <c r="AL211" s="124">
        <f t="shared" si="105"/>
        <v>0</v>
      </c>
      <c r="AM211" s="124">
        <f>IF(E211="",0,'1043Bi Dati di base lav.'!P207)</f>
        <v>0</v>
      </c>
      <c r="AN211" s="127">
        <f>IF('1043Bi Dati di base lav.'!Y207&gt;0,AD211,0)</f>
        <v>0</v>
      </c>
      <c r="AO211" s="128">
        <f>IF('1043Bi Dati di base lav.'!Y207&gt;0,'1043Bi Dati di base lav.'!T207,0)</f>
        <v>0</v>
      </c>
      <c r="AP211" s="124" t="str">
        <f t="shared" si="106"/>
        <v/>
      </c>
      <c r="AQ211" s="124">
        <f>'1043Bi Dati di base lav.'!P207</f>
        <v>0</v>
      </c>
      <c r="AR211" s="124">
        <f t="shared" si="107"/>
        <v>0</v>
      </c>
    </row>
    <row r="212" spans="1:44"/>
  </sheetData>
  <sheetProtection algorithmName="SHA-512" hashValue="gjnA0VozwYeOSkqMmOPEo+SfxXGrfLmqG8tvVDfHpC6TFcaTH259i4KMVx3jIHbUA2LUoyPcMwQCuZ0PzFlT4Q==" saltValue="l1HIAn0ygg7dpjLaxN6niQ==" spinCount="100000" sheet="1" selectLockedCells="1" selectUnlockedCells="1"/>
  <mergeCells count="15">
    <mergeCell ref="R9:R10"/>
    <mergeCell ref="S9:S10"/>
    <mergeCell ref="O9:O10"/>
    <mergeCell ref="C1:D1"/>
    <mergeCell ref="C2:D2"/>
    <mergeCell ref="P9:P10"/>
    <mergeCell ref="Q9:Q10"/>
    <mergeCell ref="H9:J9"/>
    <mergeCell ref="M9:N9"/>
    <mergeCell ref="D9:D10"/>
    <mergeCell ref="E9:E10"/>
    <mergeCell ref="F9:F10"/>
    <mergeCell ref="G9:G10"/>
    <mergeCell ref="L9:L10"/>
    <mergeCell ref="K9:K10"/>
  </mergeCells>
  <conditionalFormatting sqref="H12:J211">
    <cfRule type="expression" dxfId="10" priority="213">
      <formula>AND(XEX10&lt;&gt;"",OR(H12&gt;20,H12&lt;-20))</formula>
    </cfRule>
  </conditionalFormatting>
  <conditionalFormatting sqref="K12:K14">
    <cfRule type="expression" dxfId="9" priority="214">
      <formula>AND(XFA8&lt;&gt;"",OR(K12&gt;20,K12&lt;-20))</formula>
    </cfRule>
  </conditionalFormatting>
  <conditionalFormatting sqref="A12:C211">
    <cfRule type="cellIs" dxfId="8" priority="17" operator="between">
      <formula>0</formula>
      <formula>9999999999</formula>
    </cfRule>
  </conditionalFormatting>
  <conditionalFormatting sqref="A12:A211">
    <cfRule type="cellIs" dxfId="7" priority="16" operator="between">
      <formula>7560000000000</formula>
      <formula>7569999999999</formula>
    </cfRule>
  </conditionalFormatting>
  <conditionalFormatting sqref="S6">
    <cfRule type="containsText" dxfId="6" priority="15" operator="containsText" text="Diritto non concesso">
      <formula>NOT(ISERROR(SEARCH("Diritto non concesso",S6)))</formula>
    </cfRule>
  </conditionalFormatting>
  <conditionalFormatting sqref="K15:K211">
    <cfRule type="expression" dxfId="5" priority="215">
      <formula>AND(XFA12&lt;&gt;"",OR(K15&gt;20,K15&lt;-20))</formula>
    </cfRule>
  </conditionalFormatting>
  <conditionalFormatting sqref="H11:J11">
    <cfRule type="expression" dxfId="4" priority="12">
      <formula>AND(XEX9&lt;&gt;"",OR(H11&gt;20,H11&lt;-20))</formula>
    </cfRule>
  </conditionalFormatting>
  <conditionalFormatting sqref="K11">
    <cfRule type="expression" dxfId="3" priority="13">
      <formula>AND(XFA7&lt;&gt;"",OR(K11&gt;20,K11&lt;-20))</formula>
    </cfRule>
  </conditionalFormatting>
  <conditionalFormatting sqref="A11:C11">
    <cfRule type="cellIs" dxfId="2" priority="11" operator="between">
      <formula>0</formula>
      <formula>9999999999</formula>
    </cfRule>
  </conditionalFormatting>
  <conditionalFormatting sqref="A11">
    <cfRule type="cellIs" dxfId="1" priority="10" operator="between">
      <formula>7560000000000</formula>
      <formula>7569999999999</formula>
    </cfRule>
  </conditionalFormatting>
  <conditionalFormatting sqref="Q6">
    <cfRule type="expression" dxfId="0" priority="9" stopIfTrue="1">
      <formula>OR(AL6="")</formula>
    </cfRule>
  </conditionalFormatting>
  <dataValidations count="1">
    <dataValidation type="custom" allowBlank="1" showInputMessage="1" showErrorMessage="1" sqref="J12:K211" xr:uid="{00000000-0002-0000-0400-000000000000}">
      <formula1>IF(J12&gt;20,20,J12)</formula1>
    </dataValidation>
  </dataValidations>
  <pageMargins left="0.39370078740157483" right="0.39370078740157483" top="0.78740157480314965" bottom="0.59055118110236227" header="0.31496062992125984" footer="0.31496062992125984"/>
  <pageSetup paperSize="9" scale="55" fitToHeight="0" orientation="landscape" horizontalDpi="300" verticalDpi="300" r:id="rId1"/>
  <headerFooter>
    <oddHeader>&amp;C&amp;"Arial,Fett"&amp;26Conteggio sul lavoro ridotto per perdite di clientela dovute a condizioni meteorologiche</oddHeader>
    <oddFooter>&amp;L&amp;F / &amp;A / 01.2024&amp;RPagina &amp;P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63"/>
  <sheetViews>
    <sheetView topLeftCell="A19" zoomScaleNormal="100" workbookViewId="0">
      <selection activeCell="I36" sqref="I36"/>
    </sheetView>
  </sheetViews>
  <sheetFormatPr baseColWidth="10" defaultColWidth="9.109375" defaultRowHeight="14.4"/>
  <cols>
    <col min="1" max="1" width="11" style="16" customWidth="1"/>
    <col min="2" max="2" width="10.6640625" style="17" customWidth="1"/>
    <col min="3" max="3" width="13.33203125" style="18" customWidth="1"/>
    <col min="4" max="4" width="11.44140625" style="21" customWidth="1"/>
    <col min="5" max="5" width="4.6640625" style="2" customWidth="1"/>
    <col min="6" max="6" width="19.44140625" style="2" customWidth="1"/>
    <col min="7" max="7" width="7.88671875" style="2" customWidth="1"/>
    <col min="8" max="8" width="10.5546875" style="2" customWidth="1"/>
    <col min="9" max="9" width="4.6640625" style="2" customWidth="1"/>
    <col min="10" max="10" width="25.6640625" style="2" customWidth="1"/>
    <col min="11" max="11" width="12.6640625" style="2" customWidth="1"/>
    <col min="12" max="12" width="4.6640625" style="2" customWidth="1"/>
    <col min="13" max="13" width="25" style="4" customWidth="1"/>
    <col min="14" max="14" width="66.109375" style="5" customWidth="1"/>
    <col min="15" max="16384" width="9.109375" style="2"/>
  </cols>
  <sheetData>
    <row r="1" spans="1:18" s="66" customFormat="1">
      <c r="A1" s="65" t="str">
        <f>Übersetzungstexte!A316</f>
        <v>Datum</v>
      </c>
      <c r="B1" s="65" t="str">
        <f>Übersetzungstexte!A319</f>
        <v>Arbeitstage</v>
      </c>
      <c r="C1" s="65" t="str">
        <f>Übersetzungstexte!A322</f>
        <v>Max. massgeb.</v>
      </c>
      <c r="D1" s="65" t="str">
        <f>Übersetzungstexte!A325</f>
        <v>Beitragssatz</v>
      </c>
      <c r="F1" s="66" t="s">
        <v>333</v>
      </c>
      <c r="M1" s="41"/>
      <c r="N1" s="22"/>
      <c r="O1" s="41"/>
      <c r="P1" s="41"/>
      <c r="Q1" s="41"/>
      <c r="R1" s="41"/>
    </row>
    <row r="2" spans="1:18" s="66" customFormat="1">
      <c r="A2" s="65" t="str">
        <f>Übersetzungstexte!A317</f>
        <v>Gültig ab</v>
      </c>
      <c r="B2" s="65" t="str">
        <f>Übersetzungstexte!A320</f>
        <v>pro jahr</v>
      </c>
      <c r="C2" s="65" t="str">
        <f>Übersetzungstexte!A323</f>
        <v>Verdienst</v>
      </c>
      <c r="D2" s="65"/>
      <c r="F2" s="66" t="s">
        <v>308</v>
      </c>
      <c r="M2" s="41"/>
      <c r="N2" s="22"/>
      <c r="O2" s="41"/>
      <c r="P2" s="41"/>
      <c r="Q2" s="41"/>
      <c r="R2" s="41"/>
    </row>
    <row r="3" spans="1:18" ht="12.75" customHeight="1">
      <c r="A3" s="16">
        <v>30682</v>
      </c>
      <c r="B3" s="17">
        <v>261</v>
      </c>
      <c r="C3" s="18">
        <v>5800</v>
      </c>
      <c r="D3" s="19">
        <v>5.2999999999999999E-2</v>
      </c>
      <c r="F3" s="379" t="s">
        <v>439</v>
      </c>
      <c r="J3" s="1"/>
      <c r="O3" s="4"/>
      <c r="P3" s="4"/>
      <c r="Q3" s="4"/>
      <c r="R3" s="4"/>
    </row>
    <row r="4" spans="1:18" ht="28.8">
      <c r="A4" s="16">
        <v>31778</v>
      </c>
      <c r="B4" s="17">
        <v>261</v>
      </c>
      <c r="C4" s="18">
        <v>6800</v>
      </c>
      <c r="D4" s="19">
        <v>5.2999999999999999E-2</v>
      </c>
      <c r="F4" s="379" t="s">
        <v>440</v>
      </c>
      <c r="J4" s="1"/>
      <c r="O4" s="4"/>
      <c r="P4" s="4"/>
      <c r="Q4" s="4"/>
      <c r="R4" s="4"/>
    </row>
    <row r="5" spans="1:18">
      <c r="A5" s="16">
        <v>32143</v>
      </c>
      <c r="B5" s="17">
        <v>261</v>
      </c>
      <c r="C5" s="18">
        <v>6800</v>
      </c>
      <c r="D5" s="19">
        <v>5.3499999999999999E-2</v>
      </c>
      <c r="J5" s="1"/>
      <c r="O5" s="4"/>
      <c r="P5" s="4"/>
      <c r="Q5" s="4"/>
      <c r="R5" s="4"/>
    </row>
    <row r="6" spans="1:18">
      <c r="A6" s="16">
        <v>32509</v>
      </c>
      <c r="B6" s="17">
        <v>260</v>
      </c>
      <c r="C6" s="18">
        <v>6800</v>
      </c>
      <c r="D6" s="19">
        <v>5.3499999999999999E-2</v>
      </c>
      <c r="F6" s="66" t="s">
        <v>331</v>
      </c>
      <c r="O6" s="4"/>
      <c r="P6" s="4"/>
      <c r="Q6" s="4"/>
      <c r="R6" s="4"/>
    </row>
    <row r="7" spans="1:18">
      <c r="A7" s="16">
        <v>32874</v>
      </c>
      <c r="B7" s="17">
        <v>261</v>
      </c>
      <c r="C7" s="18">
        <v>6800</v>
      </c>
      <c r="D7" s="19">
        <v>5.2499999999999998E-2</v>
      </c>
      <c r="F7" s="66" t="s">
        <v>332</v>
      </c>
      <c r="O7" s="4"/>
      <c r="P7" s="4"/>
      <c r="Q7" s="4"/>
      <c r="R7" s="4"/>
    </row>
    <row r="8" spans="1:18">
      <c r="A8" s="16">
        <v>33239</v>
      </c>
      <c r="B8" s="17">
        <v>261</v>
      </c>
      <c r="C8" s="18">
        <v>8100</v>
      </c>
      <c r="D8" s="19">
        <v>5.2499999999999998E-2</v>
      </c>
      <c r="F8" s="2" t="s">
        <v>446</v>
      </c>
      <c r="O8" s="4"/>
      <c r="P8" s="4"/>
      <c r="Q8" s="4"/>
      <c r="R8" s="4"/>
    </row>
    <row r="9" spans="1:18" ht="12.75" customHeight="1">
      <c r="A9" s="16">
        <v>33604</v>
      </c>
      <c r="B9" s="17">
        <v>262</v>
      </c>
      <c r="C9" s="18">
        <v>8100</v>
      </c>
      <c r="D9" s="19">
        <v>5.2499999999999998E-2</v>
      </c>
      <c r="F9" s="2" t="s">
        <v>447</v>
      </c>
      <c r="J9" s="4" t="str">
        <f>Übersetzungstexte!A363</f>
        <v>Schutzwort:</v>
      </c>
      <c r="K9" s="2" t="s">
        <v>305</v>
      </c>
      <c r="O9" s="4"/>
      <c r="P9" s="4"/>
      <c r="Q9" s="4"/>
      <c r="R9" s="4"/>
    </row>
    <row r="10" spans="1:18">
      <c r="A10" s="16">
        <v>33970</v>
      </c>
      <c r="B10" s="17">
        <v>261</v>
      </c>
      <c r="C10" s="18">
        <v>8100</v>
      </c>
      <c r="D10" s="19">
        <v>6.0499999999999998E-2</v>
      </c>
      <c r="F10" s="2" t="s">
        <v>448</v>
      </c>
      <c r="O10" s="4"/>
      <c r="P10" s="4"/>
      <c r="Q10" s="4"/>
      <c r="R10" s="4"/>
    </row>
    <row r="11" spans="1:18">
      <c r="A11" s="16">
        <v>34335</v>
      </c>
      <c r="B11" s="17">
        <v>260</v>
      </c>
      <c r="C11" s="18">
        <v>8100</v>
      </c>
      <c r="D11" s="19">
        <v>6.0499999999999998E-2</v>
      </c>
      <c r="F11" s="2" t="s">
        <v>441</v>
      </c>
      <c r="J11" s="4" t="str">
        <f>Übersetzungstexte!A364</f>
        <v>AHV-Pflicht ab:</v>
      </c>
      <c r="K11" s="2">
        <v>18</v>
      </c>
      <c r="O11" s="4"/>
      <c r="P11" s="4"/>
      <c r="Q11" s="4"/>
      <c r="R11" s="4"/>
    </row>
    <row r="12" spans="1:18">
      <c r="A12" s="16">
        <v>34700</v>
      </c>
      <c r="B12" s="17">
        <v>260</v>
      </c>
      <c r="C12" s="18">
        <v>8100</v>
      </c>
      <c r="D12" s="19">
        <v>6.5500000000000003E-2</v>
      </c>
      <c r="F12" s="2" t="s">
        <v>442</v>
      </c>
      <c r="O12" s="4"/>
      <c r="P12" s="4"/>
      <c r="Q12" s="4"/>
      <c r="R12" s="4"/>
    </row>
    <row r="13" spans="1:18">
      <c r="A13" s="16">
        <v>35065</v>
      </c>
      <c r="B13" s="17">
        <v>262</v>
      </c>
      <c r="C13" s="18">
        <v>8100</v>
      </c>
      <c r="D13" s="19">
        <v>6.5500000000000003E-2</v>
      </c>
      <c r="F13" s="2" t="s">
        <v>443</v>
      </c>
      <c r="J13" s="2" t="str">
        <f>Übersetzungstexte!A365</f>
        <v>Version:</v>
      </c>
      <c r="K13" s="16">
        <v>44100</v>
      </c>
      <c r="O13" s="4"/>
      <c r="P13" s="4"/>
      <c r="Q13" s="4"/>
      <c r="R13" s="4"/>
    </row>
    <row r="14" spans="1:18">
      <c r="A14" s="16">
        <v>35431</v>
      </c>
      <c r="B14" s="17">
        <v>261</v>
      </c>
      <c r="C14" s="18">
        <v>8100</v>
      </c>
      <c r="D14" s="19">
        <v>6.5500000000000003E-2</v>
      </c>
      <c r="F14" s="2" t="s">
        <v>449</v>
      </c>
      <c r="O14" s="4"/>
      <c r="P14" s="4"/>
      <c r="Q14" s="4"/>
      <c r="R14" s="4"/>
    </row>
    <row r="15" spans="1:18">
      <c r="A15" s="16">
        <v>35796</v>
      </c>
      <c r="B15" s="17">
        <v>261</v>
      </c>
      <c r="C15" s="18">
        <v>8100</v>
      </c>
      <c r="D15" s="19">
        <v>6.5500000000000003E-2</v>
      </c>
      <c r="F15" s="2" t="s">
        <v>444</v>
      </c>
      <c r="J15" s="11" t="str">
        <f>Übersetzungstexte!A366</f>
        <v>TCRD (0=nein, 1=ja):</v>
      </c>
      <c r="K15" s="2">
        <v>0</v>
      </c>
      <c r="O15" s="4"/>
      <c r="P15" s="4"/>
      <c r="Q15" s="4"/>
      <c r="R15" s="4"/>
    </row>
    <row r="16" spans="1:18">
      <c r="A16" s="16">
        <v>36161</v>
      </c>
      <c r="B16" s="17">
        <v>261</v>
      </c>
      <c r="C16" s="18">
        <v>8100</v>
      </c>
      <c r="D16" s="19">
        <v>6.5500000000000003E-2</v>
      </c>
      <c r="F16" s="2" t="s">
        <v>445</v>
      </c>
      <c r="J16" s="11" t="str">
        <f>Übersetzungstexte!A367</f>
        <v>TCRD erste Zeile:</v>
      </c>
      <c r="K16" s="2">
        <v>27</v>
      </c>
      <c r="O16" s="4"/>
      <c r="P16" s="4"/>
      <c r="Q16" s="4"/>
      <c r="R16" s="4"/>
    </row>
    <row r="17" spans="1:18" ht="12.75" customHeight="1">
      <c r="A17" s="16">
        <v>36526</v>
      </c>
      <c r="B17" s="17">
        <v>260</v>
      </c>
      <c r="C17" s="18">
        <v>8900</v>
      </c>
      <c r="D17" s="19">
        <v>6.5500000000000003E-2</v>
      </c>
      <c r="J17" s="11" t="str">
        <f>Übersetzungstexte!A368</f>
        <v>TCRD letzte Zeile:</v>
      </c>
      <c r="K17" s="2">
        <v>29</v>
      </c>
      <c r="O17" s="4"/>
      <c r="P17" s="4"/>
      <c r="Q17" s="4"/>
      <c r="R17" s="4"/>
    </row>
    <row r="18" spans="1:18">
      <c r="A18" s="16">
        <v>36892</v>
      </c>
      <c r="B18" s="17">
        <v>261</v>
      </c>
      <c r="C18" s="18">
        <v>8900</v>
      </c>
      <c r="D18" s="19">
        <v>6.5500000000000003E-2</v>
      </c>
      <c r="O18" s="4"/>
      <c r="P18" s="4"/>
      <c r="Q18" s="4"/>
      <c r="R18" s="4"/>
    </row>
    <row r="19" spans="1:18">
      <c r="A19" s="16">
        <v>37257</v>
      </c>
      <c r="B19" s="17">
        <v>261</v>
      </c>
      <c r="C19" s="18">
        <v>8900</v>
      </c>
      <c r="D19" s="19">
        <v>6.5500000000000003E-2</v>
      </c>
      <c r="F19" s="2" t="s">
        <v>47</v>
      </c>
      <c r="O19" s="4"/>
      <c r="P19" s="4"/>
      <c r="Q19" s="4"/>
      <c r="R19" s="4"/>
    </row>
    <row r="20" spans="1:18">
      <c r="A20" s="16">
        <v>37622</v>
      </c>
      <c r="B20" s="17">
        <v>261</v>
      </c>
      <c r="C20" s="18">
        <v>8900</v>
      </c>
      <c r="D20" s="19">
        <v>6.3E-2</v>
      </c>
      <c r="F20" s="2">
        <v>3</v>
      </c>
      <c r="J20" s="1"/>
      <c r="O20" s="4"/>
      <c r="P20" s="4"/>
      <c r="Q20" s="4"/>
      <c r="R20" s="4"/>
    </row>
    <row r="21" spans="1:18">
      <c r="A21" s="16">
        <v>37987</v>
      </c>
      <c r="B21" s="17">
        <v>262</v>
      </c>
      <c r="C21" s="18">
        <v>8900</v>
      </c>
      <c r="D21" s="19">
        <v>6.0499999999999998E-2</v>
      </c>
      <c r="F21" s="2">
        <v>4</v>
      </c>
      <c r="J21" s="1"/>
      <c r="O21" s="4"/>
      <c r="P21" s="4"/>
      <c r="Q21" s="4"/>
      <c r="R21" s="4"/>
    </row>
    <row r="22" spans="1:18" ht="12.75" customHeight="1">
      <c r="A22" s="16">
        <v>38353</v>
      </c>
      <c r="B22" s="17">
        <v>260</v>
      </c>
      <c r="C22" s="18">
        <v>8900</v>
      </c>
      <c r="D22" s="19">
        <v>6.0499999999999998E-2</v>
      </c>
      <c r="F22" s="2">
        <v>5</v>
      </c>
      <c r="J22" s="1"/>
      <c r="O22" s="4"/>
      <c r="P22" s="4"/>
      <c r="Q22" s="4"/>
      <c r="R22" s="4"/>
    </row>
    <row r="23" spans="1:18">
      <c r="A23" s="16">
        <v>38718</v>
      </c>
      <c r="B23" s="17">
        <v>260</v>
      </c>
      <c r="C23" s="18">
        <v>8900</v>
      </c>
      <c r="D23" s="19">
        <v>6.0499999999999998E-2</v>
      </c>
      <c r="F23" s="2">
        <v>6</v>
      </c>
      <c r="J23" s="1"/>
      <c r="O23" s="4"/>
      <c r="P23" s="4"/>
      <c r="Q23" s="4"/>
      <c r="R23" s="4"/>
    </row>
    <row r="24" spans="1:18">
      <c r="A24" s="16">
        <v>39083</v>
      </c>
      <c r="B24" s="17">
        <v>261</v>
      </c>
      <c r="C24" s="18">
        <v>8900</v>
      </c>
      <c r="D24" s="19">
        <v>6.0499999999999998E-2</v>
      </c>
      <c r="F24" s="2">
        <v>7</v>
      </c>
      <c r="J24" s="1"/>
      <c r="O24" s="4"/>
      <c r="P24" s="4"/>
      <c r="Q24" s="4"/>
      <c r="R24" s="4"/>
    </row>
    <row r="25" spans="1:18">
      <c r="A25" s="16">
        <v>39448</v>
      </c>
      <c r="B25" s="17">
        <v>262</v>
      </c>
      <c r="C25" s="18">
        <v>10500</v>
      </c>
      <c r="D25" s="19">
        <v>6.0499999999999998E-2</v>
      </c>
      <c r="F25" s="2">
        <v>8</v>
      </c>
      <c r="O25" s="4"/>
      <c r="P25" s="4"/>
      <c r="Q25" s="4"/>
      <c r="R25" s="4"/>
    </row>
    <row r="26" spans="1:18">
      <c r="A26" s="16">
        <v>39814</v>
      </c>
      <c r="B26" s="17">
        <v>261</v>
      </c>
      <c r="C26" s="18">
        <v>10500</v>
      </c>
      <c r="D26" s="19">
        <v>6.0499999999999998E-2</v>
      </c>
      <c r="F26" s="2">
        <v>9</v>
      </c>
      <c r="O26" s="4"/>
      <c r="P26" s="4"/>
      <c r="Q26" s="4"/>
      <c r="R26" s="4"/>
    </row>
    <row r="27" spans="1:18">
      <c r="A27" s="16">
        <v>40544</v>
      </c>
      <c r="B27" s="17">
        <v>260</v>
      </c>
      <c r="C27" s="18">
        <v>10500</v>
      </c>
      <c r="D27" s="19">
        <v>6.25E-2</v>
      </c>
      <c r="F27" s="2">
        <v>10</v>
      </c>
      <c r="O27" s="4"/>
      <c r="P27" s="4"/>
      <c r="Q27" s="4"/>
      <c r="R27" s="4"/>
    </row>
    <row r="28" spans="1:18">
      <c r="A28" s="16">
        <v>40909</v>
      </c>
      <c r="B28" s="17">
        <v>261</v>
      </c>
      <c r="C28" s="18">
        <v>10500</v>
      </c>
      <c r="D28" s="19">
        <v>6.25E-2</v>
      </c>
      <c r="O28" s="4"/>
      <c r="P28" s="4"/>
      <c r="Q28" s="4"/>
      <c r="R28" s="4"/>
    </row>
    <row r="29" spans="1:18">
      <c r="A29" s="16">
        <v>42370</v>
      </c>
      <c r="B29" s="17">
        <v>261</v>
      </c>
      <c r="C29" s="18">
        <v>12350</v>
      </c>
      <c r="D29" s="19">
        <v>6.225E-2</v>
      </c>
      <c r="O29" s="4"/>
      <c r="P29" s="4"/>
      <c r="Q29" s="4"/>
      <c r="R29" s="4"/>
    </row>
    <row r="30" spans="1:18">
      <c r="A30" s="16">
        <v>42736</v>
      </c>
      <c r="B30" s="17">
        <v>260</v>
      </c>
      <c r="C30" s="18">
        <v>12350</v>
      </c>
      <c r="D30" s="19">
        <v>6.225E-2</v>
      </c>
      <c r="F30" s="66" t="s">
        <v>331</v>
      </c>
      <c r="O30" s="4"/>
      <c r="P30" s="4"/>
      <c r="Q30" s="4"/>
      <c r="R30" s="4"/>
    </row>
    <row r="31" spans="1:18">
      <c r="A31" s="16">
        <v>43101</v>
      </c>
      <c r="B31" s="17">
        <v>261</v>
      </c>
      <c r="C31" s="18">
        <v>12350</v>
      </c>
      <c r="D31" s="19">
        <v>6.225E-2</v>
      </c>
      <c r="F31" s="66" t="s">
        <v>543</v>
      </c>
      <c r="O31" s="4"/>
      <c r="P31" s="4"/>
      <c r="Q31" s="4"/>
      <c r="R31" s="4"/>
    </row>
    <row r="32" spans="1:18" ht="12.75" customHeight="1">
      <c r="A32" s="16">
        <v>43466</v>
      </c>
      <c r="B32" s="17">
        <v>261</v>
      </c>
      <c r="C32" s="18">
        <v>12350</v>
      </c>
      <c r="D32" s="19">
        <v>6.225E-2</v>
      </c>
      <c r="F32" s="2" t="s">
        <v>544</v>
      </c>
      <c r="O32" s="3"/>
      <c r="P32" s="3"/>
      <c r="Q32" s="4"/>
      <c r="R32" s="4"/>
    </row>
    <row r="33" spans="1:20" ht="12.75" customHeight="1">
      <c r="A33" s="16">
        <v>43831</v>
      </c>
      <c r="B33" s="17">
        <v>262</v>
      </c>
      <c r="C33" s="18">
        <v>12350</v>
      </c>
      <c r="D33" s="19">
        <v>6.3750000000000001E-2</v>
      </c>
      <c r="F33" s="2" t="s">
        <v>545</v>
      </c>
      <c r="O33" s="3"/>
      <c r="P33" s="3"/>
      <c r="Q33" s="3"/>
      <c r="R33" s="4"/>
    </row>
    <row r="34" spans="1:20">
      <c r="A34" s="16">
        <v>44197</v>
      </c>
      <c r="B34" s="17">
        <v>261</v>
      </c>
      <c r="C34" s="18">
        <v>12350</v>
      </c>
      <c r="D34" s="19">
        <v>6.4000000000000001E-2</v>
      </c>
      <c r="F34" s="2" t="s">
        <v>546</v>
      </c>
      <c r="O34" s="4"/>
      <c r="P34" s="4"/>
      <c r="Q34" s="4"/>
      <c r="R34" s="4"/>
    </row>
    <row r="35" spans="1:20">
      <c r="A35" s="16">
        <v>44562</v>
      </c>
      <c r="B35" s="17">
        <v>260</v>
      </c>
      <c r="C35" s="18">
        <v>12350</v>
      </c>
      <c r="D35" s="19">
        <v>6.4000000000000001E-2</v>
      </c>
      <c r="F35" s="2" t="s">
        <v>547</v>
      </c>
      <c r="O35" s="4"/>
      <c r="P35" s="4"/>
      <c r="Q35" s="4"/>
      <c r="R35" s="4"/>
    </row>
    <row r="36" spans="1:20" ht="12.75" customHeight="1">
      <c r="A36" s="16">
        <v>44927</v>
      </c>
      <c r="B36" s="17">
        <v>260</v>
      </c>
      <c r="C36" s="18">
        <v>12350</v>
      </c>
      <c r="D36" s="19">
        <v>6.4000000000000001E-2</v>
      </c>
      <c r="F36" s="2" t="s">
        <v>548</v>
      </c>
      <c r="O36" s="3"/>
      <c r="P36" s="3"/>
      <c r="Q36" s="3"/>
      <c r="R36" s="20"/>
      <c r="S36" s="20"/>
      <c r="T36" s="20"/>
    </row>
    <row r="37" spans="1:20">
      <c r="A37" s="16">
        <v>45292</v>
      </c>
      <c r="B37" s="17">
        <v>262</v>
      </c>
      <c r="C37" s="18">
        <v>12350</v>
      </c>
      <c r="D37" s="19">
        <v>6.4000000000000001E-2</v>
      </c>
      <c r="F37" s="2" t="s">
        <v>549</v>
      </c>
      <c r="O37" s="4"/>
      <c r="P37" s="4"/>
      <c r="Q37" s="4"/>
      <c r="R37" s="4"/>
    </row>
    <row r="38" spans="1:20">
      <c r="A38" s="16">
        <v>45658</v>
      </c>
      <c r="B38" s="17">
        <v>261</v>
      </c>
      <c r="C38" s="18">
        <v>12350</v>
      </c>
      <c r="D38" s="19">
        <v>6.4000000000000001E-2</v>
      </c>
      <c r="F38" s="2" t="s">
        <v>550</v>
      </c>
      <c r="O38" s="4"/>
      <c r="P38" s="4"/>
      <c r="Q38" s="4"/>
      <c r="R38" s="4"/>
    </row>
    <row r="39" spans="1:20">
      <c r="A39" s="16">
        <v>46023</v>
      </c>
      <c r="B39" s="17">
        <v>261</v>
      </c>
      <c r="C39" s="18">
        <v>12350</v>
      </c>
      <c r="D39" s="19">
        <v>6.4000000000000001E-2</v>
      </c>
      <c r="F39" s="2" t="s">
        <v>551</v>
      </c>
      <c r="O39" s="4"/>
      <c r="P39" s="4"/>
      <c r="Q39" s="4"/>
      <c r="R39" s="4"/>
    </row>
    <row r="40" spans="1:20">
      <c r="A40" s="16">
        <v>46388</v>
      </c>
      <c r="B40" s="17">
        <v>261</v>
      </c>
      <c r="C40" s="18">
        <v>12350</v>
      </c>
      <c r="D40" s="19">
        <v>6.4000000000000001E-2</v>
      </c>
      <c r="O40" s="4"/>
      <c r="P40" s="4"/>
      <c r="Q40" s="4"/>
      <c r="R40" s="4"/>
    </row>
    <row r="41" spans="1:20">
      <c r="A41" s="16">
        <v>46753</v>
      </c>
      <c r="B41" s="17">
        <v>260</v>
      </c>
      <c r="C41" s="18">
        <v>12350</v>
      </c>
      <c r="D41" s="19">
        <v>6.4000000000000001E-2</v>
      </c>
      <c r="O41" s="4"/>
      <c r="P41" s="4"/>
      <c r="Q41" s="4"/>
      <c r="R41" s="4"/>
    </row>
    <row r="42" spans="1:20">
      <c r="A42" s="16">
        <v>47119</v>
      </c>
      <c r="B42" s="17">
        <v>261</v>
      </c>
      <c r="C42" s="18">
        <v>12350</v>
      </c>
      <c r="D42" s="19">
        <v>6.4000000000000001E-2</v>
      </c>
    </row>
    <row r="43" spans="1:20">
      <c r="D43" s="19"/>
    </row>
    <row r="44" spans="1:20">
      <c r="D44" s="19"/>
    </row>
    <row r="45" spans="1:20">
      <c r="D45" s="19"/>
    </row>
    <row r="46" spans="1:20">
      <c r="D46" s="19"/>
    </row>
    <row r="47" spans="1:20">
      <c r="D47" s="19"/>
    </row>
    <row r="48" spans="1:20">
      <c r="D48" s="19"/>
    </row>
    <row r="49" spans="4:4">
      <c r="D49" s="19"/>
    </row>
    <row r="50" spans="4:4">
      <c r="D50" s="19"/>
    </row>
    <row r="51" spans="4:4">
      <c r="D51" s="19"/>
    </row>
    <row r="52" spans="4:4">
      <c r="D52" s="19"/>
    </row>
    <row r="53" spans="4:4">
      <c r="D53" s="19"/>
    </row>
    <row r="54" spans="4:4">
      <c r="D54" s="19"/>
    </row>
    <row r="55" spans="4:4">
      <c r="D55" s="19"/>
    </row>
    <row r="56" spans="4:4">
      <c r="D56" s="19"/>
    </row>
    <row r="57" spans="4:4">
      <c r="D57" s="19"/>
    </row>
    <row r="58" spans="4:4">
      <c r="D58" s="19"/>
    </row>
    <row r="59" spans="4:4">
      <c r="D59" s="19"/>
    </row>
    <row r="60" spans="4:4">
      <c r="D60" s="19"/>
    </row>
    <row r="61" spans="4:4">
      <c r="D61" s="19"/>
    </row>
    <row r="62" spans="4:4">
      <c r="D62" s="19"/>
    </row>
    <row r="63" spans="4:4">
      <c r="D63" s="19"/>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00"/>
  <sheetViews>
    <sheetView topLeftCell="A253" zoomScaleNormal="100" workbookViewId="0">
      <selection activeCell="G25" sqref="G25"/>
    </sheetView>
  </sheetViews>
  <sheetFormatPr baseColWidth="10" defaultColWidth="11.44140625" defaultRowHeight="14.4"/>
  <cols>
    <col min="1" max="3" width="11.5546875" style="2"/>
    <col min="4" max="4" width="27" style="2" customWidth="1"/>
    <col min="5" max="5" width="42.6640625" style="6" customWidth="1"/>
    <col min="6" max="6" width="9.109375" style="2" customWidth="1"/>
    <col min="7" max="8" width="9.109375" style="6" customWidth="1"/>
  </cols>
  <sheetData>
    <row r="1" spans="1:11">
      <c r="A1" s="7">
        <v>1</v>
      </c>
      <c r="B1" s="7"/>
      <c r="C1" s="7"/>
      <c r="D1" s="7" t="s">
        <v>52</v>
      </c>
      <c r="E1" s="8" t="s">
        <v>53</v>
      </c>
      <c r="F1" s="7"/>
      <c r="G1" s="9"/>
      <c r="H1" s="9"/>
      <c r="I1" s="9"/>
      <c r="J1" s="9"/>
      <c r="K1" s="9"/>
    </row>
    <row r="2" spans="1:11" ht="12.75" customHeight="1">
      <c r="A2" s="10" t="s">
        <v>56</v>
      </c>
      <c r="B2" s="7" t="s">
        <v>57</v>
      </c>
      <c r="C2" s="7"/>
      <c r="D2" s="7"/>
      <c r="E2" s="8" t="s">
        <v>58</v>
      </c>
      <c r="F2" s="7"/>
      <c r="G2" s="8"/>
      <c r="H2" s="8"/>
      <c r="I2" s="9"/>
      <c r="J2" s="9"/>
      <c r="K2" s="9"/>
    </row>
    <row r="3" spans="1:11">
      <c r="A3" s="10"/>
      <c r="B3" s="7" t="s">
        <v>59</v>
      </c>
      <c r="C3" s="7"/>
      <c r="D3" s="7"/>
      <c r="E3" s="8" t="s">
        <v>53</v>
      </c>
      <c r="F3" s="7"/>
      <c r="G3" s="8"/>
      <c r="H3" s="8"/>
      <c r="I3" s="9"/>
      <c r="J3" s="9"/>
      <c r="K3" s="9"/>
    </row>
    <row r="4" spans="1:11">
      <c r="A4" s="10"/>
      <c r="B4" s="7" t="s">
        <v>60</v>
      </c>
      <c r="C4" s="7"/>
      <c r="D4" s="7"/>
      <c r="E4" s="8" t="s">
        <v>54</v>
      </c>
      <c r="F4" s="7"/>
      <c r="G4" s="8"/>
      <c r="H4" s="8"/>
      <c r="I4" s="9"/>
      <c r="J4" s="9"/>
      <c r="K4" s="9"/>
    </row>
    <row r="5" spans="1:11">
      <c r="A5" s="10"/>
      <c r="B5" s="7" t="s">
        <v>61</v>
      </c>
      <c r="C5" s="7"/>
      <c r="D5" s="7"/>
      <c r="E5" s="8" t="s">
        <v>55</v>
      </c>
      <c r="F5" s="7"/>
      <c r="G5" s="8"/>
      <c r="H5" s="8"/>
      <c r="I5" s="9"/>
      <c r="J5" s="9"/>
      <c r="K5" s="9"/>
    </row>
    <row r="6" spans="1:11" ht="40.200000000000003">
      <c r="A6" s="10" t="s">
        <v>62</v>
      </c>
      <c r="B6" s="7"/>
      <c r="C6" s="7"/>
      <c r="D6" s="7"/>
      <c r="E6" s="8" t="s">
        <v>63</v>
      </c>
      <c r="F6" s="7"/>
      <c r="G6" s="8"/>
      <c r="H6" s="8"/>
      <c r="I6" s="9"/>
      <c r="J6" s="9"/>
      <c r="K6" s="9"/>
    </row>
    <row r="7" spans="1:11">
      <c r="A7" s="7"/>
      <c r="B7" s="7"/>
      <c r="C7" s="7"/>
      <c r="D7" s="7"/>
      <c r="E7" s="8"/>
      <c r="F7" s="7"/>
      <c r="G7" s="8"/>
      <c r="H7" s="8"/>
      <c r="I7" s="9"/>
      <c r="J7" s="9"/>
      <c r="K7" s="9"/>
    </row>
    <row r="8" spans="1:11">
      <c r="A8" s="7"/>
      <c r="B8" s="7"/>
      <c r="C8" s="7"/>
      <c r="D8" s="7"/>
      <c r="E8" s="8"/>
      <c r="F8" s="7"/>
      <c r="G8" s="8"/>
      <c r="H8" s="8"/>
      <c r="I8" s="9"/>
      <c r="J8" s="9"/>
      <c r="K8" s="9"/>
    </row>
    <row r="9" spans="1:11">
      <c r="A9" s="7"/>
      <c r="B9" s="7"/>
      <c r="C9" s="7"/>
      <c r="D9" s="7" t="s">
        <v>64</v>
      </c>
      <c r="E9" s="8"/>
      <c r="F9" s="7"/>
      <c r="G9" s="8"/>
      <c r="H9" s="8"/>
      <c r="I9" s="9"/>
      <c r="J9" s="9"/>
      <c r="K9" s="9"/>
    </row>
    <row r="10" spans="1:11">
      <c r="A10" s="7" t="s">
        <v>65</v>
      </c>
      <c r="B10" s="7"/>
      <c r="C10" s="7"/>
      <c r="D10" s="7"/>
      <c r="E10" s="8" t="s">
        <v>65</v>
      </c>
      <c r="F10" s="7"/>
      <c r="G10" s="8"/>
      <c r="H10" s="8"/>
      <c r="I10" s="9"/>
      <c r="J10" s="9"/>
      <c r="K10" s="9"/>
    </row>
    <row r="11" spans="1:11">
      <c r="A11" s="7" t="s">
        <v>66</v>
      </c>
      <c r="B11" s="7"/>
      <c r="C11" s="7"/>
      <c r="D11" s="7"/>
      <c r="E11" s="8" t="s">
        <v>66</v>
      </c>
      <c r="F11" s="7"/>
      <c r="G11" s="8"/>
      <c r="H11" s="8"/>
      <c r="I11" s="9"/>
      <c r="J11" s="9"/>
      <c r="K11" s="9"/>
    </row>
    <row r="12" spans="1:11">
      <c r="A12" s="7" t="s">
        <v>67</v>
      </c>
      <c r="B12" s="7"/>
      <c r="C12" s="7"/>
      <c r="D12" s="7"/>
      <c r="E12" s="8" t="s">
        <v>67</v>
      </c>
      <c r="F12" s="7"/>
      <c r="G12" s="8"/>
      <c r="H12" s="8"/>
      <c r="I12" s="9"/>
      <c r="J12" s="9"/>
      <c r="K12" s="9"/>
    </row>
    <row r="13" spans="1:11">
      <c r="A13" s="7" t="s">
        <v>68</v>
      </c>
      <c r="B13" s="7"/>
      <c r="C13" s="7"/>
      <c r="D13" s="7"/>
      <c r="E13" s="8" t="s">
        <v>68</v>
      </c>
      <c r="F13" s="7"/>
      <c r="G13" s="8"/>
      <c r="H13" s="8"/>
      <c r="I13" s="9"/>
      <c r="J13" s="9"/>
      <c r="K13" s="9"/>
    </row>
    <row r="14" spans="1:11">
      <c r="A14" s="7" t="s">
        <v>69</v>
      </c>
      <c r="B14" s="7"/>
      <c r="C14" s="7"/>
      <c r="D14" s="7"/>
      <c r="E14" s="8" t="s">
        <v>69</v>
      </c>
      <c r="F14" s="7"/>
      <c r="G14" s="8"/>
      <c r="H14" s="8"/>
      <c r="I14" s="9"/>
      <c r="J14" s="9"/>
      <c r="K14" s="9"/>
    </row>
    <row r="15" spans="1:11">
      <c r="A15" s="7" t="s">
        <v>70</v>
      </c>
      <c r="B15" s="7"/>
      <c r="C15" s="7"/>
      <c r="D15" s="7"/>
      <c r="E15" s="8" t="s">
        <v>70</v>
      </c>
      <c r="F15" s="7"/>
      <c r="G15" s="8"/>
      <c r="H15" s="8"/>
      <c r="I15" s="9"/>
      <c r="J15" s="9"/>
      <c r="K15" s="9"/>
    </row>
    <row r="16" spans="1:11">
      <c r="A16" s="7"/>
      <c r="B16" s="7"/>
      <c r="C16" s="7"/>
      <c r="D16" s="7"/>
      <c r="E16" s="8"/>
      <c r="F16" s="7"/>
      <c r="G16" s="8"/>
      <c r="H16" s="8"/>
      <c r="I16" s="9"/>
      <c r="J16" s="9"/>
      <c r="K16" s="9"/>
    </row>
    <row r="17" spans="1:11">
      <c r="A17" s="7"/>
      <c r="B17" s="7"/>
      <c r="C17" s="7"/>
      <c r="D17" s="7"/>
      <c r="E17" s="8"/>
      <c r="F17" s="7"/>
      <c r="G17" s="8"/>
      <c r="H17" s="8"/>
      <c r="I17" s="9"/>
      <c r="J17" s="9"/>
      <c r="K17" s="9"/>
    </row>
    <row r="18" spans="1:11">
      <c r="A18" s="2" t="s">
        <v>71</v>
      </c>
    </row>
    <row r="19" spans="1:11">
      <c r="D19" s="2" t="s">
        <v>72</v>
      </c>
    </row>
    <row r="20" spans="1:11">
      <c r="A20" s="7" t="s">
        <v>73</v>
      </c>
      <c r="B20" s="7" t="s">
        <v>74</v>
      </c>
      <c r="C20" s="7"/>
      <c r="D20" s="7"/>
      <c r="E20" s="8" t="s">
        <v>75</v>
      </c>
    </row>
    <row r="21" spans="1:11">
      <c r="A21" s="7" t="s">
        <v>76</v>
      </c>
      <c r="B21" s="7" t="s">
        <v>77</v>
      </c>
      <c r="E21" s="6" t="s">
        <v>78</v>
      </c>
    </row>
    <row r="22" spans="1:11" ht="12.75" customHeight="1"/>
    <row r="23" spans="1:11">
      <c r="A23" s="7" t="s">
        <v>79</v>
      </c>
      <c r="B23" s="7" t="s">
        <v>74</v>
      </c>
      <c r="C23" s="7"/>
      <c r="E23" s="6" t="s">
        <v>80</v>
      </c>
    </row>
    <row r="24" spans="1:11">
      <c r="B24" s="7"/>
    </row>
    <row r="25" spans="1:11">
      <c r="A25" s="2" t="s">
        <v>81</v>
      </c>
      <c r="B25" s="7" t="s">
        <v>82</v>
      </c>
    </row>
    <row r="26" spans="1:11" ht="12.75" customHeight="1"/>
    <row r="27" spans="1:11">
      <c r="D27" s="2" t="s">
        <v>83</v>
      </c>
    </row>
    <row r="28" spans="1:11">
      <c r="A28" s="7" t="s">
        <v>73</v>
      </c>
      <c r="B28" s="7" t="s">
        <v>74</v>
      </c>
      <c r="C28" s="7"/>
      <c r="D28" s="7"/>
      <c r="E28" s="8" t="s">
        <v>75</v>
      </c>
    </row>
    <row r="29" spans="1:11">
      <c r="A29" s="7" t="s">
        <v>84</v>
      </c>
      <c r="B29" s="7" t="s">
        <v>77</v>
      </c>
      <c r="E29" s="6" t="s">
        <v>66</v>
      </c>
    </row>
    <row r="30" spans="1:11">
      <c r="A30" s="7" t="s">
        <v>85</v>
      </c>
      <c r="B30" s="7" t="s">
        <v>74</v>
      </c>
      <c r="E30" s="6" t="s">
        <v>86</v>
      </c>
    </row>
    <row r="31" spans="1:11">
      <c r="A31" s="7" t="s">
        <v>79</v>
      </c>
      <c r="B31" s="7" t="s">
        <v>74</v>
      </c>
      <c r="C31" s="7"/>
      <c r="E31" s="6" t="s">
        <v>80</v>
      </c>
    </row>
    <row r="32" spans="1:11">
      <c r="B32" s="7"/>
    </row>
    <row r="33" spans="1:5">
      <c r="A33" s="2" t="s">
        <v>81</v>
      </c>
      <c r="B33" s="7" t="s">
        <v>82</v>
      </c>
    </row>
    <row r="34" spans="1:5">
      <c r="B34" s="7"/>
    </row>
    <row r="35" spans="1:5">
      <c r="B35" s="7"/>
      <c r="D35" s="2" t="s">
        <v>87</v>
      </c>
    </row>
    <row r="36" spans="1:5">
      <c r="A36" s="7" t="s">
        <v>73</v>
      </c>
      <c r="B36" s="7" t="s">
        <v>74</v>
      </c>
      <c r="C36" s="7"/>
      <c r="D36" s="7"/>
      <c r="E36" s="8" t="s">
        <v>75</v>
      </c>
    </row>
    <row r="37" spans="1:5">
      <c r="A37" s="7" t="s">
        <v>88</v>
      </c>
      <c r="B37" s="7" t="s">
        <v>77</v>
      </c>
      <c r="C37" s="7" t="s">
        <v>89</v>
      </c>
      <c r="E37" s="8" t="s">
        <v>67</v>
      </c>
    </row>
    <row r="38" spans="1:5">
      <c r="A38" s="7" t="s">
        <v>85</v>
      </c>
      <c r="B38" s="7" t="s">
        <v>74</v>
      </c>
      <c r="E38" s="6" t="s">
        <v>86</v>
      </c>
    </row>
    <row r="39" spans="1:5">
      <c r="A39" s="7" t="s">
        <v>79</v>
      </c>
      <c r="B39" s="7" t="s">
        <v>74</v>
      </c>
      <c r="C39" s="7"/>
      <c r="E39" s="6" t="s">
        <v>80</v>
      </c>
    </row>
    <row r="40" spans="1:5">
      <c r="B40" s="7"/>
    </row>
    <row r="41" spans="1:5">
      <c r="A41" s="2" t="s">
        <v>81</v>
      </c>
      <c r="B41" s="7" t="s">
        <v>82</v>
      </c>
    </row>
    <row r="42" spans="1:5">
      <c r="B42" s="7"/>
    </row>
    <row r="43" spans="1:5">
      <c r="B43" s="7"/>
      <c r="E43" s="6" t="s">
        <v>90</v>
      </c>
    </row>
    <row r="44" spans="1:5">
      <c r="B44" s="7"/>
      <c r="D44" s="2" t="s">
        <v>91</v>
      </c>
    </row>
    <row r="45" spans="1:5">
      <c r="A45" s="7" t="s">
        <v>73</v>
      </c>
      <c r="B45" s="7" t="s">
        <v>74</v>
      </c>
      <c r="C45" s="7"/>
      <c r="D45" s="7"/>
      <c r="E45" s="8" t="s">
        <v>75</v>
      </c>
    </row>
    <row r="46" spans="1:5">
      <c r="A46" s="7" t="s">
        <v>92</v>
      </c>
      <c r="B46" s="7" t="s">
        <v>77</v>
      </c>
      <c r="C46" s="7" t="s">
        <v>89</v>
      </c>
      <c r="E46" s="8" t="s">
        <v>68</v>
      </c>
    </row>
    <row r="47" spans="1:5">
      <c r="A47" s="7" t="s">
        <v>85</v>
      </c>
      <c r="B47" s="7" t="s">
        <v>74</v>
      </c>
      <c r="E47" s="6" t="s">
        <v>86</v>
      </c>
    </row>
    <row r="48" spans="1:5">
      <c r="A48" s="7" t="s">
        <v>79</v>
      </c>
      <c r="B48" s="7" t="s">
        <v>74</v>
      </c>
      <c r="C48" s="7"/>
      <c r="E48" s="6" t="s">
        <v>80</v>
      </c>
    </row>
    <row r="49" spans="1:5">
      <c r="B49" s="7"/>
    </row>
    <row r="50" spans="1:5">
      <c r="A50" s="2" t="s">
        <v>81</v>
      </c>
      <c r="B50" s="7" t="s">
        <v>82</v>
      </c>
    </row>
    <row r="51" spans="1:5">
      <c r="B51" s="7"/>
    </row>
    <row r="52" spans="1:5">
      <c r="B52" s="7"/>
      <c r="E52" s="6" t="s">
        <v>93</v>
      </c>
    </row>
    <row r="53" spans="1:5" ht="12.75" customHeight="1"/>
    <row r="54" spans="1:5">
      <c r="B54" s="7"/>
    </row>
    <row r="55" spans="1:5" ht="12.75" customHeight="1">
      <c r="D55" s="11" t="s">
        <v>94</v>
      </c>
    </row>
    <row r="56" spans="1:5" ht="12.75" customHeight="1">
      <c r="A56" s="7" t="s">
        <v>95</v>
      </c>
      <c r="B56" s="2" t="s">
        <v>96</v>
      </c>
      <c r="C56" s="7"/>
      <c r="D56" s="7"/>
      <c r="E56" s="12" t="s">
        <v>97</v>
      </c>
    </row>
    <row r="57" spans="1:5" ht="12.75" customHeight="1">
      <c r="A57" s="7" t="s">
        <v>76</v>
      </c>
      <c r="B57" s="7" t="s">
        <v>77</v>
      </c>
      <c r="E57" s="6" t="s">
        <v>78</v>
      </c>
    </row>
    <row r="58" spans="1:5" ht="12.75" customHeight="1">
      <c r="A58" s="7"/>
      <c r="B58" s="7"/>
      <c r="C58" s="7">
        <v>0</v>
      </c>
      <c r="E58" s="12" t="s">
        <v>98</v>
      </c>
    </row>
    <row r="59" spans="1:5" ht="12.75" customHeight="1">
      <c r="A59" s="7" t="s">
        <v>99</v>
      </c>
      <c r="B59" s="11" t="s">
        <v>96</v>
      </c>
      <c r="C59" s="7">
        <v>0</v>
      </c>
      <c r="E59" s="12" t="s">
        <v>100</v>
      </c>
    </row>
    <row r="60" spans="1:5" ht="12.75" customHeight="1">
      <c r="A60" s="7" t="s">
        <v>101</v>
      </c>
      <c r="B60" s="11" t="s">
        <v>96</v>
      </c>
      <c r="C60" s="7">
        <v>0</v>
      </c>
      <c r="E60" s="12" t="s">
        <v>102</v>
      </c>
    </row>
    <row r="61" spans="1:5" ht="12.75" customHeight="1">
      <c r="A61" s="7" t="s">
        <v>103</v>
      </c>
      <c r="B61" s="11" t="s">
        <v>96</v>
      </c>
      <c r="E61" s="12" t="s">
        <v>104</v>
      </c>
    </row>
    <row r="62" spans="1:5" ht="12.75" customHeight="1">
      <c r="A62" s="7" t="s">
        <v>105</v>
      </c>
      <c r="B62" s="11" t="s">
        <v>96</v>
      </c>
      <c r="E62" s="12" t="s">
        <v>106</v>
      </c>
    </row>
    <row r="63" spans="1:5" ht="12.75" customHeight="1">
      <c r="B63" s="7"/>
    </row>
    <row r="64" spans="1:5" ht="12.75" customHeight="1">
      <c r="B64" s="7"/>
      <c r="D64" s="11" t="s">
        <v>107</v>
      </c>
    </row>
    <row r="65" spans="1:5" ht="12.75" customHeight="1">
      <c r="A65" s="7" t="s">
        <v>95</v>
      </c>
      <c r="B65" s="11" t="s">
        <v>96</v>
      </c>
      <c r="C65" s="7"/>
      <c r="D65" s="7"/>
      <c r="E65" s="12" t="s">
        <v>97</v>
      </c>
    </row>
    <row r="66" spans="1:5" ht="12.75" customHeight="1">
      <c r="A66" s="7" t="s">
        <v>84</v>
      </c>
      <c r="B66" s="7" t="s">
        <v>77</v>
      </c>
      <c r="E66" s="6" t="s">
        <v>66</v>
      </c>
    </row>
    <row r="67" spans="1:5" ht="12.75" customHeight="1">
      <c r="A67" s="7"/>
      <c r="B67" s="7"/>
      <c r="C67" s="7">
        <v>0</v>
      </c>
      <c r="E67" s="12" t="s">
        <v>98</v>
      </c>
    </row>
    <row r="68" spans="1:5" ht="12.75" customHeight="1">
      <c r="A68" s="7" t="s">
        <v>99</v>
      </c>
      <c r="B68" s="11" t="s">
        <v>96</v>
      </c>
      <c r="C68" s="7">
        <v>0</v>
      </c>
      <c r="E68" s="12" t="s">
        <v>100</v>
      </c>
    </row>
    <row r="69" spans="1:5" ht="12.75" customHeight="1">
      <c r="A69" s="7" t="s">
        <v>101</v>
      </c>
      <c r="B69" s="11" t="s">
        <v>96</v>
      </c>
      <c r="C69" s="7">
        <v>0</v>
      </c>
      <c r="E69" s="12" t="s">
        <v>102</v>
      </c>
    </row>
    <row r="70" spans="1:5" ht="12.75" customHeight="1">
      <c r="A70" s="7" t="s">
        <v>103</v>
      </c>
      <c r="B70" s="11" t="s">
        <v>96</v>
      </c>
      <c r="E70" s="12" t="s">
        <v>104</v>
      </c>
    </row>
    <row r="71" spans="1:5" ht="12.75" customHeight="1">
      <c r="A71" s="7" t="s">
        <v>105</v>
      </c>
      <c r="B71" s="11" t="s">
        <v>96</v>
      </c>
      <c r="E71" s="12" t="s">
        <v>106</v>
      </c>
    </row>
    <row r="72" spans="1:5" ht="12.75" customHeight="1">
      <c r="B72" s="7"/>
    </row>
    <row r="73" spans="1:5" ht="12.75" customHeight="1">
      <c r="B73" s="7"/>
      <c r="D73" s="11" t="s">
        <v>108</v>
      </c>
    </row>
    <row r="74" spans="1:5" ht="12.75" customHeight="1">
      <c r="A74" s="7" t="s">
        <v>95</v>
      </c>
      <c r="B74" s="11" t="s">
        <v>96</v>
      </c>
      <c r="C74" s="7"/>
      <c r="D74" s="7"/>
      <c r="E74" s="12" t="s">
        <v>97</v>
      </c>
    </row>
    <row r="75" spans="1:5" ht="12.75" customHeight="1">
      <c r="A75" s="7" t="s">
        <v>88</v>
      </c>
      <c r="B75" s="7" t="s">
        <v>77</v>
      </c>
      <c r="C75" s="7" t="s">
        <v>89</v>
      </c>
      <c r="E75" s="12" t="s">
        <v>67</v>
      </c>
    </row>
    <row r="76" spans="1:5" ht="12.75" customHeight="1">
      <c r="A76" s="7"/>
      <c r="B76" s="7"/>
      <c r="C76" s="7">
        <v>0</v>
      </c>
      <c r="E76" s="12" t="s">
        <v>98</v>
      </c>
    </row>
    <row r="77" spans="1:5" ht="12.75" customHeight="1">
      <c r="A77" s="7" t="s">
        <v>99</v>
      </c>
      <c r="B77" s="11" t="s">
        <v>96</v>
      </c>
      <c r="C77" s="7">
        <v>0</v>
      </c>
      <c r="E77" s="12" t="s">
        <v>100</v>
      </c>
    </row>
    <row r="78" spans="1:5" ht="12.75" customHeight="1">
      <c r="A78" s="7" t="s">
        <v>101</v>
      </c>
      <c r="B78" s="11" t="s">
        <v>96</v>
      </c>
      <c r="C78" s="7">
        <v>0</v>
      </c>
      <c r="E78" s="12" t="s">
        <v>102</v>
      </c>
    </row>
    <row r="79" spans="1:5" ht="12.75" customHeight="1">
      <c r="A79" s="7" t="s">
        <v>103</v>
      </c>
      <c r="B79" s="11" t="s">
        <v>96</v>
      </c>
      <c r="E79" s="12" t="s">
        <v>104</v>
      </c>
    </row>
    <row r="80" spans="1:5" ht="12.75" customHeight="1">
      <c r="A80" s="7" t="s">
        <v>105</v>
      </c>
      <c r="B80" s="11" t="s">
        <v>96</v>
      </c>
      <c r="E80" s="12" t="s">
        <v>106</v>
      </c>
    </row>
    <row r="81" spans="1:5" ht="12.75" customHeight="1">
      <c r="B81" s="7"/>
    </row>
    <row r="82" spans="1:5" ht="12.75" customHeight="1">
      <c r="B82" s="7"/>
      <c r="D82" s="11" t="s">
        <v>109</v>
      </c>
    </row>
    <row r="83" spans="1:5" ht="12.75" customHeight="1">
      <c r="A83" s="7" t="s">
        <v>95</v>
      </c>
      <c r="B83" s="11" t="s">
        <v>96</v>
      </c>
      <c r="C83" s="7"/>
      <c r="D83" s="7"/>
      <c r="E83" s="12" t="s">
        <v>97</v>
      </c>
    </row>
    <row r="84" spans="1:5" ht="12.75" customHeight="1">
      <c r="A84" s="7" t="s">
        <v>92</v>
      </c>
      <c r="B84" s="7" t="s">
        <v>77</v>
      </c>
      <c r="C84" s="7" t="s">
        <v>89</v>
      </c>
      <c r="E84" s="12" t="s">
        <v>68</v>
      </c>
    </row>
    <row r="85" spans="1:5" ht="12.75" customHeight="1">
      <c r="A85" s="7"/>
      <c r="B85" s="7"/>
      <c r="C85" s="7">
        <v>0</v>
      </c>
      <c r="E85" s="12" t="s">
        <v>98</v>
      </c>
    </row>
    <row r="86" spans="1:5" ht="12.75" customHeight="1">
      <c r="A86" s="7" t="s">
        <v>99</v>
      </c>
      <c r="B86" s="11" t="s">
        <v>96</v>
      </c>
      <c r="C86" s="7">
        <v>0</v>
      </c>
      <c r="E86" s="12" t="s">
        <v>100</v>
      </c>
    </row>
    <row r="87" spans="1:5" ht="12.75" customHeight="1">
      <c r="A87" s="7" t="s">
        <v>101</v>
      </c>
      <c r="B87" s="11" t="s">
        <v>96</v>
      </c>
      <c r="C87" s="7">
        <v>0</v>
      </c>
      <c r="E87" s="12" t="s">
        <v>102</v>
      </c>
    </row>
    <row r="88" spans="1:5" ht="12.75" customHeight="1">
      <c r="A88" s="7" t="s">
        <v>103</v>
      </c>
      <c r="B88" s="11" t="s">
        <v>96</v>
      </c>
      <c r="E88" s="12" t="s">
        <v>104</v>
      </c>
    </row>
    <row r="89" spans="1:5" ht="12.75" customHeight="1">
      <c r="A89" s="7" t="s">
        <v>105</v>
      </c>
      <c r="B89" s="11" t="s">
        <v>96</v>
      </c>
      <c r="E89" s="12" t="s">
        <v>106</v>
      </c>
    </row>
    <row r="90" spans="1:5" ht="12.75" customHeight="1">
      <c r="B90" s="7"/>
    </row>
    <row r="91" spans="1:5" ht="12.75" customHeight="1">
      <c r="A91" s="7"/>
      <c r="B91" s="11"/>
      <c r="C91" s="7"/>
      <c r="E91" s="12"/>
    </row>
    <row r="92" spans="1:5" ht="12.75" customHeight="1"/>
    <row r="93" spans="1:5" ht="12.75" customHeight="1"/>
    <row r="94" spans="1:5">
      <c r="D94" s="2" t="s">
        <v>110</v>
      </c>
    </row>
    <row r="95" spans="1:5">
      <c r="A95" s="7" t="s">
        <v>111</v>
      </c>
      <c r="E95" s="6" t="s">
        <v>111</v>
      </c>
    </row>
    <row r="96" spans="1:5">
      <c r="A96" s="7" t="s">
        <v>28</v>
      </c>
      <c r="E96" s="6" t="s">
        <v>28</v>
      </c>
    </row>
    <row r="97" spans="1:5">
      <c r="A97" s="7" t="s">
        <v>112</v>
      </c>
      <c r="E97" s="6" t="s">
        <v>112</v>
      </c>
    </row>
    <row r="98" spans="1:5">
      <c r="A98" s="7" t="s">
        <v>29</v>
      </c>
      <c r="E98" s="6" t="s">
        <v>29</v>
      </c>
    </row>
    <row r="99" spans="1:5">
      <c r="A99" s="7" t="s">
        <v>113</v>
      </c>
      <c r="E99" s="6" t="s">
        <v>113</v>
      </c>
    </row>
    <row r="100" spans="1:5">
      <c r="A100" s="7" t="s">
        <v>30</v>
      </c>
      <c r="E100" s="6" t="s">
        <v>30</v>
      </c>
    </row>
    <row r="101" spans="1:5">
      <c r="A101" s="7" t="s">
        <v>31</v>
      </c>
      <c r="E101" s="6" t="s">
        <v>31</v>
      </c>
    </row>
    <row r="102" spans="1:5">
      <c r="A102" s="7" t="s">
        <v>32</v>
      </c>
      <c r="E102" s="6" t="s">
        <v>32</v>
      </c>
    </row>
    <row r="103" spans="1:5">
      <c r="A103" s="7" t="s">
        <v>114</v>
      </c>
      <c r="E103" s="6" t="s">
        <v>114</v>
      </c>
    </row>
    <row r="104" spans="1:5">
      <c r="A104" s="7" t="s">
        <v>33</v>
      </c>
      <c r="E104" s="6" t="s">
        <v>33</v>
      </c>
    </row>
    <row r="105" spans="1:5">
      <c r="A105" s="7" t="s">
        <v>34</v>
      </c>
      <c r="E105" s="6" t="s">
        <v>34</v>
      </c>
    </row>
    <row r="106" spans="1:5">
      <c r="A106" s="7" t="s">
        <v>13</v>
      </c>
      <c r="E106" s="6" t="s">
        <v>13</v>
      </c>
    </row>
    <row r="107" spans="1:5">
      <c r="A107" s="7" t="s">
        <v>35</v>
      </c>
      <c r="E107" s="6" t="s">
        <v>35</v>
      </c>
    </row>
    <row r="108" spans="1:5">
      <c r="A108" s="7" t="s">
        <v>35</v>
      </c>
      <c r="E108" s="6" t="s">
        <v>35</v>
      </c>
    </row>
    <row r="109" spans="1:5">
      <c r="A109" s="7" t="s">
        <v>36</v>
      </c>
      <c r="E109" s="6" t="s">
        <v>36</v>
      </c>
    </row>
    <row r="110" spans="1:5">
      <c r="A110" s="7" t="s">
        <v>37</v>
      </c>
      <c r="E110" s="6" t="s">
        <v>37</v>
      </c>
    </row>
    <row r="111" spans="1:5">
      <c r="A111" s="7" t="s">
        <v>38</v>
      </c>
      <c r="E111" s="6" t="s">
        <v>38</v>
      </c>
    </row>
    <row r="112" spans="1:5">
      <c r="A112" s="7" t="s">
        <v>43</v>
      </c>
      <c r="E112" s="6" t="s">
        <v>43</v>
      </c>
    </row>
    <row r="113" spans="1:5">
      <c r="A113" s="7" t="s">
        <v>44</v>
      </c>
      <c r="E113" s="6" t="s">
        <v>44</v>
      </c>
    </row>
    <row r="114" spans="1:5">
      <c r="A114" s="7" t="s">
        <v>45</v>
      </c>
      <c r="E114" s="6" t="s">
        <v>45</v>
      </c>
    </row>
    <row r="115" spans="1:5">
      <c r="A115" s="7" t="s">
        <v>46</v>
      </c>
      <c r="E115" s="6" t="s">
        <v>46</v>
      </c>
    </row>
    <row r="116" spans="1:5">
      <c r="A116" s="7" t="s">
        <v>47</v>
      </c>
      <c r="E116" s="6" t="s">
        <v>47</v>
      </c>
    </row>
    <row r="117" spans="1:5">
      <c r="A117" s="7" t="s">
        <v>48</v>
      </c>
      <c r="E117" s="6" t="s">
        <v>48</v>
      </c>
    </row>
    <row r="118" spans="1:5">
      <c r="A118" s="7" t="s">
        <v>49</v>
      </c>
      <c r="E118" s="6" t="s">
        <v>49</v>
      </c>
    </row>
    <row r="119" spans="1:5">
      <c r="A119" s="7" t="s">
        <v>50</v>
      </c>
      <c r="E119" s="6" t="s">
        <v>50</v>
      </c>
    </row>
    <row r="120" spans="1:5">
      <c r="A120" s="7" t="s">
        <v>51</v>
      </c>
      <c r="E120" s="6" t="s">
        <v>51</v>
      </c>
    </row>
    <row r="121" spans="1:5">
      <c r="A121" s="7"/>
    </row>
    <row r="122" spans="1:5">
      <c r="A122" s="7" t="s">
        <v>42</v>
      </c>
      <c r="E122" s="6" t="s">
        <v>42</v>
      </c>
    </row>
    <row r="123" spans="1:5">
      <c r="A123" s="7" t="s">
        <v>41</v>
      </c>
      <c r="E123" s="6" t="s">
        <v>41</v>
      </c>
    </row>
    <row r="124" spans="1:5">
      <c r="A124" s="7" t="s">
        <v>40</v>
      </c>
      <c r="E124" s="6" t="s">
        <v>40</v>
      </c>
    </row>
    <row r="125" spans="1:5">
      <c r="A125" s="7" t="s">
        <v>39</v>
      </c>
      <c r="E125" s="6" t="s">
        <v>39</v>
      </c>
    </row>
    <row r="126" spans="1:5">
      <c r="A126" s="7" t="s">
        <v>115</v>
      </c>
      <c r="E126" s="6" t="s">
        <v>115</v>
      </c>
    </row>
    <row r="127" spans="1:5">
      <c r="A127" s="7" t="s">
        <v>116</v>
      </c>
      <c r="E127" s="6" t="s">
        <v>116</v>
      </c>
    </row>
    <row r="128" spans="1:5">
      <c r="A128" s="7" t="s">
        <v>117</v>
      </c>
      <c r="E128" s="6" t="s">
        <v>117</v>
      </c>
    </row>
    <row r="129" spans="1:5">
      <c r="A129" s="7" t="s">
        <v>118</v>
      </c>
      <c r="E129" s="6" t="s">
        <v>118</v>
      </c>
    </row>
    <row r="130" spans="1:5">
      <c r="A130" s="7" t="s">
        <v>119</v>
      </c>
      <c r="E130" s="6" t="s">
        <v>119</v>
      </c>
    </row>
    <row r="131" spans="1:5">
      <c r="A131" s="7"/>
    </row>
    <row r="132" spans="1:5">
      <c r="A132" s="7"/>
      <c r="D132" s="2" t="s">
        <v>120</v>
      </c>
    </row>
    <row r="133" spans="1:5">
      <c r="A133" s="7" t="s">
        <v>12</v>
      </c>
      <c r="E133" s="12" t="s">
        <v>12</v>
      </c>
    </row>
    <row r="134" spans="1:5">
      <c r="A134" s="7" t="s">
        <v>13</v>
      </c>
      <c r="E134" s="13" t="s">
        <v>13</v>
      </c>
    </row>
    <row r="135" spans="1:5">
      <c r="A135" s="7" t="s">
        <v>14</v>
      </c>
      <c r="E135" s="13" t="s">
        <v>14</v>
      </c>
    </row>
    <row r="136" spans="1:5">
      <c r="A136" s="7" t="s">
        <v>121</v>
      </c>
      <c r="E136" s="13"/>
    </row>
    <row r="137" spans="1:5">
      <c r="A137" s="7" t="s">
        <v>121</v>
      </c>
    </row>
    <row r="138" spans="1:5">
      <c r="A138" s="7" t="s">
        <v>121</v>
      </c>
    </row>
    <row r="139" spans="1:5">
      <c r="A139" s="7" t="s">
        <v>6</v>
      </c>
      <c r="E139" s="6" t="s">
        <v>6</v>
      </c>
    </row>
    <row r="140" spans="1:5">
      <c r="A140" s="7" t="s">
        <v>121</v>
      </c>
    </row>
    <row r="141" spans="1:5">
      <c r="A141" s="7" t="s">
        <v>121</v>
      </c>
    </row>
    <row r="142" spans="1:5">
      <c r="A142" s="7" t="s">
        <v>121</v>
      </c>
    </row>
    <row r="143" spans="1:5">
      <c r="A143" s="7" t="s">
        <v>7</v>
      </c>
      <c r="E143" s="6" t="s">
        <v>7</v>
      </c>
    </row>
    <row r="144" spans="1:5">
      <c r="A144" s="7" t="s">
        <v>121</v>
      </c>
    </row>
    <row r="145" spans="1:5">
      <c r="A145" s="7" t="s">
        <v>121</v>
      </c>
    </row>
    <row r="146" spans="1:5">
      <c r="A146" s="7" t="s">
        <v>121</v>
      </c>
    </row>
    <row r="147" spans="1:5">
      <c r="A147" s="7" t="s">
        <v>8</v>
      </c>
      <c r="E147" s="6" t="s">
        <v>8</v>
      </c>
    </row>
    <row r="148" spans="1:5">
      <c r="A148" s="7" t="s">
        <v>121</v>
      </c>
    </row>
    <row r="149" spans="1:5">
      <c r="A149" s="7" t="s">
        <v>121</v>
      </c>
    </row>
    <row r="150" spans="1:5">
      <c r="A150" s="7" t="s">
        <v>122</v>
      </c>
      <c r="E150" s="6" t="s">
        <v>122</v>
      </c>
    </row>
    <row r="151" spans="1:5">
      <c r="A151" s="7" t="s">
        <v>123</v>
      </c>
      <c r="E151" s="6" t="s">
        <v>123</v>
      </c>
    </row>
    <row r="152" spans="1:5">
      <c r="A152" s="7" t="s">
        <v>121</v>
      </c>
    </row>
    <row r="153" spans="1:5">
      <c r="A153" s="7" t="s">
        <v>121</v>
      </c>
    </row>
    <row r="154" spans="1:5">
      <c r="A154" s="7" t="s">
        <v>9</v>
      </c>
      <c r="E154" s="6" t="s">
        <v>9</v>
      </c>
    </row>
    <row r="155" spans="1:5">
      <c r="A155" s="7" t="s">
        <v>10</v>
      </c>
      <c r="E155" s="6" t="s">
        <v>10</v>
      </c>
    </row>
    <row r="156" spans="1:5">
      <c r="A156" s="7" t="s">
        <v>121</v>
      </c>
    </row>
    <row r="157" spans="1:5">
      <c r="A157" s="7" t="s">
        <v>121</v>
      </c>
    </row>
    <row r="158" spans="1:5">
      <c r="A158" s="7" t="s">
        <v>11</v>
      </c>
      <c r="E158" s="6" t="s">
        <v>11</v>
      </c>
    </row>
    <row r="159" spans="1:5">
      <c r="A159" s="7" t="s">
        <v>10</v>
      </c>
      <c r="E159" s="6" t="s">
        <v>10</v>
      </c>
    </row>
    <row r="160" spans="1:5">
      <c r="A160" s="7" t="s">
        <v>15</v>
      </c>
      <c r="E160" s="6" t="s">
        <v>15</v>
      </c>
    </row>
    <row r="161" spans="1:5">
      <c r="A161" s="7" t="s">
        <v>124</v>
      </c>
      <c r="E161" s="6" t="s">
        <v>124</v>
      </c>
    </row>
    <row r="162" spans="1:5">
      <c r="A162" s="7" t="s">
        <v>16</v>
      </c>
      <c r="E162" s="6" t="s">
        <v>16</v>
      </c>
    </row>
    <row r="163" spans="1:5">
      <c r="A163" s="7" t="s">
        <v>17</v>
      </c>
      <c r="E163" s="6" t="s">
        <v>17</v>
      </c>
    </row>
    <row r="164" spans="1:5">
      <c r="A164" s="7" t="s">
        <v>18</v>
      </c>
      <c r="E164" s="6" t="s">
        <v>18</v>
      </c>
    </row>
    <row r="165" spans="1:5">
      <c r="A165" s="7" t="s">
        <v>19</v>
      </c>
      <c r="E165" s="6" t="s">
        <v>19</v>
      </c>
    </row>
    <row r="166" spans="1:5">
      <c r="A166" s="7" t="s">
        <v>125</v>
      </c>
      <c r="E166" s="6" t="s">
        <v>125</v>
      </c>
    </row>
    <row r="167" spans="1:5">
      <c r="A167" s="7" t="s">
        <v>20</v>
      </c>
      <c r="E167" s="6" t="s">
        <v>20</v>
      </c>
    </row>
    <row r="168" spans="1:5">
      <c r="A168" s="7" t="s">
        <v>21</v>
      </c>
      <c r="E168" s="6" t="s">
        <v>21</v>
      </c>
    </row>
    <row r="169" spans="1:5">
      <c r="A169" s="7" t="s">
        <v>126</v>
      </c>
      <c r="E169" s="6" t="s">
        <v>126</v>
      </c>
    </row>
    <row r="170" spans="1:5">
      <c r="A170" s="7" t="s">
        <v>127</v>
      </c>
      <c r="E170" s="6" t="s">
        <v>127</v>
      </c>
    </row>
    <row r="171" spans="1:5">
      <c r="A171" s="7" t="s">
        <v>23</v>
      </c>
      <c r="E171" s="6" t="s">
        <v>23</v>
      </c>
    </row>
    <row r="172" spans="1:5">
      <c r="A172" s="7" t="s">
        <v>121</v>
      </c>
    </row>
    <row r="173" spans="1:5">
      <c r="A173" s="7" t="s">
        <v>0</v>
      </c>
      <c r="E173" s="6" t="s">
        <v>0</v>
      </c>
    </row>
    <row r="174" spans="1:5">
      <c r="A174" s="7" t="s">
        <v>24</v>
      </c>
      <c r="E174" s="6" t="s">
        <v>24</v>
      </c>
    </row>
    <row r="175" spans="1:5">
      <c r="A175" s="7" t="s">
        <v>16</v>
      </c>
      <c r="E175" s="6" t="s">
        <v>16</v>
      </c>
    </row>
    <row r="176" spans="1:5">
      <c r="A176" s="7" t="s">
        <v>121</v>
      </c>
    </row>
    <row r="177" spans="1:5">
      <c r="A177" s="7" t="s">
        <v>0</v>
      </c>
      <c r="E177" s="6" t="s">
        <v>0</v>
      </c>
    </row>
    <row r="178" spans="1:5">
      <c r="A178" s="7" t="s">
        <v>25</v>
      </c>
      <c r="E178" s="6" t="s">
        <v>25</v>
      </c>
    </row>
    <row r="179" spans="1:5">
      <c r="A179" s="7" t="s">
        <v>16</v>
      </c>
      <c r="E179" s="6" t="s">
        <v>16</v>
      </c>
    </row>
    <row r="180" spans="1:5">
      <c r="A180" s="7" t="s">
        <v>26</v>
      </c>
      <c r="E180" s="6" t="s">
        <v>26</v>
      </c>
    </row>
    <row r="181" spans="1:5">
      <c r="A181" s="7" t="s">
        <v>27</v>
      </c>
      <c r="E181" s="6" t="s">
        <v>27</v>
      </c>
    </row>
    <row r="182" spans="1:5">
      <c r="A182" s="7" t="s">
        <v>11</v>
      </c>
      <c r="E182" s="6" t="s">
        <v>11</v>
      </c>
    </row>
    <row r="183" spans="1:5">
      <c r="A183" s="7" t="s">
        <v>3</v>
      </c>
      <c r="E183" s="6" t="s">
        <v>3</v>
      </c>
    </row>
    <row r="184" spans="1:5">
      <c r="A184" s="7" t="s">
        <v>128</v>
      </c>
      <c r="E184" s="6" t="s">
        <v>128</v>
      </c>
    </row>
    <row r="185" spans="1:5">
      <c r="A185" s="7"/>
    </row>
    <row r="186" spans="1:5">
      <c r="A186" s="7"/>
    </row>
    <row r="187" spans="1:5">
      <c r="A187" s="7"/>
      <c r="D187" s="2" t="s">
        <v>129</v>
      </c>
    </row>
    <row r="188" spans="1:5">
      <c r="A188" s="7" t="s">
        <v>12</v>
      </c>
      <c r="E188" s="12" t="s">
        <v>12</v>
      </c>
    </row>
    <row r="189" spans="1:5">
      <c r="A189" s="7" t="s">
        <v>130</v>
      </c>
      <c r="E189" s="12" t="s">
        <v>130</v>
      </c>
    </row>
    <row r="190" spans="1:5">
      <c r="A190" s="11" t="s">
        <v>307</v>
      </c>
      <c r="E190" s="6" t="s">
        <v>307</v>
      </c>
    </row>
    <row r="191" spans="1:5">
      <c r="A191" s="7" t="s">
        <v>121</v>
      </c>
    </row>
    <row r="192" spans="1:5">
      <c r="A192" s="7" t="s">
        <v>121</v>
      </c>
    </row>
    <row r="193" spans="1:5">
      <c r="A193" s="7" t="s">
        <v>4</v>
      </c>
      <c r="E193" s="6" t="s">
        <v>4</v>
      </c>
    </row>
    <row r="194" spans="1:5">
      <c r="A194" s="7" t="s">
        <v>131</v>
      </c>
      <c r="E194" s="6" t="s">
        <v>131</v>
      </c>
    </row>
    <row r="195" spans="1:5">
      <c r="A195" s="7" t="s">
        <v>22</v>
      </c>
      <c r="E195" s="6" t="s">
        <v>22</v>
      </c>
    </row>
    <row r="196" spans="1:5">
      <c r="A196" s="7" t="s">
        <v>23</v>
      </c>
      <c r="E196" s="6" t="s">
        <v>23</v>
      </c>
    </row>
    <row r="197" spans="1:5">
      <c r="A197" s="7" t="s">
        <v>132</v>
      </c>
      <c r="E197" s="6" t="s">
        <v>132</v>
      </c>
    </row>
    <row r="198" spans="1:5">
      <c r="A198" s="7" t="s">
        <v>133</v>
      </c>
      <c r="E198" s="6" t="s">
        <v>133</v>
      </c>
    </row>
    <row r="199" spans="1:5">
      <c r="A199" s="7" t="s">
        <v>134</v>
      </c>
      <c r="E199" s="6" t="s">
        <v>134</v>
      </c>
    </row>
    <row r="200" spans="1:5">
      <c r="A200" s="7" t="s">
        <v>135</v>
      </c>
      <c r="E200" s="6" t="s">
        <v>135</v>
      </c>
    </row>
    <row r="201" spans="1:5">
      <c r="A201" s="7" t="s">
        <v>121</v>
      </c>
    </row>
    <row r="202" spans="1:5">
      <c r="A202" s="7" t="s">
        <v>121</v>
      </c>
    </row>
    <row r="203" spans="1:5">
      <c r="A203" s="7" t="s">
        <v>136</v>
      </c>
      <c r="E203" s="6" t="s">
        <v>136</v>
      </c>
    </row>
    <row r="204" spans="1:5">
      <c r="A204" s="7" t="s">
        <v>137</v>
      </c>
      <c r="E204" s="6" t="s">
        <v>137</v>
      </c>
    </row>
    <row r="205" spans="1:5">
      <c r="A205" s="7" t="s">
        <v>138</v>
      </c>
      <c r="E205" s="6" t="s">
        <v>138</v>
      </c>
    </row>
    <row r="206" spans="1:5">
      <c r="A206" s="7" t="s">
        <v>139</v>
      </c>
      <c r="E206" s="6" t="s">
        <v>139</v>
      </c>
    </row>
    <row r="207" spans="1:5">
      <c r="A207" s="7" t="s">
        <v>121</v>
      </c>
    </row>
    <row r="208" spans="1:5">
      <c r="A208" s="7" t="s">
        <v>121</v>
      </c>
    </row>
    <row r="209" spans="1:5">
      <c r="A209" s="7" t="s">
        <v>140</v>
      </c>
      <c r="E209" s="6" t="s">
        <v>140</v>
      </c>
    </row>
    <row r="210" spans="1:5">
      <c r="A210" s="7" t="s">
        <v>121</v>
      </c>
    </row>
    <row r="211" spans="1:5">
      <c r="A211" s="7" t="s">
        <v>121</v>
      </c>
    </row>
    <row r="212" spans="1:5">
      <c r="A212" s="7" t="s">
        <v>4</v>
      </c>
      <c r="E212" s="6" t="s">
        <v>4</v>
      </c>
    </row>
    <row r="213" spans="1:5">
      <c r="A213" s="7" t="s">
        <v>131</v>
      </c>
      <c r="E213" s="6" t="s">
        <v>131</v>
      </c>
    </row>
    <row r="214" spans="1:5">
      <c r="A214" s="7" t="s">
        <v>22</v>
      </c>
      <c r="E214" s="6" t="s">
        <v>22</v>
      </c>
    </row>
    <row r="215" spans="1:5">
      <c r="A215" s="7" t="s">
        <v>23</v>
      </c>
      <c r="E215" s="6" t="s">
        <v>23</v>
      </c>
    </row>
    <row r="216" spans="1:5">
      <c r="A216" s="7" t="s">
        <v>132</v>
      </c>
      <c r="E216" s="6" t="s">
        <v>132</v>
      </c>
    </row>
    <row r="217" spans="1:5">
      <c r="A217" s="7" t="s">
        <v>133</v>
      </c>
      <c r="E217" s="6" t="s">
        <v>133</v>
      </c>
    </row>
    <row r="218" spans="1:5">
      <c r="A218" s="7" t="s">
        <v>134</v>
      </c>
      <c r="E218" s="6" t="s">
        <v>134</v>
      </c>
    </row>
    <row r="219" spans="1:5">
      <c r="A219" s="7" t="s">
        <v>135</v>
      </c>
      <c r="E219" s="6" t="s">
        <v>135</v>
      </c>
    </row>
    <row r="220" spans="1:5">
      <c r="A220" s="7" t="s">
        <v>121</v>
      </c>
    </row>
    <row r="221" spans="1:5">
      <c r="A221" s="7" t="s">
        <v>121</v>
      </c>
    </row>
    <row r="222" spans="1:5">
      <c r="A222" s="7" t="s">
        <v>136</v>
      </c>
      <c r="E222" s="6" t="s">
        <v>136</v>
      </c>
    </row>
    <row r="223" spans="1:5">
      <c r="A223" s="7" t="s">
        <v>137</v>
      </c>
      <c r="E223" s="6" t="s">
        <v>137</v>
      </c>
    </row>
    <row r="224" spans="1:5">
      <c r="A224" s="7" t="s">
        <v>138</v>
      </c>
      <c r="E224" s="6" t="s">
        <v>138</v>
      </c>
    </row>
    <row r="225" spans="1:5">
      <c r="A225" s="7" t="s">
        <v>139</v>
      </c>
      <c r="E225" s="6" t="s">
        <v>139</v>
      </c>
    </row>
    <row r="226" spans="1:5">
      <c r="A226" s="7" t="s">
        <v>121</v>
      </c>
    </row>
    <row r="227" spans="1:5">
      <c r="A227" s="7" t="s">
        <v>121</v>
      </c>
    </row>
    <row r="228" spans="1:5">
      <c r="A228" s="7" t="s">
        <v>141</v>
      </c>
      <c r="E228" s="6" t="s">
        <v>141</v>
      </c>
    </row>
    <row r="229" spans="1:5">
      <c r="A229" s="7" t="s">
        <v>142</v>
      </c>
      <c r="E229" s="6" t="s">
        <v>142</v>
      </c>
    </row>
    <row r="230" spans="1:5">
      <c r="A230" s="7" t="s">
        <v>142</v>
      </c>
      <c r="E230" s="6" t="s">
        <v>142</v>
      </c>
    </row>
    <row r="231" spans="1:5">
      <c r="A231" s="7" t="s">
        <v>143</v>
      </c>
      <c r="E231" s="6" t="s">
        <v>143</v>
      </c>
    </row>
    <row r="232" spans="1:5">
      <c r="A232" s="7" t="s">
        <v>143</v>
      </c>
      <c r="E232" s="6" t="s">
        <v>143</v>
      </c>
    </row>
    <row r="233" spans="1:5">
      <c r="A233" s="7" t="s">
        <v>144</v>
      </c>
      <c r="E233" s="6" t="s">
        <v>144</v>
      </c>
    </row>
    <row r="234" spans="1:5">
      <c r="A234" s="7"/>
    </row>
    <row r="235" spans="1:5">
      <c r="A235" s="7"/>
    </row>
    <row r="236" spans="1:5">
      <c r="A236" s="7"/>
      <c r="D236" s="2" t="s">
        <v>145</v>
      </c>
    </row>
    <row r="237" spans="1:5">
      <c r="A237" s="7" t="s">
        <v>12</v>
      </c>
      <c r="E237" s="12" t="s">
        <v>12</v>
      </c>
    </row>
    <row r="238" spans="1:5">
      <c r="A238" s="7" t="s">
        <v>13</v>
      </c>
      <c r="E238" s="13" t="s">
        <v>13</v>
      </c>
    </row>
    <row r="239" spans="1:5">
      <c r="A239" s="7" t="s">
        <v>14</v>
      </c>
      <c r="E239" s="13" t="s">
        <v>14</v>
      </c>
    </row>
    <row r="240" spans="1:5">
      <c r="A240" s="7" t="s">
        <v>121</v>
      </c>
    </row>
    <row r="241" spans="1:5">
      <c r="A241" s="7" t="s">
        <v>121</v>
      </c>
    </row>
    <row r="242" spans="1:5">
      <c r="A242" s="7" t="s">
        <v>4</v>
      </c>
      <c r="E242" s="6" t="s">
        <v>4</v>
      </c>
    </row>
    <row r="243" spans="1:5">
      <c r="A243" s="7" t="s">
        <v>146</v>
      </c>
      <c r="E243" s="6" t="s">
        <v>146</v>
      </c>
    </row>
    <row r="244" spans="1:5">
      <c r="A244" s="7" t="s">
        <v>147</v>
      </c>
      <c r="E244" s="6" t="s">
        <v>147</v>
      </c>
    </row>
    <row r="245" spans="1:5">
      <c r="A245" s="7" t="s">
        <v>3</v>
      </c>
      <c r="E245" s="6" t="s">
        <v>3</v>
      </c>
    </row>
    <row r="246" spans="1:5">
      <c r="A246" s="7" t="s">
        <v>148</v>
      </c>
      <c r="E246" s="6" t="s">
        <v>148</v>
      </c>
    </row>
    <row r="247" spans="1:5">
      <c r="A247" s="7" t="s">
        <v>23</v>
      </c>
      <c r="E247" s="6" t="s">
        <v>23</v>
      </c>
    </row>
    <row r="248" spans="1:5">
      <c r="A248" s="7" t="s">
        <v>149</v>
      </c>
      <c r="E248" s="6" t="s">
        <v>149</v>
      </c>
    </row>
    <row r="249" spans="1:5">
      <c r="A249" s="7" t="s">
        <v>150</v>
      </c>
      <c r="E249" s="6" t="s">
        <v>150</v>
      </c>
    </row>
    <row r="250" spans="1:5">
      <c r="A250" s="7" t="s">
        <v>151</v>
      </c>
      <c r="E250" s="6" t="s">
        <v>151</v>
      </c>
    </row>
    <row r="251" spans="1:5">
      <c r="A251" s="7" t="s">
        <v>134</v>
      </c>
      <c r="E251" s="6" t="s">
        <v>134</v>
      </c>
    </row>
    <row r="252" spans="1:5">
      <c r="A252" s="7" t="s">
        <v>121</v>
      </c>
    </row>
    <row r="253" spans="1:5">
      <c r="A253" s="7" t="s">
        <v>121</v>
      </c>
    </row>
    <row r="254" spans="1:5">
      <c r="A254" s="7" t="s">
        <v>135</v>
      </c>
      <c r="E254" s="6" t="s">
        <v>135</v>
      </c>
    </row>
    <row r="255" spans="1:5">
      <c r="A255" s="7" t="s">
        <v>136</v>
      </c>
      <c r="E255" s="6" t="s">
        <v>136</v>
      </c>
    </row>
    <row r="256" spans="1:5">
      <c r="A256" s="7" t="s">
        <v>137</v>
      </c>
      <c r="E256" s="6" t="s">
        <v>137</v>
      </c>
    </row>
    <row r="257" spans="1:5">
      <c r="A257" s="7" t="s">
        <v>138</v>
      </c>
      <c r="E257" s="6" t="s">
        <v>138</v>
      </c>
    </row>
    <row r="258" spans="1:5">
      <c r="A258" s="7" t="s">
        <v>121</v>
      </c>
    </row>
    <row r="259" spans="1:5">
      <c r="A259" s="7" t="s">
        <v>152</v>
      </c>
      <c r="E259" s="6" t="s">
        <v>152</v>
      </c>
    </row>
    <row r="260" spans="1:5">
      <c r="A260" s="7" t="s">
        <v>153</v>
      </c>
      <c r="E260" s="6" t="s">
        <v>153</v>
      </c>
    </row>
    <row r="261" spans="1:5">
      <c r="A261" s="7" t="s">
        <v>154</v>
      </c>
      <c r="E261" s="6" t="s">
        <v>154</v>
      </c>
    </row>
    <row r="262" spans="1:5">
      <c r="A262" s="7" t="s">
        <v>121</v>
      </c>
    </row>
    <row r="263" spans="1:5">
      <c r="A263" s="7" t="s">
        <v>155</v>
      </c>
      <c r="E263" s="6" t="s">
        <v>155</v>
      </c>
    </row>
    <row r="264" spans="1:5">
      <c r="A264" s="7" t="s">
        <v>121</v>
      </c>
    </row>
    <row r="265" spans="1:5">
      <c r="A265" s="7" t="s">
        <v>121</v>
      </c>
    </row>
    <row r="266" spans="1:5">
      <c r="A266" s="7" t="s">
        <v>156</v>
      </c>
      <c r="E266" s="6" t="s">
        <v>156</v>
      </c>
    </row>
    <row r="267" spans="1:5">
      <c r="A267" s="7" t="s">
        <v>157</v>
      </c>
      <c r="E267" s="6" t="s">
        <v>157</v>
      </c>
    </row>
    <row r="268" spans="1:5">
      <c r="A268" s="7" t="s">
        <v>158</v>
      </c>
      <c r="E268" s="6" t="s">
        <v>158</v>
      </c>
    </row>
    <row r="269" spans="1:5">
      <c r="A269" s="7" t="s">
        <v>159</v>
      </c>
      <c r="E269" s="6" t="s">
        <v>159</v>
      </c>
    </row>
    <row r="270" spans="1:5">
      <c r="A270" s="7" t="s">
        <v>160</v>
      </c>
      <c r="E270" s="6" t="s">
        <v>160</v>
      </c>
    </row>
    <row r="271" spans="1:5">
      <c r="A271" s="7" t="s">
        <v>161</v>
      </c>
      <c r="E271" s="6" t="s">
        <v>161</v>
      </c>
    </row>
    <row r="272" spans="1:5">
      <c r="A272" s="7" t="s">
        <v>162</v>
      </c>
      <c r="E272" s="6" t="s">
        <v>162</v>
      </c>
    </row>
    <row r="273" spans="1:5">
      <c r="A273" s="7" t="s">
        <v>163</v>
      </c>
      <c r="E273" s="6" t="s">
        <v>163</v>
      </c>
    </row>
    <row r="274" spans="1:5">
      <c r="A274" s="7" t="s">
        <v>157</v>
      </c>
      <c r="E274" s="6" t="s">
        <v>157</v>
      </c>
    </row>
    <row r="275" spans="1:5">
      <c r="A275" s="7" t="s">
        <v>158</v>
      </c>
      <c r="E275" s="6" t="s">
        <v>158</v>
      </c>
    </row>
    <row r="276" spans="1:5">
      <c r="A276" s="7" t="s">
        <v>26</v>
      </c>
      <c r="E276" s="6" t="s">
        <v>26</v>
      </c>
    </row>
    <row r="277" spans="1:5">
      <c r="A277" s="7" t="s">
        <v>164</v>
      </c>
      <c r="E277" s="6" t="s">
        <v>164</v>
      </c>
    </row>
    <row r="278" spans="1:5">
      <c r="A278" s="7" t="s">
        <v>165</v>
      </c>
      <c r="E278" s="6" t="s">
        <v>165</v>
      </c>
    </row>
    <row r="279" spans="1:5">
      <c r="A279" s="7" t="s">
        <v>166</v>
      </c>
      <c r="E279" s="6" t="s">
        <v>166</v>
      </c>
    </row>
    <row r="280" spans="1:5">
      <c r="A280" s="7" t="s">
        <v>167</v>
      </c>
      <c r="E280" s="6" t="s">
        <v>167</v>
      </c>
    </row>
    <row r="281" spans="1:5">
      <c r="A281" s="7" t="s">
        <v>168</v>
      </c>
      <c r="E281" s="14" t="s">
        <v>168</v>
      </c>
    </row>
    <row r="282" spans="1:5">
      <c r="A282" s="7" t="s">
        <v>166</v>
      </c>
      <c r="E282" s="6" t="s">
        <v>166</v>
      </c>
    </row>
    <row r="283" spans="1:5">
      <c r="A283" s="7" t="s">
        <v>167</v>
      </c>
      <c r="E283" s="6" t="s">
        <v>167</v>
      </c>
    </row>
    <row r="284" spans="1:5">
      <c r="A284" s="7" t="s">
        <v>169</v>
      </c>
      <c r="E284" s="14" t="s">
        <v>169</v>
      </c>
    </row>
    <row r="285" spans="1:5">
      <c r="A285" s="7" t="s">
        <v>3</v>
      </c>
      <c r="E285" s="6" t="s">
        <v>3</v>
      </c>
    </row>
    <row r="286" spans="1:5">
      <c r="A286" s="7" t="s">
        <v>170</v>
      </c>
      <c r="E286" s="6" t="s">
        <v>170</v>
      </c>
    </row>
    <row r="287" spans="1:5">
      <c r="A287" s="7" t="s">
        <v>171</v>
      </c>
      <c r="E287" s="6" t="s">
        <v>171</v>
      </c>
    </row>
    <row r="288" spans="1:5">
      <c r="A288" s="7" t="s">
        <v>172</v>
      </c>
      <c r="E288" s="6" t="s">
        <v>172</v>
      </c>
    </row>
    <row r="289" spans="1:5">
      <c r="A289" s="7" t="s">
        <v>47</v>
      </c>
      <c r="E289" s="6" t="s">
        <v>47</v>
      </c>
    </row>
    <row r="290" spans="1:5">
      <c r="A290" s="7" t="s">
        <v>169</v>
      </c>
      <c r="E290" s="14" t="s">
        <v>169</v>
      </c>
    </row>
    <row r="291" spans="1:5">
      <c r="A291" s="7" t="s">
        <v>121</v>
      </c>
    </row>
    <row r="292" spans="1:5">
      <c r="A292" s="7" t="s">
        <v>173</v>
      </c>
      <c r="E292" s="6" t="s">
        <v>173</v>
      </c>
    </row>
    <row r="293" spans="1:5">
      <c r="A293" s="7" t="s">
        <v>174</v>
      </c>
      <c r="E293" s="6" t="s">
        <v>174</v>
      </c>
    </row>
    <row r="294" spans="1:5">
      <c r="A294" s="7" t="s">
        <v>141</v>
      </c>
      <c r="E294" s="6" t="s">
        <v>141</v>
      </c>
    </row>
    <row r="295" spans="1:5">
      <c r="A295" s="7" t="s">
        <v>175</v>
      </c>
      <c r="E295" s="6" t="s">
        <v>175</v>
      </c>
    </row>
    <row r="296" spans="1:5">
      <c r="A296" s="7" t="s">
        <v>176</v>
      </c>
      <c r="E296" s="6" t="s">
        <v>176</v>
      </c>
    </row>
    <row r="297" spans="1:5">
      <c r="A297" s="7" t="s">
        <v>177</v>
      </c>
      <c r="E297" s="6" t="s">
        <v>177</v>
      </c>
    </row>
    <row r="298" spans="1:5">
      <c r="A298" s="7" t="s">
        <v>121</v>
      </c>
    </row>
    <row r="299" spans="1:5">
      <c r="A299" s="7" t="s">
        <v>178</v>
      </c>
      <c r="E299" s="6" t="s">
        <v>178</v>
      </c>
    </row>
    <row r="300" spans="1:5">
      <c r="A300" s="7" t="s">
        <v>179</v>
      </c>
      <c r="E300" s="6" t="s">
        <v>179</v>
      </c>
    </row>
    <row r="301" spans="1:5">
      <c r="A301" s="7" t="s">
        <v>180</v>
      </c>
      <c r="E301" s="6" t="s">
        <v>180</v>
      </c>
    </row>
    <row r="302" spans="1:5">
      <c r="A302" s="7" t="s">
        <v>180</v>
      </c>
      <c r="E302" s="6" t="s">
        <v>180</v>
      </c>
    </row>
    <row r="303" spans="1:5">
      <c r="A303" s="7" t="s">
        <v>181</v>
      </c>
      <c r="E303" s="6" t="s">
        <v>181</v>
      </c>
    </row>
    <row r="304" spans="1:5">
      <c r="A304" s="7" t="s">
        <v>182</v>
      </c>
      <c r="E304" s="6" t="s">
        <v>182</v>
      </c>
    </row>
    <row r="305" spans="1:5">
      <c r="A305" s="7" t="s">
        <v>183</v>
      </c>
      <c r="E305" s="6" t="s">
        <v>183</v>
      </c>
    </row>
    <row r="306" spans="1:5">
      <c r="A306" s="7" t="s">
        <v>184</v>
      </c>
      <c r="E306" s="6" t="s">
        <v>184</v>
      </c>
    </row>
    <row r="307" spans="1:5">
      <c r="A307" s="7" t="s">
        <v>185</v>
      </c>
      <c r="E307" s="14" t="s">
        <v>185</v>
      </c>
    </row>
    <row r="308" spans="1:5">
      <c r="A308" s="7" t="s">
        <v>186</v>
      </c>
      <c r="E308" s="6" t="s">
        <v>186</v>
      </c>
    </row>
    <row r="309" spans="1:5">
      <c r="A309" s="7" t="s">
        <v>121</v>
      </c>
    </row>
    <row r="310" spans="1:5">
      <c r="A310" s="7" t="s">
        <v>187</v>
      </c>
      <c r="E310" s="6" t="s">
        <v>187</v>
      </c>
    </row>
    <row r="311" spans="1:5">
      <c r="A311" s="7" t="s">
        <v>188</v>
      </c>
      <c r="E311" s="6" t="s">
        <v>188</v>
      </c>
    </row>
    <row r="312" spans="1:5">
      <c r="A312" s="7" t="s">
        <v>189</v>
      </c>
      <c r="E312" s="6" t="s">
        <v>189</v>
      </c>
    </row>
    <row r="313" spans="1:5" ht="12.75" customHeight="1"/>
    <row r="314" spans="1:5" ht="12.75" customHeight="1"/>
    <row r="315" spans="1:5">
      <c r="D315" s="2" t="s">
        <v>190</v>
      </c>
    </row>
    <row r="316" spans="1:5">
      <c r="A316" s="7" t="s">
        <v>191</v>
      </c>
      <c r="E316" s="6" t="s">
        <v>191</v>
      </c>
    </row>
    <row r="317" spans="1:5">
      <c r="A317" s="7" t="s">
        <v>192</v>
      </c>
      <c r="E317" s="6" t="s">
        <v>192</v>
      </c>
    </row>
    <row r="318" spans="1:5">
      <c r="A318" s="7"/>
    </row>
    <row r="319" spans="1:5">
      <c r="A319" s="7" t="s">
        <v>193</v>
      </c>
      <c r="E319" s="6" t="s">
        <v>193</v>
      </c>
    </row>
    <row r="320" spans="1:5">
      <c r="A320" s="7" t="s">
        <v>194</v>
      </c>
      <c r="E320" s="6" t="s">
        <v>194</v>
      </c>
    </row>
    <row r="321" spans="1:5">
      <c r="A321" s="7"/>
    </row>
    <row r="322" spans="1:5">
      <c r="A322" s="7" t="s">
        <v>195</v>
      </c>
      <c r="E322" s="6" t="s">
        <v>195</v>
      </c>
    </row>
    <row r="323" spans="1:5">
      <c r="A323" s="7" t="s">
        <v>3</v>
      </c>
      <c r="E323" s="6" t="s">
        <v>3</v>
      </c>
    </row>
    <row r="324" spans="1:5">
      <c r="A324" s="7"/>
    </row>
    <row r="325" spans="1:5">
      <c r="A325" s="7" t="s">
        <v>196</v>
      </c>
      <c r="E325" s="6" t="s">
        <v>196</v>
      </c>
    </row>
    <row r="326" spans="1:5">
      <c r="A326" s="7"/>
    </row>
    <row r="327" spans="1:5">
      <c r="A327" s="7" t="s">
        <v>0</v>
      </c>
      <c r="E327" s="6" t="s">
        <v>0</v>
      </c>
    </row>
    <row r="328" spans="1:5">
      <c r="A328" s="7" t="s">
        <v>2</v>
      </c>
      <c r="E328" s="6" t="s">
        <v>2</v>
      </c>
    </row>
    <row r="329" spans="1:5">
      <c r="A329" s="7" t="s">
        <v>197</v>
      </c>
      <c r="E329" s="6" t="s">
        <v>197</v>
      </c>
    </row>
    <row r="330" spans="1:5">
      <c r="A330" s="7" t="s">
        <v>5</v>
      </c>
      <c r="E330" s="6" t="s">
        <v>5</v>
      </c>
    </row>
    <row r="331" spans="1:5">
      <c r="A331" s="7" t="s">
        <v>198</v>
      </c>
      <c r="E331" s="6" t="s">
        <v>198</v>
      </c>
    </row>
    <row r="332" spans="1:5">
      <c r="A332" s="7" t="s">
        <v>199</v>
      </c>
      <c r="E332" s="6" t="s">
        <v>199</v>
      </c>
    </row>
    <row r="333" spans="1:5">
      <c r="A333" s="7" t="s">
        <v>200</v>
      </c>
      <c r="E333" s="6" t="s">
        <v>200</v>
      </c>
    </row>
    <row r="334" spans="1:5">
      <c r="A334" s="7" t="s">
        <v>201</v>
      </c>
      <c r="E334" s="6" t="s">
        <v>201</v>
      </c>
    </row>
    <row r="335" spans="1:5">
      <c r="A335" s="7" t="s">
        <v>202</v>
      </c>
      <c r="E335" s="6" t="s">
        <v>202</v>
      </c>
    </row>
    <row r="336" spans="1:5">
      <c r="A336" s="7" t="s">
        <v>203</v>
      </c>
      <c r="E336" s="6" t="s">
        <v>203</v>
      </c>
    </row>
    <row r="337" spans="1:5">
      <c r="A337" s="7" t="s">
        <v>204</v>
      </c>
      <c r="E337" s="6" t="s">
        <v>204</v>
      </c>
    </row>
    <row r="338" spans="1:5">
      <c r="A338" s="7" t="s">
        <v>205</v>
      </c>
      <c r="E338" s="6" t="s">
        <v>205</v>
      </c>
    </row>
    <row r="339" spans="1:5">
      <c r="A339" s="7" t="s">
        <v>206</v>
      </c>
      <c r="E339" s="6" t="s">
        <v>206</v>
      </c>
    </row>
    <row r="340" spans="1:5">
      <c r="A340" s="7" t="s">
        <v>207</v>
      </c>
      <c r="E340" s="6" t="s">
        <v>207</v>
      </c>
    </row>
    <row r="341" spans="1:5">
      <c r="A341" s="7" t="s">
        <v>208</v>
      </c>
      <c r="E341" s="6" t="s">
        <v>208</v>
      </c>
    </row>
    <row r="342" spans="1:5">
      <c r="A342" s="7" t="s">
        <v>209</v>
      </c>
      <c r="E342" s="6" t="s">
        <v>209</v>
      </c>
    </row>
    <row r="343" spans="1:5">
      <c r="A343" s="7" t="s">
        <v>210</v>
      </c>
      <c r="E343" s="6" t="s">
        <v>210</v>
      </c>
    </row>
    <row r="344" spans="1:5">
      <c r="A344" s="7" t="s">
        <v>211</v>
      </c>
      <c r="E344" s="6" t="s">
        <v>211</v>
      </c>
    </row>
    <row r="345" spans="1:5">
      <c r="A345" s="7" t="s">
        <v>212</v>
      </c>
      <c r="E345" s="6" t="s">
        <v>212</v>
      </c>
    </row>
    <row r="346" spans="1:5">
      <c r="A346" s="7" t="s">
        <v>213</v>
      </c>
      <c r="E346" s="6" t="s">
        <v>213</v>
      </c>
    </row>
    <row r="347" spans="1:5">
      <c r="A347" s="7" t="s">
        <v>214</v>
      </c>
      <c r="E347" s="6" t="s">
        <v>214</v>
      </c>
    </row>
    <row r="348" spans="1:5">
      <c r="A348" s="7" t="s">
        <v>215</v>
      </c>
      <c r="E348" s="6" t="s">
        <v>215</v>
      </c>
    </row>
    <row r="349" spans="1:5">
      <c r="A349" s="7" t="s">
        <v>216</v>
      </c>
      <c r="E349" s="6" t="s">
        <v>216</v>
      </c>
    </row>
    <row r="350" spans="1:5">
      <c r="A350" s="7" t="s">
        <v>217</v>
      </c>
      <c r="E350" s="6" t="s">
        <v>217</v>
      </c>
    </row>
    <row r="351" spans="1:5">
      <c r="A351" s="7" t="s">
        <v>218</v>
      </c>
      <c r="E351" s="6" t="s">
        <v>218</v>
      </c>
    </row>
    <row r="352" spans="1:5">
      <c r="A352" s="7"/>
    </row>
    <row r="353" spans="1:5">
      <c r="A353" s="7"/>
    </row>
    <row r="354" spans="1:5">
      <c r="A354" s="7" t="s">
        <v>219</v>
      </c>
      <c r="E354" s="6" t="s">
        <v>219</v>
      </c>
    </row>
    <row r="355" spans="1:5">
      <c r="A355" s="7" t="s">
        <v>220</v>
      </c>
      <c r="E355" s="6" t="s">
        <v>220</v>
      </c>
    </row>
    <row r="356" spans="1:5">
      <c r="A356" s="7"/>
    </row>
    <row r="357" spans="1:5">
      <c r="A357" s="7" t="s">
        <v>221</v>
      </c>
      <c r="E357" s="6" t="s">
        <v>221</v>
      </c>
    </row>
    <row r="358" spans="1:5">
      <c r="A358" s="7"/>
    </row>
    <row r="359" spans="1:5">
      <c r="A359" s="7" t="s">
        <v>191</v>
      </c>
      <c r="E359" s="6" t="s">
        <v>191</v>
      </c>
    </row>
    <row r="360" spans="1:5">
      <c r="A360" s="7"/>
    </row>
    <row r="361" spans="1:5">
      <c r="A361" s="7" t="s">
        <v>222</v>
      </c>
      <c r="E361" s="6" t="s">
        <v>222</v>
      </c>
    </row>
    <row r="362" spans="1:5">
      <c r="A362" s="7" t="s">
        <v>223</v>
      </c>
      <c r="E362" s="6" t="s">
        <v>223</v>
      </c>
    </row>
    <row r="363" spans="1:5">
      <c r="A363" s="7" t="s">
        <v>224</v>
      </c>
      <c r="E363" s="6" t="s">
        <v>224</v>
      </c>
    </row>
    <row r="364" spans="1:5">
      <c r="A364" s="7" t="s">
        <v>225</v>
      </c>
      <c r="E364" s="6" t="s">
        <v>225</v>
      </c>
    </row>
    <row r="365" spans="1:5">
      <c r="A365" s="7" t="s">
        <v>226</v>
      </c>
      <c r="E365" s="6" t="s">
        <v>226</v>
      </c>
    </row>
    <row r="366" spans="1:5">
      <c r="A366" s="7" t="s">
        <v>227</v>
      </c>
      <c r="E366" s="12" t="s">
        <v>227</v>
      </c>
    </row>
    <row r="367" spans="1:5">
      <c r="A367" s="7" t="s">
        <v>228</v>
      </c>
      <c r="E367" s="12" t="s">
        <v>228</v>
      </c>
    </row>
    <row r="368" spans="1:5">
      <c r="A368" s="7" t="s">
        <v>229</v>
      </c>
      <c r="E368" s="12" t="s">
        <v>229</v>
      </c>
    </row>
    <row r="369" spans="1:5">
      <c r="A369" s="7"/>
    </row>
    <row r="370" spans="1:5">
      <c r="A370" s="7"/>
    </row>
    <row r="371" spans="1:5">
      <c r="A371" s="7" t="s">
        <v>47</v>
      </c>
      <c r="E371" s="6" t="s">
        <v>47</v>
      </c>
    </row>
    <row r="372" spans="1:5" ht="12.75" customHeight="1"/>
    <row r="373" spans="1:5" ht="12.75" customHeight="1"/>
    <row r="374" spans="1:5">
      <c r="D374" s="2" t="s">
        <v>230</v>
      </c>
    </row>
    <row r="375" spans="1:5">
      <c r="A375" s="7" t="s">
        <v>231</v>
      </c>
      <c r="E375" s="6" t="s">
        <v>231</v>
      </c>
    </row>
    <row r="376" spans="1:5">
      <c r="A376" s="7" t="s">
        <v>232</v>
      </c>
      <c r="E376" s="6" t="s">
        <v>232</v>
      </c>
    </row>
    <row r="377" spans="1:5">
      <c r="A377" s="7" t="s">
        <v>233</v>
      </c>
      <c r="E377" s="6" t="s">
        <v>233</v>
      </c>
    </row>
    <row r="378" spans="1:5">
      <c r="A378" s="7" t="s">
        <v>234</v>
      </c>
      <c r="E378" s="6" t="s">
        <v>234</v>
      </c>
    </row>
    <row r="379" spans="1:5">
      <c r="A379" s="7" t="s">
        <v>235</v>
      </c>
      <c r="E379" s="6" t="s">
        <v>235</v>
      </c>
    </row>
    <row r="380" spans="1:5" ht="12.75" customHeight="1"/>
    <row r="381" spans="1:5">
      <c r="A381" s="7" t="s">
        <v>236</v>
      </c>
      <c r="E381" s="6" t="s">
        <v>236</v>
      </c>
    </row>
    <row r="382" spans="1:5">
      <c r="A382" s="7" t="s">
        <v>237</v>
      </c>
      <c r="E382" s="6" t="s">
        <v>237</v>
      </c>
    </row>
    <row r="383" spans="1:5" ht="12.75" customHeight="1"/>
    <row r="384" spans="1:5">
      <c r="A384" s="7" t="s">
        <v>238</v>
      </c>
      <c r="E384" s="6" t="s">
        <v>238</v>
      </c>
    </row>
    <row r="385" spans="1:5">
      <c r="A385" s="7" t="s">
        <v>239</v>
      </c>
      <c r="E385" s="6" t="s">
        <v>239</v>
      </c>
    </row>
    <row r="386" spans="1:5" ht="12.75" customHeight="1"/>
    <row r="387" spans="1:5">
      <c r="A387" s="7" t="s">
        <v>240</v>
      </c>
      <c r="E387" s="6" t="s">
        <v>240</v>
      </c>
    </row>
    <row r="388" spans="1:5">
      <c r="A388" s="7" t="s">
        <v>241</v>
      </c>
      <c r="E388" s="6" t="s">
        <v>241</v>
      </c>
    </row>
    <row r="389" spans="1:5" ht="12.75" customHeight="1"/>
    <row r="390" spans="1:5">
      <c r="A390" s="7" t="s">
        <v>242</v>
      </c>
      <c r="E390" s="6" t="s">
        <v>242</v>
      </c>
    </row>
    <row r="391" spans="1:5">
      <c r="A391" s="7" t="s">
        <v>243</v>
      </c>
      <c r="E391" s="6" t="s">
        <v>243</v>
      </c>
    </row>
    <row r="392" spans="1:5" ht="12.75" customHeight="1"/>
    <row r="393" spans="1:5">
      <c r="A393" s="7" t="s">
        <v>244</v>
      </c>
      <c r="E393" s="6" t="s">
        <v>244</v>
      </c>
    </row>
    <row r="394" spans="1:5">
      <c r="A394" s="7" t="s">
        <v>245</v>
      </c>
      <c r="E394" s="6" t="s">
        <v>245</v>
      </c>
    </row>
    <row r="395" spans="1:5" ht="12.75" customHeight="1"/>
    <row r="396" spans="1:5">
      <c r="A396" s="7" t="s">
        <v>246</v>
      </c>
      <c r="E396" s="6" t="s">
        <v>246</v>
      </c>
    </row>
    <row r="397" spans="1:5">
      <c r="A397" s="7" t="s">
        <v>247</v>
      </c>
      <c r="B397" s="2" t="s">
        <v>248</v>
      </c>
      <c r="E397" s="6" t="s">
        <v>248</v>
      </c>
    </row>
    <row r="398" spans="1:5">
      <c r="B398" s="2" t="s">
        <v>249</v>
      </c>
      <c r="E398" s="6" t="s">
        <v>249</v>
      </c>
    </row>
    <row r="399" spans="1:5">
      <c r="B399" s="2" t="s">
        <v>250</v>
      </c>
      <c r="E399" s="6" t="s">
        <v>250</v>
      </c>
    </row>
    <row r="400" spans="1:5">
      <c r="B400" s="2" t="s">
        <v>251</v>
      </c>
      <c r="E400" s="6" t="s">
        <v>251</v>
      </c>
    </row>
    <row r="401" spans="1:5" ht="12.75" customHeight="1"/>
    <row r="402" spans="1:5">
      <c r="A402" s="7" t="s">
        <v>234</v>
      </c>
      <c r="E402" s="6" t="s">
        <v>234</v>
      </c>
    </row>
    <row r="403" spans="1:5">
      <c r="A403" s="7" t="s">
        <v>235</v>
      </c>
      <c r="E403" s="6" t="s">
        <v>235</v>
      </c>
    </row>
    <row r="404" spans="1:5" ht="12.75" customHeight="1"/>
    <row r="405" spans="1:5" ht="12.75" customHeight="1">
      <c r="A405" s="7" t="s">
        <v>236</v>
      </c>
      <c r="E405" s="6" t="s">
        <v>236</v>
      </c>
    </row>
    <row r="406" spans="1:5" ht="12.75" customHeight="1">
      <c r="A406" s="7" t="s">
        <v>237</v>
      </c>
      <c r="E406" s="6" t="s">
        <v>237</v>
      </c>
    </row>
    <row r="407" spans="1:5" ht="12.75" customHeight="1"/>
    <row r="408" spans="1:5" ht="12.75" customHeight="1">
      <c r="A408" s="7" t="s">
        <v>238</v>
      </c>
      <c r="E408" s="6" t="s">
        <v>238</v>
      </c>
    </row>
    <row r="409" spans="1:5" ht="12.75" customHeight="1">
      <c r="A409" s="7" t="s">
        <v>252</v>
      </c>
      <c r="E409" s="6" t="s">
        <v>252</v>
      </c>
    </row>
    <row r="410" spans="1:5" ht="12.75" customHeight="1"/>
    <row r="411" spans="1:5" ht="12.75" customHeight="1">
      <c r="A411" s="7" t="s">
        <v>240</v>
      </c>
      <c r="E411" s="6" t="s">
        <v>240</v>
      </c>
    </row>
    <row r="412" spans="1:5" ht="12.75" customHeight="1">
      <c r="A412" s="7" t="s">
        <v>241</v>
      </c>
      <c r="E412" s="6" t="s">
        <v>241</v>
      </c>
    </row>
    <row r="413" spans="1:5" ht="12.75" customHeight="1"/>
    <row r="414" spans="1:5" ht="12.75" customHeight="1">
      <c r="A414" s="7" t="s">
        <v>242</v>
      </c>
      <c r="E414" s="6" t="s">
        <v>242</v>
      </c>
    </row>
    <row r="415" spans="1:5" ht="12.75" customHeight="1">
      <c r="A415" s="7" t="s">
        <v>243</v>
      </c>
      <c r="E415" s="6" t="s">
        <v>243</v>
      </c>
    </row>
    <row r="416" spans="1:5" ht="12.75" customHeight="1"/>
    <row r="417" spans="1:5" ht="12.75" customHeight="1">
      <c r="A417" s="7" t="s">
        <v>244</v>
      </c>
      <c r="E417" s="6" t="s">
        <v>244</v>
      </c>
    </row>
    <row r="418" spans="1:5" ht="12.75" customHeight="1">
      <c r="A418" s="7" t="s">
        <v>245</v>
      </c>
      <c r="E418" s="6" t="s">
        <v>245</v>
      </c>
    </row>
    <row r="419" spans="1:5" ht="12.75" customHeight="1"/>
    <row r="420" spans="1:5" ht="12.75" customHeight="1"/>
    <row r="421" spans="1:5" ht="12.75" customHeight="1"/>
    <row r="422" spans="1:5">
      <c r="D422" s="2" t="s">
        <v>253</v>
      </c>
    </row>
    <row r="423" spans="1:5">
      <c r="A423" s="7" t="s">
        <v>254</v>
      </c>
      <c r="E423" s="6" t="s">
        <v>254</v>
      </c>
    </row>
    <row r="424" spans="1:5">
      <c r="A424" s="7" t="s">
        <v>232</v>
      </c>
      <c r="E424" s="6" t="s">
        <v>232</v>
      </c>
    </row>
    <row r="425" spans="1:5">
      <c r="A425" s="7" t="s">
        <v>233</v>
      </c>
      <c r="E425" s="6" t="s">
        <v>233</v>
      </c>
    </row>
    <row r="426" spans="1:5">
      <c r="A426" s="7" t="s">
        <v>255</v>
      </c>
      <c r="E426" s="6" t="s">
        <v>255</v>
      </c>
    </row>
    <row r="427" spans="1:5">
      <c r="A427" s="7" t="s">
        <v>248</v>
      </c>
      <c r="E427" s="6" t="s">
        <v>248</v>
      </c>
    </row>
    <row r="428" spans="1:5">
      <c r="A428" s="7" t="s">
        <v>234</v>
      </c>
      <c r="E428" s="6" t="s">
        <v>234</v>
      </c>
    </row>
    <row r="429" spans="1:5">
      <c r="A429" s="7" t="s">
        <v>256</v>
      </c>
      <c r="E429" s="6" t="s">
        <v>256</v>
      </c>
    </row>
    <row r="430" spans="1:5">
      <c r="A430" s="7"/>
    </row>
    <row r="431" spans="1:5">
      <c r="A431" s="7" t="s">
        <v>257</v>
      </c>
      <c r="E431" s="6" t="s">
        <v>257</v>
      </c>
    </row>
    <row r="432" spans="1:5">
      <c r="A432" s="7" t="s">
        <v>258</v>
      </c>
      <c r="B432" s="2" t="s">
        <v>259</v>
      </c>
      <c r="D432" s="2" t="s">
        <v>260</v>
      </c>
      <c r="E432" s="6" t="s">
        <v>259</v>
      </c>
    </row>
    <row r="433" spans="1:5">
      <c r="B433" s="2" t="s">
        <v>261</v>
      </c>
      <c r="E433" s="6" t="s">
        <v>261</v>
      </c>
    </row>
    <row r="434" spans="1:5">
      <c r="B434" s="2" t="s">
        <v>262</v>
      </c>
      <c r="E434" s="6" t="s">
        <v>262</v>
      </c>
    </row>
    <row r="435" spans="1:5" ht="12.75" customHeight="1"/>
    <row r="436" spans="1:5">
      <c r="A436" s="7" t="s">
        <v>263</v>
      </c>
      <c r="E436" s="6" t="s">
        <v>263</v>
      </c>
    </row>
    <row r="437" spans="1:5">
      <c r="A437" s="7" t="s">
        <v>264</v>
      </c>
      <c r="E437" s="6" t="s">
        <v>264</v>
      </c>
    </row>
    <row r="439" spans="1:5">
      <c r="A439" s="7" t="s">
        <v>265</v>
      </c>
      <c r="E439" s="6" t="s">
        <v>265</v>
      </c>
    </row>
    <row r="440" spans="1:5">
      <c r="A440" s="7" t="s">
        <v>266</v>
      </c>
      <c r="E440" s="6" t="s">
        <v>266</v>
      </c>
    </row>
    <row r="441" spans="1:5" ht="12.75" customHeight="1"/>
    <row r="442" spans="1:5">
      <c r="A442" s="7" t="s">
        <v>267</v>
      </c>
      <c r="E442" s="6" t="s">
        <v>267</v>
      </c>
    </row>
    <row r="443" spans="1:5">
      <c r="A443" s="7" t="s">
        <v>268</v>
      </c>
      <c r="E443" s="6" t="s">
        <v>268</v>
      </c>
    </row>
    <row r="444" spans="1:5" ht="12.75" customHeight="1"/>
    <row r="445" spans="1:5">
      <c r="A445" s="7" t="s">
        <v>269</v>
      </c>
      <c r="E445" s="6" t="s">
        <v>269</v>
      </c>
    </row>
    <row r="446" spans="1:5">
      <c r="A446" s="7" t="s">
        <v>270</v>
      </c>
      <c r="E446" s="6" t="s">
        <v>270</v>
      </c>
    </row>
    <row r="447" spans="1:5" ht="12.75" customHeight="1"/>
    <row r="448" spans="1:5">
      <c r="A448" s="7" t="s">
        <v>271</v>
      </c>
      <c r="E448" s="6" t="s">
        <v>271</v>
      </c>
    </row>
    <row r="449" spans="1:5">
      <c r="A449" s="7" t="s">
        <v>272</v>
      </c>
      <c r="E449" s="6" t="s">
        <v>272</v>
      </c>
    </row>
    <row r="450" spans="1:5" ht="12.75" customHeight="1"/>
    <row r="451" spans="1:5">
      <c r="A451" s="7" t="s">
        <v>273</v>
      </c>
      <c r="E451" s="6" t="s">
        <v>273</v>
      </c>
    </row>
    <row r="452" spans="1:5">
      <c r="A452" s="7" t="s">
        <v>272</v>
      </c>
      <c r="E452" s="6" t="s">
        <v>272</v>
      </c>
    </row>
    <row r="453" spans="1:5" ht="12.75" customHeight="1"/>
    <row r="454" spans="1:5">
      <c r="A454" s="7" t="s">
        <v>274</v>
      </c>
      <c r="E454" s="6" t="s">
        <v>274</v>
      </c>
    </row>
    <row r="455" spans="1:5">
      <c r="A455" s="7" t="s">
        <v>275</v>
      </c>
      <c r="E455" s="6" t="s">
        <v>275</v>
      </c>
    </row>
    <row r="456" spans="1:5" ht="12.75" customHeight="1"/>
    <row r="457" spans="1:5">
      <c r="A457" s="7" t="s">
        <v>276</v>
      </c>
      <c r="E457" s="6" t="s">
        <v>276</v>
      </c>
    </row>
    <row r="458" spans="1:5">
      <c r="A458" s="7" t="s">
        <v>277</v>
      </c>
      <c r="E458" s="6" t="s">
        <v>277</v>
      </c>
    </row>
    <row r="460" spans="1:5">
      <c r="A460" s="7" t="s">
        <v>278</v>
      </c>
      <c r="E460" s="6" t="s">
        <v>278</v>
      </c>
    </row>
    <row r="461" spans="1:5">
      <c r="A461" s="7" t="s">
        <v>279</v>
      </c>
      <c r="E461" s="6" t="s">
        <v>279</v>
      </c>
    </row>
    <row r="462" spans="1:5" ht="12.75" customHeight="1"/>
    <row r="463" spans="1:5">
      <c r="A463" s="7" t="s">
        <v>280</v>
      </c>
      <c r="E463" s="6" t="s">
        <v>280</v>
      </c>
    </row>
    <row r="464" spans="1:5">
      <c r="A464" s="7" t="s">
        <v>281</v>
      </c>
      <c r="B464" s="2" t="s">
        <v>282</v>
      </c>
      <c r="E464" s="6" t="s">
        <v>282</v>
      </c>
    </row>
    <row r="465" spans="1:5">
      <c r="A465" s="7"/>
      <c r="B465" s="2" t="s">
        <v>283</v>
      </c>
      <c r="E465" s="6" t="s">
        <v>283</v>
      </c>
    </row>
    <row r="466" spans="1:5">
      <c r="B466" s="2" t="s">
        <v>121</v>
      </c>
    </row>
    <row r="467" spans="1:5">
      <c r="A467" s="7" t="s">
        <v>284</v>
      </c>
      <c r="E467" s="6" t="s">
        <v>284</v>
      </c>
    </row>
    <row r="468" spans="1:5">
      <c r="A468" s="7" t="s">
        <v>285</v>
      </c>
      <c r="B468" s="2" t="s">
        <v>286</v>
      </c>
      <c r="E468" s="6" t="s">
        <v>286</v>
      </c>
    </row>
    <row r="469" spans="1:5">
      <c r="A469" s="7"/>
      <c r="B469" s="2" t="s">
        <v>287</v>
      </c>
      <c r="E469" s="6" t="s">
        <v>287</v>
      </c>
    </row>
    <row r="470" spans="1:5">
      <c r="A470" s="7"/>
      <c r="B470" s="2" t="s">
        <v>288</v>
      </c>
      <c r="E470" s="6" t="s">
        <v>288</v>
      </c>
    </row>
    <row r="471" spans="1:5">
      <c r="A471" s="7"/>
    </row>
    <row r="472" spans="1:5">
      <c r="A472" s="7" t="s">
        <v>289</v>
      </c>
      <c r="E472" s="6" t="s">
        <v>289</v>
      </c>
    </row>
    <row r="473" spans="1:5">
      <c r="A473" s="7" t="s">
        <v>290</v>
      </c>
      <c r="E473" s="6" t="s">
        <v>290</v>
      </c>
    </row>
    <row r="474" spans="1:5">
      <c r="A474" s="7"/>
    </row>
    <row r="475" spans="1:5">
      <c r="A475" s="7" t="s">
        <v>291</v>
      </c>
      <c r="E475" s="6" t="s">
        <v>291</v>
      </c>
    </row>
    <row r="476" spans="1:5">
      <c r="A476" s="7" t="s">
        <v>292</v>
      </c>
      <c r="E476" s="6" t="s">
        <v>292</v>
      </c>
    </row>
    <row r="477" spans="1:5" ht="12.75" customHeight="1"/>
    <row r="478" spans="1:5">
      <c r="A478" s="7" t="s">
        <v>293</v>
      </c>
      <c r="E478" s="6" t="s">
        <v>293</v>
      </c>
    </row>
    <row r="479" spans="1:5">
      <c r="A479" s="7" t="s">
        <v>294</v>
      </c>
      <c r="B479" s="2" t="s">
        <v>295</v>
      </c>
      <c r="E479" s="6" t="s">
        <v>295</v>
      </c>
    </row>
    <row r="480" spans="1:5">
      <c r="B480" s="2" t="s">
        <v>296</v>
      </c>
      <c r="E480" s="6" t="s">
        <v>296</v>
      </c>
    </row>
    <row r="481" spans="1:5">
      <c r="B481" s="2" t="s">
        <v>297</v>
      </c>
      <c r="E481" s="6" t="s">
        <v>297</v>
      </c>
    </row>
    <row r="482" spans="1:5">
      <c r="B482" s="2" t="s">
        <v>298</v>
      </c>
      <c r="E482" s="15" t="s">
        <v>298</v>
      </c>
    </row>
    <row r="483" spans="1:5">
      <c r="B483" s="2" t="s">
        <v>299</v>
      </c>
      <c r="E483" s="15" t="s">
        <v>299</v>
      </c>
    </row>
    <row r="484" spans="1:5">
      <c r="B484" s="2" t="s">
        <v>300</v>
      </c>
      <c r="E484" s="15" t="s">
        <v>300</v>
      </c>
    </row>
    <row r="485" spans="1:5" ht="12.75" customHeight="1"/>
    <row r="486" spans="1:5">
      <c r="A486" s="7" t="s">
        <v>301</v>
      </c>
      <c r="E486" s="6" t="s">
        <v>301</v>
      </c>
    </row>
    <row r="487" spans="1:5" ht="12.75" customHeight="1">
      <c r="A487" s="7" t="s">
        <v>302</v>
      </c>
      <c r="E487" s="6" t="s">
        <v>302</v>
      </c>
    </row>
    <row r="488" spans="1:5" ht="12.75" customHeight="1"/>
    <row r="489" spans="1:5">
      <c r="A489" s="7" t="s">
        <v>303</v>
      </c>
      <c r="E489" s="6" t="s">
        <v>303</v>
      </c>
    </row>
    <row r="490" spans="1:5">
      <c r="A490" s="7" t="s">
        <v>304</v>
      </c>
      <c r="E490" s="6" t="s">
        <v>304</v>
      </c>
    </row>
    <row r="491" spans="1:5" ht="12.75" customHeight="1"/>
    <row r="492" spans="1:5">
      <c r="A492" s="7"/>
    </row>
    <row r="493" spans="1:5">
      <c r="A493" s="7"/>
    </row>
    <row r="494" spans="1:5" ht="12.75" customHeight="1"/>
    <row r="495" spans="1:5">
      <c r="A495" s="7"/>
    </row>
    <row r="496" spans="1:5">
      <c r="A496" s="7"/>
    </row>
    <row r="497" spans="1:1" ht="12.75" customHeight="1"/>
    <row r="498" spans="1:1">
      <c r="A498" s="7"/>
    </row>
    <row r="499" spans="1:1">
      <c r="A499" s="7"/>
    </row>
    <row r="500" spans="1:1" ht="12.75" customHeight="1"/>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ALfutur_Word_Template" ma:contentTypeID="0x0101002A64EC32AAF3FC45AAF4AFE0788CD14D012A00E74E43AE080EF6489EE4A143D8168F15" ma:contentTypeVersion="24" ma:contentTypeDescription="Neues Word Dokument erstellen" ma:contentTypeScope="" ma:versionID="5fdda4cbfc56b9d69704929499a83f0c">
  <xsd:schema xmlns:xsd="http://www.w3.org/2001/XMLSchema" xmlns:xs="http://www.w3.org/2001/XMLSchema" xmlns:p="http://schemas.microsoft.com/office/2006/metadata/properties" xmlns:ns1="http://schemas.microsoft.com/sharepoint/v3" xmlns:ns2="8fc26d16-31a9-4b07-b482-aec436312016" xmlns:ns3="d6637c99-d69e-4b94-8442-97cbc6332c3f" xmlns:ns4="http://schemas.microsoft.com/sharepoint/v3/fields" xmlns:ns5="http://schemas.microsoft.com/sharepoint/v4" targetNamespace="http://schemas.microsoft.com/office/2006/metadata/properties" ma:root="true" ma:fieldsID="c11daa912847518d45bd56196a3e8cb3" ns1:_="" ns2:_="" ns3:_="" ns4:_="" ns5:_="">
    <xsd:import namespace="http://schemas.microsoft.com/sharepoint/v3"/>
    <xsd:import namespace="8fc26d16-31a9-4b07-b482-aec436312016"/>
    <xsd:import namespace="d6637c99-d69e-4b94-8442-97cbc6332c3f"/>
    <xsd:import namespace="http://schemas.microsoft.com/sharepoint/v3/fields"/>
    <xsd:import namespace="http://schemas.microsoft.com/sharepoint/v4"/>
    <xsd:element name="properties">
      <xsd:complexType>
        <xsd:sequence>
          <xsd:element name="documentManagement">
            <xsd:complexType>
              <xsd:all>
                <xsd:element ref="ns2:Hermes-Phase" minOccurs="0"/>
                <xsd:element ref="ns2:Hermes-Module" minOccurs="0"/>
                <xsd:element ref="ns2:Hermes-Result" minOccurs="0"/>
                <xsd:element ref="ns2:Hermes-Status"/>
                <xsd:element ref="ns2:Hermes-Classification"/>
                <xsd:element ref="ns2:Hermes-Project_x0020_name"/>
                <xsd:element ref="ns2:Hermes-Project_x0020_sponsor"/>
                <xsd:element ref="ns2:Hermes-Project_x0020_manager"/>
                <xsd:element ref="ns3:A_PoC" minOccurs="0"/>
                <xsd:element ref="ns4:_Version" minOccurs="0"/>
                <xsd:element ref="ns1:_dlc_ExpireDateSaved" minOccurs="0"/>
                <xsd:element ref="ns1:_dlc_ExpireDate" minOccurs="0"/>
                <xsd:element ref="ns1:_dlc_Exempt" minOccurs="0"/>
                <xsd:element ref="ns5:IconOverlay"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9" nillable="true" ma:displayName="Ursprüngliches Ablaufdatum" ma:hidden="true" ma:internalName="_dlc_ExpireDateSaved" ma:readOnly="true">
      <xsd:simpleType>
        <xsd:restriction base="dms:DateTime"/>
      </xsd:simpleType>
    </xsd:element>
    <xsd:element name="_dlc_ExpireDate" ma:index="20" nillable="true" ma:displayName="Ablaufdatum" ma:description="" ma:hidden="true" ma:indexed="true" ma:internalName="_dlc_ExpireDate" ma:readOnly="true">
      <xsd:simpleType>
        <xsd:restriction base="dms:DateTime"/>
      </xsd:simpleType>
    </xsd:element>
    <xsd:element name="_dlc_Exempt" ma:index="21" nillable="true" ma:displayName="Von der Richtlinie ausgenomme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c26d16-31a9-4b07-b482-aec436312016" elementFormDefault="qualified">
    <xsd:import namespace="http://schemas.microsoft.com/office/2006/documentManagement/types"/>
    <xsd:import namespace="http://schemas.microsoft.com/office/infopath/2007/PartnerControls"/>
    <xsd:element name="Hermes-Phase" ma:index="8" nillable="true" ma:displayName="Phase" ma:list="{593da28a-33b6-46bb-b153-ec14d58aa460}" ma:internalName="Hermes_x002d_Phase" ma:showField="Title" ma:requiredMultiChoice="true">
      <xsd:complexType>
        <xsd:complexContent>
          <xsd:extension base="dms:MultiChoiceLookup">
            <xsd:sequence>
              <xsd:element name="Value" type="dms:Lookup" maxOccurs="unbounded" minOccurs="0" nillable="true"/>
            </xsd:sequence>
          </xsd:extension>
        </xsd:complexContent>
      </xsd:complexType>
    </xsd:element>
    <xsd:element name="Hermes-Module" ma:index="9" nillable="true" ma:displayName="Modul" ma:list="{bf1c9fe1-0077-4d0c-9143-7a7b676550ef}" ma:internalName="Hermes_x002d_Module" ma:showField="Title" ma:requiredMultiChoice="true">
      <xsd:complexType>
        <xsd:complexContent>
          <xsd:extension base="dms:MultiChoiceLookup">
            <xsd:sequence>
              <xsd:element name="Value" type="dms:Lookup" maxOccurs="unbounded" minOccurs="0" nillable="true"/>
            </xsd:sequence>
          </xsd:extension>
        </xsd:complexContent>
      </xsd:complexType>
    </xsd:element>
    <xsd:element name="Hermes-Result" ma:index="10" nillable="true" ma:displayName="Ergebnis" ma:list="{174c3b75-2346-41d7-8bd2-5d087d4793bc}" ma:internalName="Hermes_x002d_Result" ma:readOnly="false" ma:showField="Title">
      <xsd:simpleType>
        <xsd:restriction base="dms:Lookup"/>
      </xsd:simpleType>
    </xsd:element>
    <xsd:element name="Hermes-Status" ma:index="11" ma:displayName="Status" ma:default="In Arbeit" ma:format="Dropdown" ma:internalName="Hermes_x002d_Status">
      <xsd:simpleType>
        <xsd:restriction base="dms:Choice">
          <xsd:enumeration value="In Arbeit"/>
          <xsd:enumeration value="QS NOVO"/>
          <xsd:enumeration value="Review SECO/ALK"/>
          <xsd:enumeration value="In Abnahme"/>
          <xsd:enumeration value="Abgenommen"/>
          <xsd:enumeration value="Obsolet"/>
        </xsd:restriction>
      </xsd:simpleType>
    </xsd:element>
    <xsd:element name="Hermes-Classification" ma:index="12" ma:displayName="Klassifizierung" ma:default="Intern" ma:format="Dropdown" ma:internalName="Hermes_x002d_Classification">
      <xsd:simpleType>
        <xsd:restriction base="dms:Choice">
          <xsd:enumeration value="Nicht klassifiziert"/>
          <xsd:enumeration value="Intern"/>
          <xsd:enumeration value="Vertraulich"/>
          <xsd:enumeration value="GEHEIM"/>
        </xsd:restriction>
      </xsd:simpleType>
    </xsd:element>
    <xsd:element name="Hermes-Project_x0020_name" ma:index="13" ma:displayName="Projektname" ma:default="ASALfutur" ma:internalName="Hermes_x002d_Project_x0020_name">
      <xsd:simpleType>
        <xsd:restriction base="dms:Text"/>
      </xsd:simpleType>
    </xsd:element>
    <xsd:element name="Hermes-Project_x0020_sponsor" ma:index="14" ma:displayName="Auftraggeber" ma:default="Schärli Oliver" ma:internalName="Hermes_x002d_Project_x0020_sponsor" ma:readOnly="false">
      <xsd:simpleType>
        <xsd:restriction base="dms:Text">
          <xsd:maxLength value="255"/>
        </xsd:restriction>
      </xsd:simpleType>
    </xsd:element>
    <xsd:element name="Hermes-Project_x0020_manager" ma:index="15" ma:displayName="Projektleiter" ma:default="Volz Rainer" ma:internalName="Hermes_x002d_Project_x0020_manager">
      <xsd:simpleType>
        <xsd:restriction base="dms:Text"/>
      </xsd:simpleType>
    </xsd:element>
    <xsd:element name="SharedWithUsers" ma:index="2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637c99-d69e-4b94-8442-97cbc6332c3f" elementFormDefault="qualified">
    <xsd:import namespace="http://schemas.microsoft.com/office/2006/documentManagement/types"/>
    <xsd:import namespace="http://schemas.microsoft.com/office/infopath/2007/PartnerControls"/>
    <xsd:element name="A_PoC" ma:index="16" nillable="true" ma:displayName="A_PoC" ma:internalName="A_PoC">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ma:index="17" ma:displayName="Kommentare"/>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ermes-Project_x0020_sponsor xmlns="8fc26d16-31a9-4b07-b482-aec436312016">Schärli Oliver</Hermes-Project_x0020_sponsor>
    <_Version xmlns="http://schemas.microsoft.com/sharepoint/v3/fields" xsi:nil="true"/>
    <Hermes-Classification xmlns="8fc26d16-31a9-4b07-b482-aec436312016">Intern</Hermes-Classification>
    <Hermes-Result xmlns="8fc26d16-31a9-4b07-b482-aec436312016" xsi:nil="true"/>
    <Hermes-Status xmlns="8fc26d16-31a9-4b07-b482-aec436312016">In Arbeit</Hermes-Status>
    <IconOverlay xmlns="http://schemas.microsoft.com/sharepoint/v4" xsi:nil="true"/>
    <Hermes-Phase xmlns="8fc26d16-31a9-4b07-b482-aec436312016">
      <Value>3</Value>
    </Hermes-Phase>
    <Hermes-Module xmlns="8fc26d16-31a9-4b07-b482-aec436312016">
      <Value>8</Value>
    </Hermes-Module>
    <A_PoC xmlns="d6637c99-d69e-4b94-8442-97cbc6332c3f" xsi:nil="true"/>
    <Hermes-Project_x0020_name xmlns="8fc26d16-31a9-4b07-b482-aec436312016">ASALfutur</Hermes-Project_x0020_name>
    <Hermes-Project_x0020_manager xmlns="8fc26d16-31a9-4b07-b482-aec436312016">Volz Rainer</Hermes-Project_x0020_manager>
    <_dlc_ExpireDateSaved xmlns="http://schemas.microsoft.com/sharepoint/v3" xsi:nil="true"/>
    <_dlc_ExpireDate xmlns="http://schemas.microsoft.com/sharepoint/v3">2025-04-04T13:50:35+00:00</_dlc_ExpireDate>
  </documentManagement>
</p:properties>
</file>

<file path=customXml/itemProps1.xml><?xml version="1.0" encoding="utf-8"?>
<ds:datastoreItem xmlns:ds="http://schemas.openxmlformats.org/officeDocument/2006/customXml" ds:itemID="{92BFC0A5-826D-4B74-B369-CF891E5931ED}">
  <ds:schemaRefs>
    <ds:schemaRef ds:uri="http://schemas.microsoft.com/sharepoint/v3/contenttype/forms"/>
  </ds:schemaRefs>
</ds:datastoreItem>
</file>

<file path=customXml/itemProps2.xml><?xml version="1.0" encoding="utf-8"?>
<ds:datastoreItem xmlns:ds="http://schemas.openxmlformats.org/officeDocument/2006/customXml" ds:itemID="{73BCEDB3-1D35-46A6-894F-591FBA955E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c26d16-31a9-4b07-b482-aec436312016"/>
    <ds:schemaRef ds:uri="d6637c99-d69e-4b94-8442-97cbc6332c3f"/>
    <ds:schemaRef ds:uri="http://schemas.microsoft.com/sharepoint/v3/field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426807-C117-4D5F-84DA-604C3E57DF85}">
  <ds:schemaRefs>
    <ds:schemaRef ds:uri="http://purl.org/dc/dcmitype/"/>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infopath/2007/PartnerControls"/>
    <ds:schemaRef ds:uri="http://schemas.microsoft.com/sharepoint/v4"/>
    <ds:schemaRef ds:uri="d6637c99-d69e-4b94-8442-97cbc6332c3f"/>
    <ds:schemaRef ds:uri="http://schemas.microsoft.com/sharepoint/v3/fields"/>
    <ds:schemaRef ds:uri="http://schemas.microsoft.com/sharepoint/v3"/>
    <ds:schemaRef ds:uri="8fc26d16-31a9-4b07-b482-aec436312016"/>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1043Xi Instruzioni</vt:lpstr>
      <vt:lpstr>1043Ai Domanda</vt:lpstr>
      <vt:lpstr>1043Bi Dati di base lav.</vt:lpstr>
      <vt:lpstr>1043Ci Cif. d’affari stagionali</vt:lpstr>
      <vt:lpstr>1043Ei Conteggio</vt:lpstr>
      <vt:lpstr>Hilfsdaten</vt:lpstr>
      <vt:lpstr>Übersetzungstexte</vt:lpstr>
      <vt:lpstr>'1043Bi Dati di base lav.'!Druckbereich</vt:lpstr>
      <vt:lpstr>'1043Ci Cif. d’affari stagionali'!Druckbereich</vt:lpstr>
      <vt:lpstr>'1043Ei Conteggio'!Druckbereich</vt:lpstr>
      <vt:lpstr>'1043Bi Dati di base lav.'!Drucktitel</vt:lpstr>
      <vt:lpstr>'1043Ci Cif. d’affari stagionali'!Drucktitel</vt:lpstr>
      <vt:lpstr>'1043Ei Conteggio'!Drucktitel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Jan Leibacher</dc:creator>
  <dc:description/>
  <cp:lastModifiedBy>Gautschy Dominik SECO</cp:lastModifiedBy>
  <cp:lastPrinted>2024-01-16T10:43:42Z</cp:lastPrinted>
  <dcterms:created xsi:type="dcterms:W3CDTF">2015-06-05T18:19:34Z</dcterms:created>
  <dcterms:modified xsi:type="dcterms:W3CDTF">2024-01-24T08:21:18Z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0x0101002A64EC32AAF3FC45AAF4AFE0788CD14D012A00E74E43AE080EF6489EE4A143D8168F15</vt:lpwstr>
  </property>
  <property fmtid="{D5CDD505-2E9C-101B-9397-08002B2CF9AE}" pid="3" name="_dlc_policyId">
    <vt:lpwstr>/sites/704-ASALfutur/Freigegebene Dokumente</vt:lpwstr>
  </property>
  <property fmtid="{D5CDD505-2E9C-101B-9397-08002B2CF9AE}" pid="4" name="ItemRetentionFormula">
    <vt:lpwstr>&lt;formula id="Microsoft.Office.RecordsManagement.PolicyFeatures.Expiration.Formula.BuiltIn"&gt;&lt;number&gt;730&lt;/number&gt;&lt;property&gt;Modified&lt;/property&gt;&lt;propertyId&gt;28cf69c5-fa48-462a-b5cd-27b6f9d2bd5f&lt;/propertyId&gt;&lt;period&gt;days&lt;/period&gt;&lt;/formula&gt;</vt:lpwstr>
  </property>
  <property fmtid="{D5CDD505-2E9C-101B-9397-08002B2CF9AE}" pid="5" name="MediaServiceImageTags">
    <vt:lpwstr/>
  </property>
</Properties>
</file>