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mc:AlternateContent xmlns:mc="http://schemas.openxmlformats.org/markup-compatibility/2006">
    <mc:Choice Requires="x15">
      <x15ac:absPath xmlns:x15ac="http://schemas.microsoft.com/office/spreadsheetml/2010/11/ac" url="C:\Users\U80862315\AppData\Local\rubicon\Acta Nova Client\Data\249609705\"/>
    </mc:Choice>
  </mc:AlternateContent>
  <xr:revisionPtr revIDLastSave="0" documentId="13_ncr:1_{9E74E8AE-CF01-4BAB-AECD-7823B64897E7}" xr6:coauthVersionLast="47" xr6:coauthVersionMax="47" xr10:uidLastSave="{00000000-0000-0000-0000-000000000000}"/>
  <workbookProtection workbookAlgorithmName="SHA-512" workbookHashValue="U03GLczuKFLV/dEbP2VwDRsiUatafDyrVDTBWziXvdctvNFxLLHIUWzFE0HMaSupbNwqyZfwu8OkBO1DBi30Aw==" workbookSaltValue="VvPTmuFXfBWbbtNaHws9fA==" workbookSpinCount="100000" lockStructure="1"/>
  <bookViews>
    <workbookView xWindow="-108" yWindow="-108" windowWidth="23256" windowHeight="12456" tabRatio="576" xr2:uid="{00000000-000D-0000-FFFF-FFFF00000000}"/>
  </bookViews>
  <sheets>
    <sheet name="1044Xd Anleitung" sheetId="11" r:id="rId1"/>
    <sheet name="1044Ad Antrag" sheetId="3" r:id="rId2"/>
    <sheet name="1044Bd Stammdaten Mitarb." sheetId="4" r:id="rId3"/>
    <sheet name="1044Ed Abrechnung" sheetId="1" r:id="rId4"/>
    <sheet name="Hilfsdaten" sheetId="5" state="hidden" r:id="rId5"/>
    <sheet name="Übersetzungstexte" sheetId="6" state="hidden" r:id="rId6"/>
  </sheets>
  <externalReferences>
    <externalReference r:id="rId7"/>
    <externalReference r:id="rId8"/>
    <externalReference r:id="rId9"/>
    <externalReference r:id="rId10"/>
  </externalReferences>
  <definedNames>
    <definedName name="_xlnm.Print_Area" localSheetId="1">'1044Ad Antrag'!$A$1:$B$41</definedName>
    <definedName name="_xlnm.Print_Area" localSheetId="2">'1044Bd Stammdaten Mitarb.'!$A$1:$K$207</definedName>
    <definedName name="_xlnm.Print_Titles" localSheetId="2">'1044Bd Stammdaten Mitarb.'!$4:$6</definedName>
    <definedName name="_xlnm.Print_Titles" localSheetId="3">'1044Ed Abrechnung'!$8:$10</definedName>
    <definedName name="MAnzahl" localSheetId="0">[1]Hilfsdaten!$F$3:$F$25</definedName>
    <definedName name="MAnzahl">#REF!</definedName>
    <definedName name="Print_Area" localSheetId="1">'1044Ad Antrag'!$A$3:$B$41</definedName>
    <definedName name="Print_Area" localSheetId="2">'1044Bd Stammdaten Mitarb.'!$A$1:$H$107</definedName>
    <definedName name="Stand" localSheetId="0">'[2]Parameter &amp; Prozesse'!$A$3:$A$14</definedName>
    <definedName name="Stand">'[3]Parameter &amp; Prozesse'!$A$3:$A$14</definedName>
    <definedName name="Status_LO" localSheetId="0">'[2]Parameter &amp; Prozesse'!$A$18:$A$30</definedName>
    <definedName name="Status_LO">'[3]Parameter &amp; Prozesse'!$A$18:$A$30</definedName>
    <definedName name="t_art">[4]Parameter!$B$7:$B$9</definedName>
    <definedName name="t_JN">[4]Parameter!$B$13</definedName>
    <definedName name="t_komplexität">[4]Parameter!$B$18:$B$20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3" l="1"/>
  <c r="A111" i="1"/>
  <c r="G111" i="1" s="1"/>
  <c r="B111" i="1"/>
  <c r="C111" i="1"/>
  <c r="D111" i="1"/>
  <c r="E111" i="1"/>
  <c r="F111" i="1"/>
  <c r="H111" i="1"/>
  <c r="I111" i="1"/>
  <c r="J111" i="1"/>
  <c r="L111" i="1"/>
  <c r="M111" i="1"/>
  <c r="N111" i="1"/>
  <c r="O111" i="1"/>
  <c r="P111" i="1"/>
  <c r="Q111" i="1"/>
  <c r="R111" i="1"/>
  <c r="A112" i="1"/>
  <c r="G112" i="1" s="1"/>
  <c r="B112" i="1"/>
  <c r="C112" i="1"/>
  <c r="D112" i="1"/>
  <c r="E112" i="1"/>
  <c r="F112" i="1"/>
  <c r="H112" i="1"/>
  <c r="J112" i="1"/>
  <c r="L112" i="1"/>
  <c r="M112" i="1"/>
  <c r="N112" i="1"/>
  <c r="O112" i="1"/>
  <c r="Q112" i="1"/>
  <c r="R112" i="1"/>
  <c r="A113" i="1"/>
  <c r="R113" i="1" s="1"/>
  <c r="B113" i="1"/>
  <c r="C113" i="1"/>
  <c r="D113" i="1"/>
  <c r="E113" i="1"/>
  <c r="F113" i="1"/>
  <c r="H113" i="1"/>
  <c r="I113" i="1"/>
  <c r="J113" i="1"/>
  <c r="A114" i="1"/>
  <c r="K114" i="1" s="1"/>
  <c r="B114" i="1"/>
  <c r="C114" i="1"/>
  <c r="D114" i="1"/>
  <c r="E114" i="1"/>
  <c r="F114" i="1"/>
  <c r="H114" i="1"/>
  <c r="J114" i="1"/>
  <c r="Q114" i="1"/>
  <c r="R114" i="1"/>
  <c r="A115" i="1"/>
  <c r="M115" i="1" s="1"/>
  <c r="B115" i="1"/>
  <c r="C115" i="1"/>
  <c r="D115" i="1"/>
  <c r="E115" i="1"/>
  <c r="F115" i="1"/>
  <c r="H115" i="1"/>
  <c r="J115" i="1"/>
  <c r="A116" i="1"/>
  <c r="G116" i="1" s="1"/>
  <c r="B116" i="1"/>
  <c r="C116" i="1"/>
  <c r="D116" i="1"/>
  <c r="E116" i="1"/>
  <c r="F116" i="1"/>
  <c r="H116" i="1"/>
  <c r="J116" i="1"/>
  <c r="A117" i="1"/>
  <c r="L117" i="1" s="1"/>
  <c r="B117" i="1"/>
  <c r="C117" i="1"/>
  <c r="D117" i="1"/>
  <c r="E117" i="1"/>
  <c r="F117" i="1"/>
  <c r="H117" i="1"/>
  <c r="J117" i="1"/>
  <c r="M117" i="1"/>
  <c r="N117" i="1"/>
  <c r="A118" i="1"/>
  <c r="I118" i="1" s="1"/>
  <c r="B118" i="1"/>
  <c r="C118" i="1"/>
  <c r="D118" i="1"/>
  <c r="E118" i="1"/>
  <c r="F118" i="1"/>
  <c r="H118" i="1"/>
  <c r="J118" i="1"/>
  <c r="A119" i="1"/>
  <c r="M119" i="1" s="1"/>
  <c r="B119" i="1"/>
  <c r="C119" i="1"/>
  <c r="D119" i="1"/>
  <c r="E119" i="1"/>
  <c r="F119" i="1"/>
  <c r="H119" i="1"/>
  <c r="J119" i="1"/>
  <c r="A120" i="1"/>
  <c r="G120" i="1" s="1"/>
  <c r="B120" i="1"/>
  <c r="C120" i="1"/>
  <c r="D120" i="1"/>
  <c r="E120" i="1"/>
  <c r="F120" i="1"/>
  <c r="H120" i="1"/>
  <c r="J120" i="1"/>
  <c r="A121" i="1"/>
  <c r="K121" i="1" s="1"/>
  <c r="B121" i="1"/>
  <c r="C121" i="1"/>
  <c r="D121" i="1"/>
  <c r="E121" i="1"/>
  <c r="F121" i="1"/>
  <c r="H121" i="1"/>
  <c r="J121" i="1"/>
  <c r="L121" i="1"/>
  <c r="A122" i="1"/>
  <c r="I122" i="1" s="1"/>
  <c r="B122" i="1"/>
  <c r="C122" i="1"/>
  <c r="D122" i="1"/>
  <c r="E122" i="1"/>
  <c r="F122" i="1"/>
  <c r="H122" i="1"/>
  <c r="J122" i="1"/>
  <c r="Q122" i="1"/>
  <c r="R122" i="1"/>
  <c r="A123" i="1"/>
  <c r="M123" i="1" s="1"/>
  <c r="B123" i="1"/>
  <c r="C123" i="1"/>
  <c r="D123" i="1"/>
  <c r="E123" i="1"/>
  <c r="F123" i="1"/>
  <c r="H123" i="1"/>
  <c r="J123" i="1"/>
  <c r="A124" i="1"/>
  <c r="G124" i="1" s="1"/>
  <c r="B124" i="1"/>
  <c r="C124" i="1"/>
  <c r="D124" i="1"/>
  <c r="E124" i="1"/>
  <c r="F124" i="1"/>
  <c r="H124" i="1"/>
  <c r="J124" i="1"/>
  <c r="Q124" i="1"/>
  <c r="A125" i="1"/>
  <c r="N125" i="1" s="1"/>
  <c r="B125" i="1"/>
  <c r="C125" i="1"/>
  <c r="D125" i="1"/>
  <c r="E125" i="1"/>
  <c r="F125" i="1"/>
  <c r="H125" i="1"/>
  <c r="J125" i="1"/>
  <c r="Q125" i="1"/>
  <c r="A126" i="1"/>
  <c r="Q126" i="1" s="1"/>
  <c r="B126" i="1"/>
  <c r="C126" i="1"/>
  <c r="D126" i="1"/>
  <c r="E126" i="1"/>
  <c r="F126" i="1"/>
  <c r="H126" i="1"/>
  <c r="J126" i="1"/>
  <c r="A127" i="1"/>
  <c r="R127" i="1" s="1"/>
  <c r="B127" i="1"/>
  <c r="C127" i="1"/>
  <c r="D127" i="1"/>
  <c r="E127" i="1"/>
  <c r="F127" i="1"/>
  <c r="H127" i="1"/>
  <c r="J127" i="1"/>
  <c r="A128" i="1"/>
  <c r="G128" i="1" s="1"/>
  <c r="B128" i="1"/>
  <c r="C128" i="1"/>
  <c r="D128" i="1"/>
  <c r="E128" i="1"/>
  <c r="F128" i="1"/>
  <c r="H128" i="1"/>
  <c r="J128" i="1"/>
  <c r="M128" i="1"/>
  <c r="A129" i="1"/>
  <c r="K129" i="1" s="1"/>
  <c r="B129" i="1"/>
  <c r="C129" i="1"/>
  <c r="D129" i="1"/>
  <c r="E129" i="1"/>
  <c r="F129" i="1"/>
  <c r="H129" i="1"/>
  <c r="J129" i="1"/>
  <c r="M129" i="1"/>
  <c r="Q129" i="1"/>
  <c r="A130" i="1"/>
  <c r="Q130" i="1" s="1"/>
  <c r="B130" i="1"/>
  <c r="C130" i="1"/>
  <c r="D130" i="1"/>
  <c r="E130" i="1"/>
  <c r="F130" i="1"/>
  <c r="H130" i="1"/>
  <c r="J130" i="1"/>
  <c r="A131" i="1"/>
  <c r="M131" i="1" s="1"/>
  <c r="B131" i="1"/>
  <c r="C131" i="1"/>
  <c r="D131" i="1"/>
  <c r="E131" i="1"/>
  <c r="F131" i="1"/>
  <c r="H131" i="1"/>
  <c r="J131" i="1"/>
  <c r="K131" i="1"/>
  <c r="A132" i="1"/>
  <c r="G132" i="1" s="1"/>
  <c r="B132" i="1"/>
  <c r="C132" i="1"/>
  <c r="D132" i="1"/>
  <c r="E132" i="1"/>
  <c r="F132" i="1"/>
  <c r="H132" i="1"/>
  <c r="J132" i="1"/>
  <c r="A133" i="1"/>
  <c r="N133" i="1" s="1"/>
  <c r="B133" i="1"/>
  <c r="C133" i="1"/>
  <c r="D133" i="1"/>
  <c r="E133" i="1"/>
  <c r="F133" i="1"/>
  <c r="H133" i="1"/>
  <c r="J133" i="1"/>
  <c r="M133" i="1"/>
  <c r="A134" i="1"/>
  <c r="Q134" i="1" s="1"/>
  <c r="B134" i="1"/>
  <c r="C134" i="1"/>
  <c r="D134" i="1"/>
  <c r="E134" i="1"/>
  <c r="F134" i="1"/>
  <c r="H134" i="1"/>
  <c r="J134" i="1"/>
  <c r="A135" i="1"/>
  <c r="R135" i="1" s="1"/>
  <c r="B135" i="1"/>
  <c r="C135" i="1"/>
  <c r="D135" i="1"/>
  <c r="E135" i="1"/>
  <c r="F135" i="1"/>
  <c r="H135" i="1"/>
  <c r="J135" i="1"/>
  <c r="A136" i="1"/>
  <c r="G136" i="1" s="1"/>
  <c r="B136" i="1"/>
  <c r="C136" i="1"/>
  <c r="D136" i="1"/>
  <c r="E136" i="1"/>
  <c r="F136" i="1"/>
  <c r="H136" i="1"/>
  <c r="J136" i="1"/>
  <c r="A137" i="1"/>
  <c r="R137" i="1" s="1"/>
  <c r="B137" i="1"/>
  <c r="C137" i="1"/>
  <c r="D137" i="1"/>
  <c r="E137" i="1"/>
  <c r="F137" i="1"/>
  <c r="H137" i="1"/>
  <c r="I137" i="1"/>
  <c r="J137" i="1"/>
  <c r="A138" i="1"/>
  <c r="R138" i="1" s="1"/>
  <c r="B138" i="1"/>
  <c r="C138" i="1"/>
  <c r="D138" i="1"/>
  <c r="E138" i="1"/>
  <c r="F138" i="1"/>
  <c r="H138" i="1"/>
  <c r="J138" i="1"/>
  <c r="A139" i="1"/>
  <c r="M139" i="1" s="1"/>
  <c r="B139" i="1"/>
  <c r="C139" i="1"/>
  <c r="D139" i="1"/>
  <c r="E139" i="1"/>
  <c r="F139" i="1"/>
  <c r="H139" i="1"/>
  <c r="I139" i="1"/>
  <c r="J139" i="1"/>
  <c r="K139" i="1"/>
  <c r="N139" i="1"/>
  <c r="O139" i="1"/>
  <c r="A140" i="1"/>
  <c r="G140" i="1" s="1"/>
  <c r="B140" i="1"/>
  <c r="C140" i="1"/>
  <c r="D140" i="1"/>
  <c r="E140" i="1"/>
  <c r="F140" i="1"/>
  <c r="H140" i="1"/>
  <c r="J140" i="1"/>
  <c r="N140" i="1"/>
  <c r="A141" i="1"/>
  <c r="R141" i="1" s="1"/>
  <c r="B141" i="1"/>
  <c r="C141" i="1"/>
  <c r="D141" i="1"/>
  <c r="E141" i="1"/>
  <c r="F141" i="1"/>
  <c r="H141" i="1"/>
  <c r="J141" i="1"/>
  <c r="A142" i="1"/>
  <c r="Q142" i="1" s="1"/>
  <c r="B142" i="1"/>
  <c r="C142" i="1"/>
  <c r="D142" i="1"/>
  <c r="E142" i="1"/>
  <c r="F142" i="1"/>
  <c r="H142" i="1"/>
  <c r="I142" i="1"/>
  <c r="J142" i="1"/>
  <c r="A143" i="1"/>
  <c r="M143" i="1" s="1"/>
  <c r="B143" i="1"/>
  <c r="C143" i="1"/>
  <c r="D143" i="1"/>
  <c r="E143" i="1"/>
  <c r="F143" i="1"/>
  <c r="H143" i="1"/>
  <c r="J143" i="1"/>
  <c r="R143" i="1"/>
  <c r="A144" i="1"/>
  <c r="G144" i="1" s="1"/>
  <c r="B144" i="1"/>
  <c r="C144" i="1"/>
  <c r="D144" i="1"/>
  <c r="E144" i="1"/>
  <c r="F144" i="1"/>
  <c r="H144" i="1"/>
  <c r="J144" i="1"/>
  <c r="Q144" i="1"/>
  <c r="A145" i="1"/>
  <c r="R145" i="1" s="1"/>
  <c r="B145" i="1"/>
  <c r="C145" i="1"/>
  <c r="D145" i="1"/>
  <c r="E145" i="1"/>
  <c r="F145" i="1"/>
  <c r="H145" i="1"/>
  <c r="I145" i="1"/>
  <c r="J145" i="1"/>
  <c r="A146" i="1"/>
  <c r="I146" i="1" s="1"/>
  <c r="B146" i="1"/>
  <c r="C146" i="1"/>
  <c r="D146" i="1"/>
  <c r="E146" i="1"/>
  <c r="F146" i="1"/>
  <c r="H146" i="1"/>
  <c r="J146" i="1"/>
  <c r="A147" i="1"/>
  <c r="M147" i="1" s="1"/>
  <c r="B147" i="1"/>
  <c r="C147" i="1"/>
  <c r="D147" i="1"/>
  <c r="E147" i="1"/>
  <c r="F147" i="1"/>
  <c r="H147" i="1"/>
  <c r="J147" i="1"/>
  <c r="A148" i="1"/>
  <c r="G148" i="1" s="1"/>
  <c r="B148" i="1"/>
  <c r="C148" i="1"/>
  <c r="D148" i="1"/>
  <c r="E148" i="1"/>
  <c r="F148" i="1"/>
  <c r="H148" i="1"/>
  <c r="J148" i="1"/>
  <c r="A149" i="1"/>
  <c r="R149" i="1" s="1"/>
  <c r="B149" i="1"/>
  <c r="C149" i="1"/>
  <c r="D149" i="1"/>
  <c r="E149" i="1"/>
  <c r="F149" i="1"/>
  <c r="H149" i="1"/>
  <c r="J149" i="1"/>
  <c r="A150" i="1"/>
  <c r="Q150" i="1" s="1"/>
  <c r="B150" i="1"/>
  <c r="C150" i="1"/>
  <c r="D150" i="1"/>
  <c r="E150" i="1"/>
  <c r="F150" i="1"/>
  <c r="H150" i="1"/>
  <c r="J150" i="1"/>
  <c r="A151" i="1"/>
  <c r="N151" i="1" s="1"/>
  <c r="B151" i="1"/>
  <c r="C151" i="1"/>
  <c r="D151" i="1"/>
  <c r="E151" i="1"/>
  <c r="F151" i="1"/>
  <c r="H151" i="1"/>
  <c r="J151" i="1"/>
  <c r="A152" i="1"/>
  <c r="G152" i="1" s="1"/>
  <c r="B152" i="1"/>
  <c r="C152" i="1"/>
  <c r="D152" i="1"/>
  <c r="E152" i="1"/>
  <c r="F152" i="1"/>
  <c r="H152" i="1"/>
  <c r="J152" i="1"/>
  <c r="A153" i="1"/>
  <c r="R153" i="1" s="1"/>
  <c r="B153" i="1"/>
  <c r="C153" i="1"/>
  <c r="D153" i="1"/>
  <c r="E153" i="1"/>
  <c r="F153" i="1"/>
  <c r="H153" i="1"/>
  <c r="J153" i="1"/>
  <c r="A154" i="1"/>
  <c r="Q154" i="1" s="1"/>
  <c r="B154" i="1"/>
  <c r="C154" i="1"/>
  <c r="D154" i="1"/>
  <c r="E154" i="1"/>
  <c r="F154" i="1"/>
  <c r="H154" i="1"/>
  <c r="J154" i="1"/>
  <c r="R154" i="1"/>
  <c r="A155" i="1"/>
  <c r="G155" i="1" s="1"/>
  <c r="B155" i="1"/>
  <c r="C155" i="1"/>
  <c r="D155" i="1"/>
  <c r="E155" i="1"/>
  <c r="F155" i="1"/>
  <c r="H155" i="1"/>
  <c r="J155" i="1"/>
  <c r="N155" i="1"/>
  <c r="A156" i="1"/>
  <c r="G156" i="1" s="1"/>
  <c r="B156" i="1"/>
  <c r="C156" i="1"/>
  <c r="D156" i="1"/>
  <c r="E156" i="1"/>
  <c r="F156" i="1"/>
  <c r="H156" i="1"/>
  <c r="J156" i="1"/>
  <c r="A157" i="1"/>
  <c r="M157" i="1" s="1"/>
  <c r="B157" i="1"/>
  <c r="C157" i="1"/>
  <c r="D157" i="1"/>
  <c r="E157" i="1"/>
  <c r="F157" i="1"/>
  <c r="H157" i="1"/>
  <c r="J157" i="1"/>
  <c r="L157" i="1"/>
  <c r="A158" i="1"/>
  <c r="I158" i="1" s="1"/>
  <c r="B158" i="1"/>
  <c r="C158" i="1"/>
  <c r="D158" i="1"/>
  <c r="E158" i="1"/>
  <c r="F158" i="1"/>
  <c r="H158" i="1"/>
  <c r="J158" i="1"/>
  <c r="A159" i="1"/>
  <c r="G159" i="1" s="1"/>
  <c r="B159" i="1"/>
  <c r="C159" i="1"/>
  <c r="D159" i="1"/>
  <c r="E159" i="1"/>
  <c r="F159" i="1"/>
  <c r="H159" i="1"/>
  <c r="J159" i="1"/>
  <c r="A160" i="1"/>
  <c r="G160" i="1" s="1"/>
  <c r="B160" i="1"/>
  <c r="C160" i="1"/>
  <c r="D160" i="1"/>
  <c r="E160" i="1"/>
  <c r="F160" i="1"/>
  <c r="H160" i="1"/>
  <c r="J160" i="1"/>
  <c r="A161" i="1"/>
  <c r="M161" i="1" s="1"/>
  <c r="B161" i="1"/>
  <c r="C161" i="1"/>
  <c r="D161" i="1"/>
  <c r="E161" i="1"/>
  <c r="F161" i="1"/>
  <c r="H161" i="1"/>
  <c r="I161" i="1"/>
  <c r="J161" i="1"/>
  <c r="K161" i="1"/>
  <c r="L161" i="1"/>
  <c r="N161" i="1"/>
  <c r="A162" i="1"/>
  <c r="I162" i="1" s="1"/>
  <c r="B162" i="1"/>
  <c r="C162" i="1"/>
  <c r="D162" i="1"/>
  <c r="E162" i="1"/>
  <c r="F162" i="1"/>
  <c r="H162" i="1"/>
  <c r="J162" i="1"/>
  <c r="A163" i="1"/>
  <c r="M163" i="1" s="1"/>
  <c r="B163" i="1"/>
  <c r="C163" i="1"/>
  <c r="D163" i="1"/>
  <c r="E163" i="1"/>
  <c r="F163" i="1"/>
  <c r="H163" i="1"/>
  <c r="J163" i="1"/>
  <c r="P163" i="1"/>
  <c r="Q163" i="1"/>
  <c r="A164" i="1"/>
  <c r="G164" i="1" s="1"/>
  <c r="B164" i="1"/>
  <c r="C164" i="1"/>
  <c r="D164" i="1"/>
  <c r="E164" i="1"/>
  <c r="F164" i="1"/>
  <c r="H164" i="1"/>
  <c r="J164" i="1"/>
  <c r="A165" i="1"/>
  <c r="M165" i="1" s="1"/>
  <c r="B165" i="1"/>
  <c r="C165" i="1"/>
  <c r="D165" i="1"/>
  <c r="E165" i="1"/>
  <c r="F165" i="1"/>
  <c r="H165" i="1"/>
  <c r="J165" i="1"/>
  <c r="K165" i="1"/>
  <c r="A166" i="1"/>
  <c r="I166" i="1" s="1"/>
  <c r="B166" i="1"/>
  <c r="C166" i="1"/>
  <c r="D166" i="1"/>
  <c r="E166" i="1"/>
  <c r="F166" i="1"/>
  <c r="H166" i="1"/>
  <c r="J166" i="1"/>
  <c r="A167" i="1"/>
  <c r="K167" i="1" s="1"/>
  <c r="B167" i="1"/>
  <c r="C167" i="1"/>
  <c r="D167" i="1"/>
  <c r="E167" i="1"/>
  <c r="F167" i="1"/>
  <c r="H167" i="1"/>
  <c r="J167" i="1"/>
  <c r="A168" i="1"/>
  <c r="G168" i="1" s="1"/>
  <c r="B168" i="1"/>
  <c r="C168" i="1"/>
  <c r="D168" i="1"/>
  <c r="E168" i="1"/>
  <c r="F168" i="1"/>
  <c r="H168" i="1"/>
  <c r="J168" i="1"/>
  <c r="A169" i="1"/>
  <c r="M169" i="1" s="1"/>
  <c r="B169" i="1"/>
  <c r="C169" i="1"/>
  <c r="D169" i="1"/>
  <c r="E169" i="1"/>
  <c r="F169" i="1"/>
  <c r="H169" i="1"/>
  <c r="J169" i="1"/>
  <c r="A170" i="1"/>
  <c r="I170" i="1" s="1"/>
  <c r="B170" i="1"/>
  <c r="C170" i="1"/>
  <c r="D170" i="1"/>
  <c r="E170" i="1"/>
  <c r="F170" i="1"/>
  <c r="H170" i="1"/>
  <c r="J170" i="1"/>
  <c r="A171" i="1"/>
  <c r="P171" i="1" s="1"/>
  <c r="B171" i="1"/>
  <c r="C171" i="1"/>
  <c r="D171" i="1"/>
  <c r="E171" i="1"/>
  <c r="F171" i="1"/>
  <c r="H171" i="1"/>
  <c r="J171" i="1"/>
  <c r="A172" i="1"/>
  <c r="G172" i="1" s="1"/>
  <c r="B172" i="1"/>
  <c r="C172" i="1"/>
  <c r="D172" i="1"/>
  <c r="E172" i="1"/>
  <c r="F172" i="1"/>
  <c r="H172" i="1"/>
  <c r="J172" i="1"/>
  <c r="A173" i="1"/>
  <c r="R173" i="1" s="1"/>
  <c r="B173" i="1"/>
  <c r="C173" i="1"/>
  <c r="D173" i="1"/>
  <c r="E173" i="1"/>
  <c r="F173" i="1"/>
  <c r="H173" i="1"/>
  <c r="J173" i="1"/>
  <c r="A174" i="1"/>
  <c r="I174" i="1" s="1"/>
  <c r="B174" i="1"/>
  <c r="C174" i="1"/>
  <c r="D174" i="1"/>
  <c r="E174" i="1"/>
  <c r="F174" i="1"/>
  <c r="H174" i="1"/>
  <c r="J174" i="1"/>
  <c r="R174" i="1"/>
  <c r="A175" i="1"/>
  <c r="M175" i="1" s="1"/>
  <c r="B175" i="1"/>
  <c r="C175" i="1"/>
  <c r="D175" i="1"/>
  <c r="E175" i="1"/>
  <c r="F175" i="1"/>
  <c r="H175" i="1"/>
  <c r="J175" i="1"/>
  <c r="A176" i="1"/>
  <c r="G176" i="1" s="1"/>
  <c r="B176" i="1"/>
  <c r="C176" i="1"/>
  <c r="D176" i="1"/>
  <c r="E176" i="1"/>
  <c r="F176" i="1"/>
  <c r="H176" i="1"/>
  <c r="J176" i="1"/>
  <c r="A177" i="1"/>
  <c r="G177" i="1" s="1"/>
  <c r="B177" i="1"/>
  <c r="C177" i="1"/>
  <c r="D177" i="1"/>
  <c r="E177" i="1"/>
  <c r="F177" i="1"/>
  <c r="H177" i="1"/>
  <c r="J177" i="1"/>
  <c r="P177" i="1"/>
  <c r="A178" i="1"/>
  <c r="R178" i="1" s="1"/>
  <c r="B178" i="1"/>
  <c r="C178" i="1"/>
  <c r="D178" i="1"/>
  <c r="E178" i="1"/>
  <c r="F178" i="1"/>
  <c r="H178" i="1"/>
  <c r="J178" i="1"/>
  <c r="Q178" i="1"/>
  <c r="A179" i="1"/>
  <c r="P179" i="1" s="1"/>
  <c r="B179" i="1"/>
  <c r="C179" i="1"/>
  <c r="D179" i="1"/>
  <c r="E179" i="1"/>
  <c r="F179" i="1"/>
  <c r="H179" i="1"/>
  <c r="J179" i="1"/>
  <c r="N179" i="1"/>
  <c r="O179" i="1"/>
  <c r="A180" i="1"/>
  <c r="G180" i="1" s="1"/>
  <c r="B180" i="1"/>
  <c r="C180" i="1"/>
  <c r="D180" i="1"/>
  <c r="E180" i="1"/>
  <c r="F180" i="1"/>
  <c r="H180" i="1"/>
  <c r="J180" i="1"/>
  <c r="A181" i="1"/>
  <c r="N181" i="1" s="1"/>
  <c r="B181" i="1"/>
  <c r="C181" i="1"/>
  <c r="D181" i="1"/>
  <c r="E181" i="1"/>
  <c r="F181" i="1"/>
  <c r="H181" i="1"/>
  <c r="J181" i="1"/>
  <c r="Q181" i="1"/>
  <c r="A182" i="1"/>
  <c r="Q182" i="1" s="1"/>
  <c r="B182" i="1"/>
  <c r="C182" i="1"/>
  <c r="D182" i="1"/>
  <c r="E182" i="1"/>
  <c r="F182" i="1"/>
  <c r="H182" i="1"/>
  <c r="J182" i="1"/>
  <c r="A183" i="1"/>
  <c r="K183" i="1" s="1"/>
  <c r="B183" i="1"/>
  <c r="C183" i="1"/>
  <c r="D183" i="1"/>
  <c r="E183" i="1"/>
  <c r="F183" i="1"/>
  <c r="H183" i="1"/>
  <c r="J183" i="1"/>
  <c r="A184" i="1"/>
  <c r="G184" i="1" s="1"/>
  <c r="B184" i="1"/>
  <c r="C184" i="1"/>
  <c r="D184" i="1"/>
  <c r="E184" i="1"/>
  <c r="F184" i="1"/>
  <c r="H184" i="1"/>
  <c r="J184" i="1"/>
  <c r="A185" i="1"/>
  <c r="G185" i="1" s="1"/>
  <c r="B185" i="1"/>
  <c r="C185" i="1"/>
  <c r="D185" i="1"/>
  <c r="E185" i="1"/>
  <c r="F185" i="1"/>
  <c r="H185" i="1"/>
  <c r="J185" i="1"/>
  <c r="A186" i="1"/>
  <c r="B186" i="1"/>
  <c r="C186" i="1"/>
  <c r="D186" i="1"/>
  <c r="E186" i="1"/>
  <c r="F186" i="1"/>
  <c r="H186" i="1"/>
  <c r="J186" i="1"/>
  <c r="A187" i="1"/>
  <c r="M187" i="1" s="1"/>
  <c r="B187" i="1"/>
  <c r="C187" i="1"/>
  <c r="D187" i="1"/>
  <c r="E187" i="1"/>
  <c r="F187" i="1"/>
  <c r="H187" i="1"/>
  <c r="J187" i="1"/>
  <c r="L187" i="1"/>
  <c r="A188" i="1"/>
  <c r="G188" i="1" s="1"/>
  <c r="B188" i="1"/>
  <c r="C188" i="1"/>
  <c r="D188" i="1"/>
  <c r="E188" i="1"/>
  <c r="F188" i="1"/>
  <c r="H188" i="1"/>
  <c r="J188" i="1"/>
  <c r="M188" i="1"/>
  <c r="N188" i="1"/>
  <c r="A189" i="1"/>
  <c r="K189" i="1" s="1"/>
  <c r="B189" i="1"/>
  <c r="C189" i="1"/>
  <c r="D189" i="1"/>
  <c r="E189" i="1"/>
  <c r="F189" i="1"/>
  <c r="H189" i="1"/>
  <c r="J189" i="1"/>
  <c r="Q189" i="1"/>
  <c r="R189" i="1"/>
  <c r="A190" i="1"/>
  <c r="R190" i="1" s="1"/>
  <c r="B190" i="1"/>
  <c r="C190" i="1"/>
  <c r="D190" i="1"/>
  <c r="E190" i="1"/>
  <c r="F190" i="1"/>
  <c r="H190" i="1"/>
  <c r="J190" i="1"/>
  <c r="Q190" i="1"/>
  <c r="A191" i="1"/>
  <c r="L191" i="1" s="1"/>
  <c r="B191" i="1"/>
  <c r="C191" i="1"/>
  <c r="D191" i="1"/>
  <c r="E191" i="1"/>
  <c r="F191" i="1"/>
  <c r="H191" i="1"/>
  <c r="J191" i="1"/>
  <c r="P191" i="1"/>
  <c r="A192" i="1"/>
  <c r="G192" i="1" s="1"/>
  <c r="B192" i="1"/>
  <c r="C192" i="1"/>
  <c r="D192" i="1"/>
  <c r="E192" i="1"/>
  <c r="F192" i="1"/>
  <c r="H192" i="1"/>
  <c r="J192" i="1"/>
  <c r="A193" i="1"/>
  <c r="P193" i="1" s="1"/>
  <c r="B193" i="1"/>
  <c r="C193" i="1"/>
  <c r="D193" i="1"/>
  <c r="E193" i="1"/>
  <c r="F193" i="1"/>
  <c r="H193" i="1"/>
  <c r="J193" i="1"/>
  <c r="K193" i="1"/>
  <c r="A194" i="1"/>
  <c r="Q194" i="1" s="1"/>
  <c r="B194" i="1"/>
  <c r="C194" i="1"/>
  <c r="D194" i="1"/>
  <c r="E194" i="1"/>
  <c r="F194" i="1"/>
  <c r="H194" i="1"/>
  <c r="J194" i="1"/>
  <c r="A195" i="1"/>
  <c r="N195" i="1" s="1"/>
  <c r="B195" i="1"/>
  <c r="C195" i="1"/>
  <c r="D195" i="1"/>
  <c r="E195" i="1"/>
  <c r="F195" i="1"/>
  <c r="H195" i="1"/>
  <c r="J195" i="1"/>
  <c r="M195" i="1"/>
  <c r="A196" i="1"/>
  <c r="G196" i="1" s="1"/>
  <c r="B196" i="1"/>
  <c r="C196" i="1"/>
  <c r="D196" i="1"/>
  <c r="E196" i="1"/>
  <c r="F196" i="1"/>
  <c r="H196" i="1"/>
  <c r="J196" i="1"/>
  <c r="A197" i="1"/>
  <c r="R197" i="1" s="1"/>
  <c r="B197" i="1"/>
  <c r="C197" i="1"/>
  <c r="D197" i="1"/>
  <c r="E197" i="1"/>
  <c r="F197" i="1"/>
  <c r="H197" i="1"/>
  <c r="J197" i="1"/>
  <c r="A198" i="1"/>
  <c r="I198" i="1" s="1"/>
  <c r="B198" i="1"/>
  <c r="C198" i="1"/>
  <c r="D198" i="1"/>
  <c r="E198" i="1"/>
  <c r="F198" i="1"/>
  <c r="H198" i="1"/>
  <c r="J198" i="1"/>
  <c r="A199" i="1"/>
  <c r="M199" i="1" s="1"/>
  <c r="B199" i="1"/>
  <c r="C199" i="1"/>
  <c r="D199" i="1"/>
  <c r="E199" i="1"/>
  <c r="F199" i="1"/>
  <c r="H199" i="1"/>
  <c r="J199" i="1"/>
  <c r="A200" i="1"/>
  <c r="Q200" i="1" s="1"/>
  <c r="B200" i="1"/>
  <c r="C200" i="1"/>
  <c r="D200" i="1"/>
  <c r="E200" i="1"/>
  <c r="F200" i="1"/>
  <c r="H200" i="1"/>
  <c r="J200" i="1"/>
  <c r="A201" i="1"/>
  <c r="K201" i="1" s="1"/>
  <c r="B201" i="1"/>
  <c r="C201" i="1"/>
  <c r="D201" i="1"/>
  <c r="E201" i="1"/>
  <c r="F201" i="1"/>
  <c r="H201" i="1"/>
  <c r="J201" i="1"/>
  <c r="L201" i="1"/>
  <c r="A202" i="1"/>
  <c r="Q202" i="1" s="1"/>
  <c r="B202" i="1"/>
  <c r="C202" i="1"/>
  <c r="D202" i="1"/>
  <c r="E202" i="1"/>
  <c r="F202" i="1"/>
  <c r="H202" i="1"/>
  <c r="J202" i="1"/>
  <c r="M202" i="1"/>
  <c r="A203" i="1"/>
  <c r="N203" i="1" s="1"/>
  <c r="B203" i="1"/>
  <c r="C203" i="1"/>
  <c r="D203" i="1"/>
  <c r="E203" i="1"/>
  <c r="F203" i="1"/>
  <c r="H203" i="1"/>
  <c r="J203" i="1"/>
  <c r="A204" i="1"/>
  <c r="N204" i="1" s="1"/>
  <c r="B204" i="1"/>
  <c r="C204" i="1"/>
  <c r="D204" i="1"/>
  <c r="E204" i="1"/>
  <c r="F204" i="1"/>
  <c r="H204" i="1"/>
  <c r="J204" i="1"/>
  <c r="M204" i="1"/>
  <c r="A205" i="1"/>
  <c r="R205" i="1" s="1"/>
  <c r="B205" i="1"/>
  <c r="C205" i="1"/>
  <c r="D205" i="1"/>
  <c r="E205" i="1"/>
  <c r="F205" i="1"/>
  <c r="H205" i="1"/>
  <c r="J205" i="1"/>
  <c r="A206" i="1"/>
  <c r="M206" i="1" s="1"/>
  <c r="B206" i="1"/>
  <c r="C206" i="1"/>
  <c r="D206" i="1"/>
  <c r="E206" i="1"/>
  <c r="F206" i="1"/>
  <c r="H206" i="1"/>
  <c r="J206" i="1"/>
  <c r="R206" i="1"/>
  <c r="A207" i="1"/>
  <c r="G207" i="1" s="1"/>
  <c r="B207" i="1"/>
  <c r="C207" i="1"/>
  <c r="D207" i="1"/>
  <c r="E207" i="1"/>
  <c r="F207" i="1"/>
  <c r="H207" i="1"/>
  <c r="J207" i="1"/>
  <c r="M207" i="1"/>
  <c r="A208" i="1"/>
  <c r="N208" i="1" s="1"/>
  <c r="B208" i="1"/>
  <c r="C208" i="1"/>
  <c r="D208" i="1"/>
  <c r="E208" i="1"/>
  <c r="F208" i="1"/>
  <c r="H208" i="1"/>
  <c r="J208" i="1"/>
  <c r="A209" i="1"/>
  <c r="M209" i="1" s="1"/>
  <c r="B209" i="1"/>
  <c r="C209" i="1"/>
  <c r="D209" i="1"/>
  <c r="E209" i="1"/>
  <c r="F209" i="1"/>
  <c r="H209" i="1"/>
  <c r="I209" i="1"/>
  <c r="J209" i="1"/>
  <c r="N209" i="1"/>
  <c r="P209" i="1"/>
  <c r="A210" i="1"/>
  <c r="Q210" i="1" s="1"/>
  <c r="B210" i="1"/>
  <c r="C210" i="1"/>
  <c r="D210" i="1"/>
  <c r="E210" i="1"/>
  <c r="F210" i="1"/>
  <c r="H210" i="1"/>
  <c r="J210" i="1"/>
  <c r="M210" i="1"/>
  <c r="A211" i="1"/>
  <c r="P211" i="1" s="1"/>
  <c r="B211" i="1"/>
  <c r="C211" i="1"/>
  <c r="D211" i="1"/>
  <c r="E211" i="1"/>
  <c r="F211" i="1"/>
  <c r="H211" i="1"/>
  <c r="J211" i="1"/>
  <c r="D25" i="3"/>
  <c r="D24" i="3"/>
  <c r="I167" i="1" l="1"/>
  <c r="I127" i="1"/>
  <c r="I159" i="1"/>
  <c r="Q158" i="1"/>
  <c r="I202" i="1"/>
  <c r="I190" i="1"/>
  <c r="Q168" i="1"/>
  <c r="O131" i="1"/>
  <c r="P175" i="1"/>
  <c r="L199" i="1"/>
  <c r="R159" i="1"/>
  <c r="Q156" i="1"/>
  <c r="Q138" i="1"/>
  <c r="R167" i="1"/>
  <c r="Q159" i="1"/>
  <c r="Q137" i="1"/>
  <c r="N168" i="1"/>
  <c r="Q141" i="1"/>
  <c r="Q204" i="1"/>
  <c r="L193" i="1"/>
  <c r="I189" i="1"/>
  <c r="I179" i="1"/>
  <c r="Q167" i="1"/>
  <c r="I163" i="1"/>
  <c r="R161" i="1"/>
  <c r="P159" i="1"/>
  <c r="R139" i="1"/>
  <c r="P137" i="1"/>
  <c r="Q121" i="1"/>
  <c r="I114" i="1"/>
  <c r="Q113" i="1"/>
  <c r="K111" i="1"/>
  <c r="P185" i="1"/>
  <c r="Q136" i="1"/>
  <c r="N167" i="1"/>
  <c r="Q161" i="1"/>
  <c r="N159" i="1"/>
  <c r="P145" i="1"/>
  <c r="Q139" i="1"/>
  <c r="N137" i="1"/>
  <c r="N113" i="1"/>
  <c r="Q175" i="1"/>
  <c r="M167" i="1"/>
  <c r="K159" i="1"/>
  <c r="Q127" i="1"/>
  <c r="R117" i="1"/>
  <c r="R162" i="1"/>
  <c r="G179" i="1"/>
  <c r="R177" i="1"/>
  <c r="L171" i="1"/>
  <c r="P167" i="1"/>
  <c r="G167" i="1"/>
  <c r="Q165" i="1"/>
  <c r="I160" i="1"/>
  <c r="I151" i="1"/>
  <c r="P129" i="1"/>
  <c r="P121" i="1"/>
  <c r="P113" i="1"/>
  <c r="I211" i="1"/>
  <c r="I191" i="1"/>
  <c r="Q171" i="1"/>
  <c r="R165" i="1"/>
  <c r="G211" i="1"/>
  <c r="Q209" i="1"/>
  <c r="I199" i="1"/>
  <c r="Q195" i="1"/>
  <c r="I193" i="1"/>
  <c r="R191" i="1"/>
  <c r="G191" i="1"/>
  <c r="Q187" i="1"/>
  <c r="Q179" i="1"/>
  <c r="Q177" i="1"/>
  <c r="K171" i="1"/>
  <c r="O167" i="1"/>
  <c r="O165" i="1"/>
  <c r="I141" i="1"/>
  <c r="Q140" i="1"/>
  <c r="P131" i="1"/>
  <c r="N129" i="1"/>
  <c r="I125" i="1"/>
  <c r="N121" i="1"/>
  <c r="P115" i="1"/>
  <c r="O113" i="1"/>
  <c r="G113" i="1"/>
  <c r="O211" i="1"/>
  <c r="L209" i="1"/>
  <c r="I195" i="1"/>
  <c r="Q193" i="1"/>
  <c r="M191" i="1"/>
  <c r="P189" i="1"/>
  <c r="I187" i="1"/>
  <c r="R185" i="1"/>
  <c r="M179" i="1"/>
  <c r="L167" i="1"/>
  <c r="O151" i="1"/>
  <c r="I144" i="1"/>
  <c r="I129" i="1"/>
  <c r="I121" i="1"/>
  <c r="L113" i="1"/>
  <c r="K123" i="1"/>
  <c r="Q211" i="1"/>
  <c r="R151" i="1"/>
  <c r="I115" i="1"/>
  <c r="K211" i="1"/>
  <c r="O193" i="1"/>
  <c r="K191" i="1"/>
  <c r="L189" i="1"/>
  <c r="Q185" i="1"/>
  <c r="L163" i="1"/>
  <c r="M151" i="1"/>
  <c r="R142" i="1"/>
  <c r="I131" i="1"/>
  <c r="Q117" i="1"/>
  <c r="K113" i="1"/>
  <c r="N191" i="1"/>
  <c r="M177" i="1"/>
  <c r="I171" i="1"/>
  <c r="P169" i="1"/>
  <c r="M140" i="1"/>
  <c r="M113" i="1"/>
  <c r="P199" i="1"/>
  <c r="Q160" i="1"/>
  <c r="K151" i="1"/>
  <c r="I130" i="1"/>
  <c r="R129" i="1"/>
  <c r="R121" i="1"/>
  <c r="P117" i="1"/>
  <c r="R198" i="1"/>
  <c r="M176" i="1"/>
  <c r="K207" i="1"/>
  <c r="I203" i="1"/>
  <c r="N196" i="1"/>
  <c r="R183" i="1"/>
  <c r="L169" i="1"/>
  <c r="I164" i="1"/>
  <c r="K157" i="1"/>
  <c r="K155" i="1"/>
  <c r="L151" i="1"/>
  <c r="I147" i="1"/>
  <c r="Q145" i="1"/>
  <c r="P141" i="1"/>
  <c r="L139" i="1"/>
  <c r="O137" i="1"/>
  <c r="G137" i="1"/>
  <c r="N136" i="1"/>
  <c r="I135" i="1"/>
  <c r="R134" i="1"/>
  <c r="L131" i="1"/>
  <c r="P127" i="1"/>
  <c r="R125" i="1"/>
  <c r="M124" i="1"/>
  <c r="O121" i="1"/>
  <c r="G121" i="1"/>
  <c r="Q183" i="1"/>
  <c r="I123" i="1"/>
  <c r="I207" i="1"/>
  <c r="Q199" i="1"/>
  <c r="O189" i="1"/>
  <c r="G189" i="1"/>
  <c r="N185" i="1"/>
  <c r="O183" i="1"/>
  <c r="M181" i="1"/>
  <c r="L179" i="1"/>
  <c r="N177" i="1"/>
  <c r="L175" i="1"/>
  <c r="I169" i="1"/>
  <c r="I157" i="1"/>
  <c r="I155" i="1"/>
  <c r="N145" i="1"/>
  <c r="N143" i="1"/>
  <c r="N141" i="1"/>
  <c r="M137" i="1"/>
  <c r="Q135" i="1"/>
  <c r="I134" i="1"/>
  <c r="Q133" i="1"/>
  <c r="N127" i="1"/>
  <c r="P125" i="1"/>
  <c r="I124" i="1"/>
  <c r="R123" i="1"/>
  <c r="M121" i="1"/>
  <c r="I183" i="1"/>
  <c r="R207" i="1"/>
  <c r="R201" i="1"/>
  <c r="G201" i="1"/>
  <c r="N189" i="1"/>
  <c r="M185" i="1"/>
  <c r="N183" i="1"/>
  <c r="K179" i="1"/>
  <c r="R170" i="1"/>
  <c r="M145" i="1"/>
  <c r="M141" i="1"/>
  <c r="L137" i="1"/>
  <c r="P135" i="1"/>
  <c r="M127" i="1"/>
  <c r="M125" i="1"/>
  <c r="Q123" i="1"/>
  <c r="G123" i="1"/>
  <c r="M184" i="1"/>
  <c r="I201" i="1"/>
  <c r="G141" i="1"/>
  <c r="M136" i="1"/>
  <c r="G127" i="1"/>
  <c r="Q207" i="1"/>
  <c r="Q201" i="1"/>
  <c r="N199" i="1"/>
  <c r="G193" i="1"/>
  <c r="Q191" i="1"/>
  <c r="M189" i="1"/>
  <c r="P187" i="1"/>
  <c r="K185" i="1"/>
  <c r="M183" i="1"/>
  <c r="I181" i="1"/>
  <c r="R179" i="1"/>
  <c r="K177" i="1"/>
  <c r="I175" i="1"/>
  <c r="G171" i="1"/>
  <c r="Q170" i="1"/>
  <c r="M168" i="1"/>
  <c r="I165" i="1"/>
  <c r="Q164" i="1"/>
  <c r="R157" i="1"/>
  <c r="I156" i="1"/>
  <c r="R155" i="1"/>
  <c r="Q151" i="1"/>
  <c r="R147" i="1"/>
  <c r="L145" i="1"/>
  <c r="I143" i="1"/>
  <c r="L141" i="1"/>
  <c r="K137" i="1"/>
  <c r="N135" i="1"/>
  <c r="R130" i="1"/>
  <c r="L127" i="1"/>
  <c r="L125" i="1"/>
  <c r="P123" i="1"/>
  <c r="K117" i="1"/>
  <c r="O141" i="1"/>
  <c r="O127" i="1"/>
  <c r="P207" i="1"/>
  <c r="Q203" i="1"/>
  <c r="O201" i="1"/>
  <c r="L183" i="1"/>
  <c r="N164" i="1"/>
  <c r="Q157" i="1"/>
  <c r="Q155" i="1"/>
  <c r="P151" i="1"/>
  <c r="G151" i="1"/>
  <c r="O147" i="1"/>
  <c r="K145" i="1"/>
  <c r="K141" i="1"/>
  <c r="P139" i="1"/>
  <c r="G139" i="1"/>
  <c r="M135" i="1"/>
  <c r="I133" i="1"/>
  <c r="Q131" i="1"/>
  <c r="G131" i="1"/>
  <c r="Q128" i="1"/>
  <c r="K127" i="1"/>
  <c r="K125" i="1"/>
  <c r="O123" i="1"/>
  <c r="I112" i="1"/>
  <c r="M196" i="1"/>
  <c r="G183" i="1"/>
  <c r="N207" i="1"/>
  <c r="M203" i="1"/>
  <c r="N201" i="1"/>
  <c r="O191" i="1"/>
  <c r="I185" i="1"/>
  <c r="N184" i="1"/>
  <c r="I177" i="1"/>
  <c r="Q176" i="1"/>
  <c r="O171" i="1"/>
  <c r="Q169" i="1"/>
  <c r="I168" i="1"/>
  <c r="M164" i="1"/>
  <c r="N157" i="1"/>
  <c r="P155" i="1"/>
  <c r="K147" i="1"/>
  <c r="L135" i="1"/>
  <c r="N123" i="1"/>
  <c r="I117" i="1"/>
  <c r="R115" i="1"/>
  <c r="I205" i="1"/>
  <c r="N211" i="1"/>
  <c r="K209" i="1"/>
  <c r="P205" i="1"/>
  <c r="L203" i="1"/>
  <c r="K199" i="1"/>
  <c r="P197" i="1"/>
  <c r="L195" i="1"/>
  <c r="N193" i="1"/>
  <c r="K187" i="1"/>
  <c r="L181" i="1"/>
  <c r="I180" i="1"/>
  <c r="K175" i="1"/>
  <c r="P173" i="1"/>
  <c r="Q172" i="1"/>
  <c r="N171" i="1"/>
  <c r="K169" i="1"/>
  <c r="N165" i="1"/>
  <c r="K163" i="1"/>
  <c r="P161" i="1"/>
  <c r="G161" i="1"/>
  <c r="N160" i="1"/>
  <c r="M159" i="1"/>
  <c r="P157" i="1"/>
  <c r="G157" i="1"/>
  <c r="N156" i="1"/>
  <c r="M155" i="1"/>
  <c r="P153" i="1"/>
  <c r="Q152" i="1"/>
  <c r="P149" i="1"/>
  <c r="Q148" i="1"/>
  <c r="N147" i="1"/>
  <c r="O145" i="1"/>
  <c r="G145" i="1"/>
  <c r="N144" i="1"/>
  <c r="L143" i="1"/>
  <c r="O135" i="1"/>
  <c r="G135" i="1"/>
  <c r="L133" i="1"/>
  <c r="I132" i="1"/>
  <c r="R131" i="1"/>
  <c r="O129" i="1"/>
  <c r="G129" i="1"/>
  <c r="N128" i="1"/>
  <c r="I126" i="1"/>
  <c r="I120" i="1"/>
  <c r="R119" i="1"/>
  <c r="I116" i="1"/>
  <c r="M211" i="1"/>
  <c r="I210" i="1"/>
  <c r="R209" i="1"/>
  <c r="L207" i="1"/>
  <c r="O205" i="1"/>
  <c r="G205" i="1"/>
  <c r="K203" i="1"/>
  <c r="P201" i="1"/>
  <c r="R199" i="1"/>
  <c r="O197" i="1"/>
  <c r="G197" i="1"/>
  <c r="K195" i="1"/>
  <c r="M193" i="1"/>
  <c r="R187" i="1"/>
  <c r="L185" i="1"/>
  <c r="P183" i="1"/>
  <c r="K181" i="1"/>
  <c r="L177" i="1"/>
  <c r="I176" i="1"/>
  <c r="R175" i="1"/>
  <c r="O173" i="1"/>
  <c r="G173" i="1"/>
  <c r="N172" i="1"/>
  <c r="M171" i="1"/>
  <c r="R169" i="1"/>
  <c r="R166" i="1"/>
  <c r="L165" i="1"/>
  <c r="R163" i="1"/>
  <c r="O161" i="1"/>
  <c r="M160" i="1"/>
  <c r="L159" i="1"/>
  <c r="O157" i="1"/>
  <c r="M156" i="1"/>
  <c r="L155" i="1"/>
  <c r="O153" i="1"/>
  <c r="G153" i="1"/>
  <c r="N152" i="1"/>
  <c r="O149" i="1"/>
  <c r="G149" i="1"/>
  <c r="N148" i="1"/>
  <c r="L147" i="1"/>
  <c r="M144" i="1"/>
  <c r="K143" i="1"/>
  <c r="K133" i="1"/>
  <c r="Q119" i="1"/>
  <c r="G119" i="1"/>
  <c r="Q115" i="1"/>
  <c r="I197" i="1"/>
  <c r="Q153" i="1"/>
  <c r="L211" i="1"/>
  <c r="N205" i="1"/>
  <c r="R203" i="1"/>
  <c r="N197" i="1"/>
  <c r="R195" i="1"/>
  <c r="R181" i="1"/>
  <c r="N173" i="1"/>
  <c r="M172" i="1"/>
  <c r="Q166" i="1"/>
  <c r="N153" i="1"/>
  <c r="M152" i="1"/>
  <c r="N149" i="1"/>
  <c r="M148" i="1"/>
  <c r="R133" i="1"/>
  <c r="P119" i="1"/>
  <c r="R116" i="1"/>
  <c r="G115" i="1"/>
  <c r="M205" i="1"/>
  <c r="M197" i="1"/>
  <c r="M173" i="1"/>
  <c r="M153" i="1"/>
  <c r="M149" i="1"/>
  <c r="L129" i="1"/>
  <c r="I128" i="1"/>
  <c r="O125" i="1"/>
  <c r="G125" i="1"/>
  <c r="N124" i="1"/>
  <c r="L123" i="1"/>
  <c r="O119" i="1"/>
  <c r="O117" i="1"/>
  <c r="G117" i="1"/>
  <c r="Q116" i="1"/>
  <c r="O115" i="1"/>
  <c r="I153" i="1"/>
  <c r="Q149" i="1"/>
  <c r="R211" i="1"/>
  <c r="O209" i="1"/>
  <c r="G209" i="1"/>
  <c r="L205" i="1"/>
  <c r="P203" i="1"/>
  <c r="M201" i="1"/>
  <c r="O199" i="1"/>
  <c r="G199" i="1"/>
  <c r="Q198" i="1"/>
  <c r="L197" i="1"/>
  <c r="P195" i="1"/>
  <c r="R193" i="1"/>
  <c r="O187" i="1"/>
  <c r="G187" i="1"/>
  <c r="P181" i="1"/>
  <c r="Q180" i="1"/>
  <c r="O175" i="1"/>
  <c r="G175" i="1"/>
  <c r="Q174" i="1"/>
  <c r="L173" i="1"/>
  <c r="I172" i="1"/>
  <c r="R171" i="1"/>
  <c r="O169" i="1"/>
  <c r="G169" i="1"/>
  <c r="O163" i="1"/>
  <c r="G163" i="1"/>
  <c r="Q162" i="1"/>
  <c r="L153" i="1"/>
  <c r="I152" i="1"/>
  <c r="L149" i="1"/>
  <c r="I148" i="1"/>
  <c r="Q143" i="1"/>
  <c r="K135" i="1"/>
  <c r="P133" i="1"/>
  <c r="Q132" i="1"/>
  <c r="N131" i="1"/>
  <c r="Q120" i="1"/>
  <c r="L119" i="1"/>
  <c r="P116" i="1"/>
  <c r="N115" i="1"/>
  <c r="Q205" i="1"/>
  <c r="Q197" i="1"/>
  <c r="I119" i="1"/>
  <c r="K205" i="1"/>
  <c r="O203" i="1"/>
  <c r="G203" i="1"/>
  <c r="K197" i="1"/>
  <c r="O195" i="1"/>
  <c r="G195" i="1"/>
  <c r="N187" i="1"/>
  <c r="O181" i="1"/>
  <c r="G181" i="1"/>
  <c r="N180" i="1"/>
  <c r="N175" i="1"/>
  <c r="K173" i="1"/>
  <c r="N169" i="1"/>
  <c r="N163" i="1"/>
  <c r="K153" i="1"/>
  <c r="K149" i="1"/>
  <c r="Q147" i="1"/>
  <c r="P143" i="1"/>
  <c r="G143" i="1"/>
  <c r="I140" i="1"/>
  <c r="I136" i="1"/>
  <c r="O133" i="1"/>
  <c r="G133" i="1"/>
  <c r="N132" i="1"/>
  <c r="R126" i="1"/>
  <c r="N120" i="1"/>
  <c r="K119" i="1"/>
  <c r="N116" i="1"/>
  <c r="L115" i="1"/>
  <c r="M192" i="1"/>
  <c r="Q173" i="1"/>
  <c r="I173" i="1"/>
  <c r="I149" i="1"/>
  <c r="O207" i="1"/>
  <c r="N192" i="1"/>
  <c r="O185" i="1"/>
  <c r="M180" i="1"/>
  <c r="O177" i="1"/>
  <c r="N176" i="1"/>
  <c r="P165" i="1"/>
  <c r="G165" i="1"/>
  <c r="O159" i="1"/>
  <c r="O155" i="1"/>
  <c r="P147" i="1"/>
  <c r="G147" i="1"/>
  <c r="O143" i="1"/>
  <c r="M132" i="1"/>
  <c r="M120" i="1"/>
  <c r="M116" i="1"/>
  <c r="K115" i="1"/>
  <c r="K186" i="1"/>
  <c r="L186" i="1"/>
  <c r="M186" i="1"/>
  <c r="N186" i="1"/>
  <c r="G186" i="1"/>
  <c r="O186" i="1"/>
  <c r="P186" i="1"/>
  <c r="K182" i="1"/>
  <c r="M182" i="1"/>
  <c r="L182" i="1"/>
  <c r="N182" i="1"/>
  <c r="G182" i="1"/>
  <c r="O182" i="1"/>
  <c r="P182" i="1"/>
  <c r="K210" i="1"/>
  <c r="L210" i="1"/>
  <c r="N210" i="1"/>
  <c r="G210" i="1"/>
  <c r="O210" i="1"/>
  <c r="P210" i="1"/>
  <c r="K202" i="1"/>
  <c r="L202" i="1"/>
  <c r="N202" i="1"/>
  <c r="G202" i="1"/>
  <c r="O202" i="1"/>
  <c r="P202" i="1"/>
  <c r="I182" i="1"/>
  <c r="K170" i="1"/>
  <c r="L170" i="1"/>
  <c r="M170" i="1"/>
  <c r="N170" i="1"/>
  <c r="G170" i="1"/>
  <c r="O170" i="1"/>
  <c r="P170" i="1"/>
  <c r="K142" i="1"/>
  <c r="L142" i="1"/>
  <c r="M142" i="1"/>
  <c r="N142" i="1"/>
  <c r="G142" i="1"/>
  <c r="O142" i="1"/>
  <c r="P142" i="1"/>
  <c r="K130" i="1"/>
  <c r="L130" i="1"/>
  <c r="M130" i="1"/>
  <c r="N130" i="1"/>
  <c r="G130" i="1"/>
  <c r="O130" i="1"/>
  <c r="P130" i="1"/>
  <c r="K154" i="1"/>
  <c r="L154" i="1"/>
  <c r="M154" i="1"/>
  <c r="N154" i="1"/>
  <c r="G154" i="1"/>
  <c r="O154" i="1"/>
  <c r="P154" i="1"/>
  <c r="I186" i="1"/>
  <c r="K158" i="1"/>
  <c r="L158" i="1"/>
  <c r="M158" i="1"/>
  <c r="N158" i="1"/>
  <c r="G158" i="1"/>
  <c r="O158" i="1"/>
  <c r="P158" i="1"/>
  <c r="Q206" i="1"/>
  <c r="G204" i="1"/>
  <c r="O204" i="1"/>
  <c r="P204" i="1"/>
  <c r="R204" i="1"/>
  <c r="K204" i="1"/>
  <c r="L204" i="1"/>
  <c r="R194" i="1"/>
  <c r="K178" i="1"/>
  <c r="M178" i="1"/>
  <c r="L178" i="1"/>
  <c r="N178" i="1"/>
  <c r="G178" i="1"/>
  <c r="O178" i="1"/>
  <c r="P178" i="1"/>
  <c r="I154" i="1"/>
  <c r="R150" i="1"/>
  <c r="K138" i="1"/>
  <c r="L138" i="1"/>
  <c r="M138" i="1"/>
  <c r="N138" i="1"/>
  <c r="G138" i="1"/>
  <c r="O138" i="1"/>
  <c r="P138" i="1"/>
  <c r="K146" i="1"/>
  <c r="L146" i="1"/>
  <c r="M146" i="1"/>
  <c r="N146" i="1"/>
  <c r="G146" i="1"/>
  <c r="O146" i="1"/>
  <c r="P146" i="1"/>
  <c r="Q208" i="1"/>
  <c r="I204" i="1"/>
  <c r="K198" i="1"/>
  <c r="M198" i="1"/>
  <c r="L198" i="1"/>
  <c r="N198" i="1"/>
  <c r="G198" i="1"/>
  <c r="O198" i="1"/>
  <c r="P198" i="1"/>
  <c r="I178" i="1"/>
  <c r="K166" i="1"/>
  <c r="L166" i="1"/>
  <c r="M166" i="1"/>
  <c r="N166" i="1"/>
  <c r="G166" i="1"/>
  <c r="O166" i="1"/>
  <c r="P166" i="1"/>
  <c r="I138" i="1"/>
  <c r="K126" i="1"/>
  <c r="L126" i="1"/>
  <c r="M126" i="1"/>
  <c r="N126" i="1"/>
  <c r="G126" i="1"/>
  <c r="O126" i="1"/>
  <c r="P126" i="1"/>
  <c r="G200" i="1"/>
  <c r="O200" i="1"/>
  <c r="P200" i="1"/>
  <c r="R200" i="1"/>
  <c r="K200" i="1"/>
  <c r="L200" i="1"/>
  <c r="K118" i="1"/>
  <c r="L118" i="1"/>
  <c r="M118" i="1"/>
  <c r="N118" i="1"/>
  <c r="G118" i="1"/>
  <c r="O118" i="1"/>
  <c r="P118" i="1"/>
  <c r="K150" i="1"/>
  <c r="L150" i="1"/>
  <c r="M150" i="1"/>
  <c r="N150" i="1"/>
  <c r="G150" i="1"/>
  <c r="O150" i="1"/>
  <c r="P150" i="1"/>
  <c r="R146" i="1"/>
  <c r="R118" i="1"/>
  <c r="G208" i="1"/>
  <c r="O208" i="1"/>
  <c r="P208" i="1"/>
  <c r="R208" i="1"/>
  <c r="K208" i="1"/>
  <c r="L208" i="1"/>
  <c r="I208" i="1"/>
  <c r="I200" i="1"/>
  <c r="K206" i="1"/>
  <c r="L206" i="1"/>
  <c r="N206" i="1"/>
  <c r="G206" i="1"/>
  <c r="O206" i="1"/>
  <c r="P206" i="1"/>
  <c r="N200" i="1"/>
  <c r="K194" i="1"/>
  <c r="M194" i="1"/>
  <c r="L194" i="1"/>
  <c r="N194" i="1"/>
  <c r="G194" i="1"/>
  <c r="O194" i="1"/>
  <c r="P194" i="1"/>
  <c r="R186" i="1"/>
  <c r="R210" i="1"/>
  <c r="M208" i="1"/>
  <c r="I206" i="1"/>
  <c r="R202" i="1"/>
  <c r="M200" i="1"/>
  <c r="I194" i="1"/>
  <c r="K190" i="1"/>
  <c r="L190" i="1"/>
  <c r="M190" i="1"/>
  <c r="N190" i="1"/>
  <c r="G190" i="1"/>
  <c r="O190" i="1"/>
  <c r="P190" i="1"/>
  <c r="Q186" i="1"/>
  <c r="R182" i="1"/>
  <c r="K174" i="1"/>
  <c r="M174" i="1"/>
  <c r="L174" i="1"/>
  <c r="N174" i="1"/>
  <c r="G174" i="1"/>
  <c r="O174" i="1"/>
  <c r="P174" i="1"/>
  <c r="K162" i="1"/>
  <c r="L162" i="1"/>
  <c r="M162" i="1"/>
  <c r="N162" i="1"/>
  <c r="G162" i="1"/>
  <c r="O162" i="1"/>
  <c r="P162" i="1"/>
  <c r="R158" i="1"/>
  <c r="I150" i="1"/>
  <c r="Q146" i="1"/>
  <c r="K134" i="1"/>
  <c r="L134" i="1"/>
  <c r="M134" i="1"/>
  <c r="N134" i="1"/>
  <c r="G134" i="1"/>
  <c r="O134" i="1"/>
  <c r="P134" i="1"/>
  <c r="K122" i="1"/>
  <c r="L122" i="1"/>
  <c r="M122" i="1"/>
  <c r="N122" i="1"/>
  <c r="G122" i="1"/>
  <c r="O122" i="1"/>
  <c r="P122" i="1"/>
  <c r="Q118" i="1"/>
  <c r="L196" i="1"/>
  <c r="L192" i="1"/>
  <c r="L188" i="1"/>
  <c r="L184" i="1"/>
  <c r="L180" i="1"/>
  <c r="L176" i="1"/>
  <c r="L172" i="1"/>
  <c r="L168" i="1"/>
  <c r="L164" i="1"/>
  <c r="L160" i="1"/>
  <c r="L156" i="1"/>
  <c r="L152" i="1"/>
  <c r="L148" i="1"/>
  <c r="L144" i="1"/>
  <c r="L140" i="1"/>
  <c r="L136" i="1"/>
  <c r="L132" i="1"/>
  <c r="L128" i="1"/>
  <c r="L124" i="1"/>
  <c r="L120" i="1"/>
  <c r="N119" i="1"/>
  <c r="L116" i="1"/>
  <c r="P114" i="1"/>
  <c r="K196" i="1"/>
  <c r="K192" i="1"/>
  <c r="K188" i="1"/>
  <c r="K184" i="1"/>
  <c r="K180" i="1"/>
  <c r="K176" i="1"/>
  <c r="K172" i="1"/>
  <c r="K168" i="1"/>
  <c r="K164" i="1"/>
  <c r="K160" i="1"/>
  <c r="K156" i="1"/>
  <c r="K152" i="1"/>
  <c r="K148" i="1"/>
  <c r="K144" i="1"/>
  <c r="K140" i="1"/>
  <c r="K136" i="1"/>
  <c r="K132" i="1"/>
  <c r="K128" i="1"/>
  <c r="K124" i="1"/>
  <c r="K120" i="1"/>
  <c r="K116" i="1"/>
  <c r="O114" i="1"/>
  <c r="G114" i="1"/>
  <c r="K112" i="1"/>
  <c r="R196" i="1"/>
  <c r="R192" i="1"/>
  <c r="R188" i="1"/>
  <c r="R184" i="1"/>
  <c r="R180" i="1"/>
  <c r="R176" i="1"/>
  <c r="R172" i="1"/>
  <c r="R168" i="1"/>
  <c r="R164" i="1"/>
  <c r="R160" i="1"/>
  <c r="R156" i="1"/>
  <c r="R152" i="1"/>
  <c r="R148" i="1"/>
  <c r="R144" i="1"/>
  <c r="R140" i="1"/>
  <c r="R136" i="1"/>
  <c r="R132" i="1"/>
  <c r="R128" i="1"/>
  <c r="R124" i="1"/>
  <c r="R120" i="1"/>
  <c r="N114" i="1"/>
  <c r="I192" i="1"/>
  <c r="M114" i="1"/>
  <c r="I196" i="1"/>
  <c r="Q192" i="1"/>
  <c r="I188" i="1"/>
  <c r="Q184" i="1"/>
  <c r="P196" i="1"/>
  <c r="P192" i="1"/>
  <c r="P188" i="1"/>
  <c r="P184" i="1"/>
  <c r="P180" i="1"/>
  <c r="P176" i="1"/>
  <c r="P172" i="1"/>
  <c r="P168" i="1"/>
  <c r="P164" i="1"/>
  <c r="P160" i="1"/>
  <c r="P156" i="1"/>
  <c r="P152" i="1"/>
  <c r="P148" i="1"/>
  <c r="P144" i="1"/>
  <c r="P140" i="1"/>
  <c r="P136" i="1"/>
  <c r="P132" i="1"/>
  <c r="P128" i="1"/>
  <c r="P124" i="1"/>
  <c r="P120" i="1"/>
  <c r="L114" i="1"/>
  <c r="P112" i="1"/>
  <c r="Q196" i="1"/>
  <c r="Q188" i="1"/>
  <c r="I184" i="1"/>
  <c r="O196" i="1"/>
  <c r="O192" i="1"/>
  <c r="O188" i="1"/>
  <c r="O184" i="1"/>
  <c r="O180" i="1"/>
  <c r="O176" i="1"/>
  <c r="O172" i="1"/>
  <c r="O168" i="1"/>
  <c r="O164" i="1"/>
  <c r="O160" i="1"/>
  <c r="O156" i="1"/>
  <c r="O152" i="1"/>
  <c r="O148" i="1"/>
  <c r="O144" i="1"/>
  <c r="O140" i="1"/>
  <c r="O136" i="1"/>
  <c r="O132" i="1"/>
  <c r="O128" i="1"/>
  <c r="O124" i="1"/>
  <c r="O120" i="1"/>
  <c r="O116" i="1"/>
  <c r="C2" i="4"/>
  <c r="C1" i="1"/>
  <c r="C1" i="4"/>
  <c r="B27" i="3"/>
  <c r="B28" i="3"/>
  <c r="B31" i="3"/>
  <c r="H24" i="1" l="1"/>
  <c r="H25" i="1"/>
  <c r="H26"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F24" i="1" l="1"/>
  <c r="F25" i="1"/>
  <c r="F26" i="1"/>
  <c r="F27" i="1"/>
  <c r="H27" i="1" s="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B21" i="1" l="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2" i="1"/>
  <c r="D13" i="1" l="1"/>
  <c r="F13" i="1" s="1"/>
  <c r="D14" i="1"/>
  <c r="F14" i="1" s="1"/>
  <c r="D15" i="1"/>
  <c r="F15" i="1" s="1"/>
  <c r="D16" i="1"/>
  <c r="F16" i="1" s="1"/>
  <c r="D17" i="1"/>
  <c r="F17" i="1" s="1"/>
  <c r="D18" i="1"/>
  <c r="F18" i="1" s="1"/>
  <c r="D19" i="1"/>
  <c r="F19" i="1" s="1"/>
  <c r="D20" i="1"/>
  <c r="F20" i="1" s="1"/>
  <c r="D21" i="1"/>
  <c r="F21" i="1" s="1"/>
  <c r="D22" i="1"/>
  <c r="F22" i="1" s="1"/>
  <c r="D23" i="1"/>
  <c r="F23" i="1" s="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2" i="1"/>
  <c r="F12" i="1" s="1"/>
  <c r="A12" i="1" l="1"/>
  <c r="B25" i="3" l="1"/>
  <c r="D10" i="3"/>
  <c r="D8" i="3"/>
  <c r="C2" i="1" l="1"/>
  <c r="A13" i="1"/>
  <c r="B13" i="1"/>
  <c r="C13" i="1"/>
  <c r="A14" i="1"/>
  <c r="B14" i="1"/>
  <c r="C14" i="1"/>
  <c r="A15" i="1"/>
  <c r="B15" i="1"/>
  <c r="C15" i="1"/>
  <c r="A16" i="1"/>
  <c r="B16" i="1"/>
  <c r="C16" i="1"/>
  <c r="A17" i="1"/>
  <c r="B17" i="1"/>
  <c r="C17" i="1"/>
  <c r="A18" i="1"/>
  <c r="B18" i="1"/>
  <c r="C18" i="1"/>
  <c r="A19" i="1"/>
  <c r="B19" i="1"/>
  <c r="C19" i="1"/>
  <c r="A20" i="1"/>
  <c r="B20" i="1"/>
  <c r="C20" i="1"/>
  <c r="A21" i="1"/>
  <c r="C21" i="1"/>
  <c r="A22" i="1"/>
  <c r="B22" i="1"/>
  <c r="C22" i="1"/>
  <c r="A23" i="1"/>
  <c r="B23" i="1"/>
  <c r="C23" i="1"/>
  <c r="A24" i="1"/>
  <c r="B24" i="1"/>
  <c r="C24" i="1"/>
  <c r="A25" i="1"/>
  <c r="B25" i="1"/>
  <c r="C25" i="1"/>
  <c r="A26" i="1"/>
  <c r="B26" i="1"/>
  <c r="C26" i="1"/>
  <c r="A27" i="1"/>
  <c r="B27" i="1"/>
  <c r="C27" i="1"/>
  <c r="A28" i="1"/>
  <c r="B28" i="1"/>
  <c r="C28" i="1"/>
  <c r="A29" i="1"/>
  <c r="B29" i="1"/>
  <c r="C29" i="1"/>
  <c r="A30" i="1"/>
  <c r="B30" i="1"/>
  <c r="C30" i="1"/>
  <c r="A31" i="1"/>
  <c r="B31" i="1"/>
  <c r="C31" i="1"/>
  <c r="A32" i="1"/>
  <c r="B32" i="1"/>
  <c r="C32" i="1"/>
  <c r="A33" i="1"/>
  <c r="B33" i="1"/>
  <c r="C33" i="1"/>
  <c r="A34" i="1"/>
  <c r="B34" i="1"/>
  <c r="C34" i="1"/>
  <c r="A35" i="1"/>
  <c r="B35" i="1"/>
  <c r="C35" i="1"/>
  <c r="A36" i="1"/>
  <c r="B36" i="1"/>
  <c r="C36" i="1"/>
  <c r="A37" i="1"/>
  <c r="B37" i="1"/>
  <c r="C37" i="1"/>
  <c r="A38" i="1"/>
  <c r="B38" i="1"/>
  <c r="C38" i="1"/>
  <c r="A39" i="1"/>
  <c r="B39" i="1"/>
  <c r="C39" i="1"/>
  <c r="A40" i="1"/>
  <c r="B40" i="1"/>
  <c r="C40" i="1"/>
  <c r="A41" i="1"/>
  <c r="B41" i="1"/>
  <c r="C41" i="1"/>
  <c r="A42" i="1"/>
  <c r="B42" i="1"/>
  <c r="C42" i="1"/>
  <c r="A43" i="1"/>
  <c r="B43" i="1"/>
  <c r="C43" i="1"/>
  <c r="A44" i="1"/>
  <c r="B44" i="1"/>
  <c r="C44" i="1"/>
  <c r="A45" i="1"/>
  <c r="B45" i="1"/>
  <c r="C45" i="1"/>
  <c r="A46" i="1"/>
  <c r="B46" i="1"/>
  <c r="C46" i="1"/>
  <c r="A47" i="1"/>
  <c r="B47" i="1"/>
  <c r="C47" i="1"/>
  <c r="A48" i="1"/>
  <c r="B48" i="1"/>
  <c r="C48" i="1"/>
  <c r="A49" i="1"/>
  <c r="B49" i="1"/>
  <c r="C49" i="1"/>
  <c r="A50" i="1"/>
  <c r="B50" i="1"/>
  <c r="C50" i="1"/>
  <c r="A51" i="1"/>
  <c r="B51" i="1"/>
  <c r="C51" i="1"/>
  <c r="A52" i="1"/>
  <c r="B52" i="1"/>
  <c r="C52" i="1"/>
  <c r="A53" i="1"/>
  <c r="B53" i="1"/>
  <c r="C53" i="1"/>
  <c r="A54" i="1"/>
  <c r="B54" i="1"/>
  <c r="C54" i="1"/>
  <c r="A55" i="1"/>
  <c r="B55" i="1"/>
  <c r="C55" i="1"/>
  <c r="A56" i="1"/>
  <c r="B56" i="1"/>
  <c r="C56" i="1"/>
  <c r="A57" i="1"/>
  <c r="B57" i="1"/>
  <c r="C57" i="1"/>
  <c r="A58" i="1"/>
  <c r="B58" i="1"/>
  <c r="C58" i="1"/>
  <c r="A59" i="1"/>
  <c r="B59" i="1"/>
  <c r="C59" i="1"/>
  <c r="A60" i="1"/>
  <c r="B60" i="1"/>
  <c r="C60" i="1"/>
  <c r="A61" i="1"/>
  <c r="B61" i="1"/>
  <c r="C61" i="1"/>
  <c r="A62" i="1"/>
  <c r="B62" i="1"/>
  <c r="C62" i="1"/>
  <c r="A63" i="1"/>
  <c r="B63" i="1"/>
  <c r="C63" i="1"/>
  <c r="A64" i="1"/>
  <c r="B64" i="1"/>
  <c r="C64" i="1"/>
  <c r="A65" i="1"/>
  <c r="B65" i="1"/>
  <c r="C65" i="1"/>
  <c r="A66" i="1"/>
  <c r="B66" i="1"/>
  <c r="C66" i="1"/>
  <c r="A67" i="1"/>
  <c r="B67" i="1"/>
  <c r="C67" i="1"/>
  <c r="A68" i="1"/>
  <c r="B68" i="1"/>
  <c r="C68" i="1"/>
  <c r="A69" i="1"/>
  <c r="B69" i="1"/>
  <c r="C69" i="1"/>
  <c r="A70" i="1"/>
  <c r="B70" i="1"/>
  <c r="C70" i="1"/>
  <c r="A71" i="1"/>
  <c r="B71" i="1"/>
  <c r="C71" i="1"/>
  <c r="A72" i="1"/>
  <c r="B72" i="1"/>
  <c r="C72" i="1"/>
  <c r="A73" i="1"/>
  <c r="B73" i="1"/>
  <c r="C73" i="1"/>
  <c r="A74" i="1"/>
  <c r="B74" i="1"/>
  <c r="C74" i="1"/>
  <c r="A75" i="1"/>
  <c r="B75" i="1"/>
  <c r="C75" i="1"/>
  <c r="A76" i="1"/>
  <c r="B76" i="1"/>
  <c r="C76" i="1"/>
  <c r="A77" i="1"/>
  <c r="B77" i="1"/>
  <c r="C77" i="1"/>
  <c r="A78" i="1"/>
  <c r="B78" i="1"/>
  <c r="C78" i="1"/>
  <c r="A79" i="1"/>
  <c r="B79" i="1"/>
  <c r="C79" i="1"/>
  <c r="A80" i="1"/>
  <c r="B80" i="1"/>
  <c r="C80" i="1"/>
  <c r="A81" i="1"/>
  <c r="B81" i="1"/>
  <c r="C81" i="1"/>
  <c r="A82" i="1"/>
  <c r="B82" i="1"/>
  <c r="C82" i="1"/>
  <c r="A83" i="1"/>
  <c r="B83" i="1"/>
  <c r="C83" i="1"/>
  <c r="A84" i="1"/>
  <c r="B84" i="1"/>
  <c r="C84" i="1"/>
  <c r="A85" i="1"/>
  <c r="B85" i="1"/>
  <c r="C85" i="1"/>
  <c r="A86" i="1"/>
  <c r="B86" i="1"/>
  <c r="C86" i="1"/>
  <c r="A87" i="1"/>
  <c r="B87" i="1"/>
  <c r="C87" i="1"/>
  <c r="A88" i="1"/>
  <c r="B88" i="1"/>
  <c r="C88" i="1"/>
  <c r="A89" i="1"/>
  <c r="B89" i="1"/>
  <c r="C89" i="1"/>
  <c r="A90" i="1"/>
  <c r="B90" i="1"/>
  <c r="C90" i="1"/>
  <c r="A91" i="1"/>
  <c r="B91" i="1"/>
  <c r="C91" i="1"/>
  <c r="A92" i="1"/>
  <c r="B92" i="1"/>
  <c r="C92" i="1"/>
  <c r="A93" i="1"/>
  <c r="B93" i="1"/>
  <c r="C93" i="1"/>
  <c r="A94" i="1"/>
  <c r="B94" i="1"/>
  <c r="C94" i="1"/>
  <c r="A95" i="1"/>
  <c r="B95" i="1"/>
  <c r="C95" i="1"/>
  <c r="A96" i="1"/>
  <c r="B96" i="1"/>
  <c r="C96" i="1"/>
  <c r="A97" i="1"/>
  <c r="B97" i="1"/>
  <c r="C97" i="1"/>
  <c r="A98" i="1"/>
  <c r="B98" i="1"/>
  <c r="C98" i="1"/>
  <c r="A99" i="1"/>
  <c r="B99" i="1"/>
  <c r="C99" i="1"/>
  <c r="A100" i="1"/>
  <c r="B100" i="1"/>
  <c r="C100" i="1"/>
  <c r="A101" i="1"/>
  <c r="B101" i="1"/>
  <c r="C101" i="1"/>
  <c r="A102" i="1"/>
  <c r="B102" i="1"/>
  <c r="C102" i="1"/>
  <c r="A103" i="1"/>
  <c r="B103" i="1"/>
  <c r="C103" i="1"/>
  <c r="A104" i="1"/>
  <c r="B104" i="1"/>
  <c r="C104" i="1"/>
  <c r="A105" i="1"/>
  <c r="B105" i="1"/>
  <c r="C105" i="1"/>
  <c r="A106" i="1"/>
  <c r="B106" i="1"/>
  <c r="C106" i="1"/>
  <c r="A107" i="1"/>
  <c r="B107" i="1"/>
  <c r="C107" i="1"/>
  <c r="A108" i="1"/>
  <c r="B108" i="1"/>
  <c r="C108" i="1"/>
  <c r="A109" i="1"/>
  <c r="B109" i="1"/>
  <c r="C109" i="1"/>
  <c r="A110" i="1"/>
  <c r="B110" i="1"/>
  <c r="C110" i="1"/>
  <c r="C12" i="1"/>
  <c r="B12" i="1"/>
  <c r="G12" i="1" l="1"/>
  <c r="H13" i="1"/>
  <c r="H21" i="1"/>
  <c r="I21" i="1" s="1"/>
  <c r="H14" i="1"/>
  <c r="I14" i="1" s="1"/>
  <c r="H22" i="1"/>
  <c r="I22" i="1" s="1"/>
  <c r="H15" i="1"/>
  <c r="I15" i="1" s="1"/>
  <c r="H23" i="1"/>
  <c r="I23" i="1" s="1"/>
  <c r="H16" i="1"/>
  <c r="I16" i="1" s="1"/>
  <c r="H12" i="1"/>
  <c r="I12" i="1" s="1"/>
  <c r="H17" i="1"/>
  <c r="I17" i="1" s="1"/>
  <c r="H19" i="1"/>
  <c r="H18" i="1"/>
  <c r="I18" i="1" s="1"/>
  <c r="H20" i="1"/>
  <c r="I20" i="1" s="1"/>
  <c r="G109" i="1"/>
  <c r="Q109" i="1"/>
  <c r="P109" i="1"/>
  <c r="N109" i="1"/>
  <c r="O109" i="1"/>
  <c r="I109" i="1"/>
  <c r="G101" i="1"/>
  <c r="Q101" i="1"/>
  <c r="P101" i="1"/>
  <c r="N101" i="1"/>
  <c r="O101" i="1"/>
  <c r="I101" i="1"/>
  <c r="G93" i="1"/>
  <c r="Q93" i="1"/>
  <c r="P93" i="1"/>
  <c r="N93" i="1"/>
  <c r="O93" i="1"/>
  <c r="I93" i="1"/>
  <c r="G85" i="1"/>
  <c r="Q85" i="1"/>
  <c r="P85" i="1"/>
  <c r="N85" i="1"/>
  <c r="O85" i="1"/>
  <c r="I85" i="1"/>
  <c r="G77" i="1"/>
  <c r="Q77" i="1"/>
  <c r="P77" i="1"/>
  <c r="N77" i="1"/>
  <c r="O77" i="1"/>
  <c r="I77" i="1"/>
  <c r="G69" i="1"/>
  <c r="Q69" i="1"/>
  <c r="P69" i="1"/>
  <c r="N69" i="1"/>
  <c r="O69" i="1"/>
  <c r="I69" i="1"/>
  <c r="G61" i="1"/>
  <c r="Q61" i="1"/>
  <c r="P61" i="1"/>
  <c r="N61" i="1"/>
  <c r="O61" i="1"/>
  <c r="I61" i="1"/>
  <c r="G53" i="1"/>
  <c r="Q53" i="1"/>
  <c r="P53" i="1"/>
  <c r="N53" i="1"/>
  <c r="O53" i="1"/>
  <c r="I53" i="1"/>
  <c r="G45" i="1"/>
  <c r="Q45" i="1"/>
  <c r="P45" i="1"/>
  <c r="N45" i="1"/>
  <c r="O45" i="1"/>
  <c r="I45" i="1"/>
  <c r="G37" i="1"/>
  <c r="Q37" i="1"/>
  <c r="P37" i="1"/>
  <c r="N37" i="1"/>
  <c r="O37" i="1"/>
  <c r="I37" i="1"/>
  <c r="G29" i="1"/>
  <c r="Q29" i="1"/>
  <c r="P29" i="1"/>
  <c r="N29" i="1"/>
  <c r="O29" i="1"/>
  <c r="I29" i="1"/>
  <c r="G18" i="1"/>
  <c r="O106" i="1"/>
  <c r="I106" i="1"/>
  <c r="Q106" i="1"/>
  <c r="G106" i="1"/>
  <c r="P106" i="1"/>
  <c r="N106" i="1"/>
  <c r="I42" i="1"/>
  <c r="N42" i="1"/>
  <c r="O42" i="1"/>
  <c r="G42" i="1"/>
  <c r="Q42" i="1"/>
  <c r="P42" i="1"/>
  <c r="G103" i="1"/>
  <c r="Q103" i="1"/>
  <c r="P103" i="1"/>
  <c r="N103" i="1"/>
  <c r="O103" i="1"/>
  <c r="I103" i="1"/>
  <c r="G95" i="1"/>
  <c r="Q95" i="1"/>
  <c r="P95" i="1"/>
  <c r="N95" i="1"/>
  <c r="O95" i="1"/>
  <c r="I95" i="1"/>
  <c r="G87" i="1"/>
  <c r="I87" i="1"/>
  <c r="Q87" i="1"/>
  <c r="P87" i="1"/>
  <c r="N87" i="1"/>
  <c r="O87" i="1"/>
  <c r="I79" i="1"/>
  <c r="G79" i="1"/>
  <c r="Q79" i="1"/>
  <c r="P79" i="1"/>
  <c r="N79" i="1"/>
  <c r="O79" i="1"/>
  <c r="G71" i="1"/>
  <c r="Q71" i="1"/>
  <c r="P71" i="1"/>
  <c r="N71" i="1"/>
  <c r="O71" i="1"/>
  <c r="I71" i="1"/>
  <c r="G63" i="1"/>
  <c r="Q63" i="1"/>
  <c r="P63" i="1"/>
  <c r="N63" i="1"/>
  <c r="O63" i="1"/>
  <c r="I63" i="1"/>
  <c r="G55" i="1"/>
  <c r="Q55" i="1"/>
  <c r="P55" i="1"/>
  <c r="N55" i="1"/>
  <c r="O55" i="1"/>
  <c r="I55" i="1"/>
  <c r="I47" i="1"/>
  <c r="G47" i="1"/>
  <c r="Q47" i="1"/>
  <c r="P47" i="1"/>
  <c r="N47" i="1"/>
  <c r="O47" i="1"/>
  <c r="G39" i="1"/>
  <c r="Q39" i="1"/>
  <c r="P39" i="1"/>
  <c r="N39" i="1"/>
  <c r="O39" i="1"/>
  <c r="I39" i="1"/>
  <c r="G31" i="1"/>
  <c r="Q31" i="1"/>
  <c r="P31" i="1"/>
  <c r="N31" i="1"/>
  <c r="O31" i="1"/>
  <c r="I31" i="1"/>
  <c r="G23" i="1"/>
  <c r="G20" i="1"/>
  <c r="I98" i="1"/>
  <c r="Q98" i="1"/>
  <c r="N98" i="1"/>
  <c r="P98" i="1"/>
  <c r="O98" i="1"/>
  <c r="G98" i="1"/>
  <c r="Q82" i="1"/>
  <c r="N82" i="1"/>
  <c r="I82" i="1"/>
  <c r="P82" i="1"/>
  <c r="O82" i="1"/>
  <c r="G82" i="1"/>
  <c r="I66" i="1"/>
  <c r="Q66" i="1"/>
  <c r="G66" i="1"/>
  <c r="P66" i="1"/>
  <c r="N66" i="1"/>
  <c r="O66" i="1"/>
  <c r="I34" i="1"/>
  <c r="N34" i="1"/>
  <c r="O34" i="1"/>
  <c r="Q34" i="1"/>
  <c r="P34" i="1"/>
  <c r="G34" i="1"/>
  <c r="G15" i="1"/>
  <c r="Q108" i="1"/>
  <c r="P108" i="1"/>
  <c r="N108" i="1"/>
  <c r="O108" i="1"/>
  <c r="I108" i="1"/>
  <c r="G108" i="1"/>
  <c r="Q100" i="1"/>
  <c r="P100" i="1"/>
  <c r="N100" i="1"/>
  <c r="O100" i="1"/>
  <c r="I100" i="1"/>
  <c r="G100" i="1"/>
  <c r="Q92" i="1"/>
  <c r="P92" i="1"/>
  <c r="N92" i="1"/>
  <c r="O92" i="1"/>
  <c r="I92" i="1"/>
  <c r="G92" i="1"/>
  <c r="Q84" i="1"/>
  <c r="P84" i="1"/>
  <c r="N84" i="1"/>
  <c r="O84" i="1"/>
  <c r="I84" i="1"/>
  <c r="G84" i="1"/>
  <c r="Q76" i="1"/>
  <c r="P76" i="1"/>
  <c r="N76" i="1"/>
  <c r="O76" i="1"/>
  <c r="I76" i="1"/>
  <c r="G76" i="1"/>
  <c r="Q68" i="1"/>
  <c r="P68" i="1"/>
  <c r="N68" i="1"/>
  <c r="O68" i="1"/>
  <c r="I68" i="1"/>
  <c r="G68" i="1"/>
  <c r="Q60" i="1"/>
  <c r="P60" i="1"/>
  <c r="N60" i="1"/>
  <c r="O60" i="1"/>
  <c r="I60" i="1"/>
  <c r="G60" i="1"/>
  <c r="Q52" i="1"/>
  <c r="P52" i="1"/>
  <c r="N52" i="1"/>
  <c r="O52" i="1"/>
  <c r="I52" i="1"/>
  <c r="G52" i="1"/>
  <c r="Q44" i="1"/>
  <c r="P44" i="1"/>
  <c r="N44" i="1"/>
  <c r="O44" i="1"/>
  <c r="I44" i="1"/>
  <c r="G44" i="1"/>
  <c r="Q36" i="1"/>
  <c r="P36" i="1"/>
  <c r="N36" i="1"/>
  <c r="O36" i="1"/>
  <c r="I36" i="1"/>
  <c r="G36" i="1"/>
  <c r="Q28" i="1"/>
  <c r="P28" i="1"/>
  <c r="N28" i="1"/>
  <c r="O28" i="1"/>
  <c r="I28" i="1"/>
  <c r="G28" i="1"/>
  <c r="G17" i="1"/>
  <c r="P58" i="1"/>
  <c r="I58" i="1"/>
  <c r="Q58" i="1"/>
  <c r="N58" i="1"/>
  <c r="G58" i="1"/>
  <c r="O58" i="1"/>
  <c r="I105" i="1"/>
  <c r="G105" i="1"/>
  <c r="Q105" i="1"/>
  <c r="P105" i="1"/>
  <c r="N105" i="1"/>
  <c r="O105" i="1"/>
  <c r="I97" i="1"/>
  <c r="G97" i="1"/>
  <c r="Q97" i="1"/>
  <c r="P97" i="1"/>
  <c r="N97" i="1"/>
  <c r="O97" i="1"/>
  <c r="I89" i="1"/>
  <c r="G89" i="1"/>
  <c r="Q89" i="1"/>
  <c r="P89" i="1"/>
  <c r="N89" i="1"/>
  <c r="O89" i="1"/>
  <c r="I81" i="1"/>
  <c r="G81" i="1"/>
  <c r="Q81" i="1"/>
  <c r="P81" i="1"/>
  <c r="N81" i="1"/>
  <c r="O81" i="1"/>
  <c r="I73" i="1"/>
  <c r="G73" i="1"/>
  <c r="Q73" i="1"/>
  <c r="P73" i="1"/>
  <c r="N73" i="1"/>
  <c r="O73" i="1"/>
  <c r="I65" i="1"/>
  <c r="G65" i="1"/>
  <c r="Q65" i="1"/>
  <c r="P65" i="1"/>
  <c r="N65" i="1"/>
  <c r="O65" i="1"/>
  <c r="I57" i="1"/>
  <c r="G57" i="1"/>
  <c r="Q57" i="1"/>
  <c r="P57" i="1"/>
  <c r="N57" i="1"/>
  <c r="O57" i="1"/>
  <c r="I49" i="1"/>
  <c r="G49" i="1"/>
  <c r="Q49" i="1"/>
  <c r="P49" i="1"/>
  <c r="N49" i="1"/>
  <c r="O49" i="1"/>
  <c r="I41" i="1"/>
  <c r="G41" i="1"/>
  <c r="Q41" i="1"/>
  <c r="P41" i="1"/>
  <c r="N41" i="1"/>
  <c r="O41" i="1"/>
  <c r="I33" i="1"/>
  <c r="G33" i="1"/>
  <c r="Q33" i="1"/>
  <c r="P33" i="1"/>
  <c r="N33" i="1"/>
  <c r="O33" i="1"/>
  <c r="I25" i="1"/>
  <c r="G25" i="1"/>
  <c r="Q25" i="1"/>
  <c r="P25" i="1"/>
  <c r="N25" i="1"/>
  <c r="O25" i="1"/>
  <c r="G14" i="1"/>
  <c r="I74" i="1"/>
  <c r="P74" i="1"/>
  <c r="O74" i="1"/>
  <c r="N74" i="1"/>
  <c r="G74" i="1"/>
  <c r="Q74" i="1"/>
  <c r="G110" i="1"/>
  <c r="Q110" i="1"/>
  <c r="P110" i="1"/>
  <c r="N110" i="1"/>
  <c r="O110" i="1"/>
  <c r="I110" i="1"/>
  <c r="G102" i="1"/>
  <c r="Q102" i="1"/>
  <c r="P102" i="1"/>
  <c r="N102" i="1"/>
  <c r="O102" i="1"/>
  <c r="I102" i="1"/>
  <c r="G94" i="1"/>
  <c r="Q94" i="1"/>
  <c r="P94" i="1"/>
  <c r="N94" i="1"/>
  <c r="O94" i="1"/>
  <c r="I94" i="1"/>
  <c r="G86" i="1"/>
  <c r="Q86" i="1"/>
  <c r="P86" i="1"/>
  <c r="N86" i="1"/>
  <c r="O86" i="1"/>
  <c r="I86" i="1"/>
  <c r="G78" i="1"/>
  <c r="Q78" i="1"/>
  <c r="P78" i="1"/>
  <c r="N78" i="1"/>
  <c r="O78" i="1"/>
  <c r="I78" i="1"/>
  <c r="G70" i="1"/>
  <c r="Q70" i="1"/>
  <c r="P70" i="1"/>
  <c r="N70" i="1"/>
  <c r="O70" i="1"/>
  <c r="I70" i="1"/>
  <c r="G62" i="1"/>
  <c r="Q62" i="1"/>
  <c r="P62" i="1"/>
  <c r="N62" i="1"/>
  <c r="O62" i="1"/>
  <c r="I62" i="1"/>
  <c r="G54" i="1"/>
  <c r="Q54" i="1"/>
  <c r="P54" i="1"/>
  <c r="N54" i="1"/>
  <c r="O54" i="1"/>
  <c r="I54" i="1"/>
  <c r="G46" i="1"/>
  <c r="Q46" i="1"/>
  <c r="P46" i="1"/>
  <c r="N46" i="1"/>
  <c r="O46" i="1"/>
  <c r="I46" i="1"/>
  <c r="G38" i="1"/>
  <c r="Q38" i="1"/>
  <c r="P38" i="1"/>
  <c r="N38" i="1"/>
  <c r="O38" i="1"/>
  <c r="I38" i="1"/>
  <c r="G30" i="1"/>
  <c r="Q30" i="1"/>
  <c r="P30" i="1"/>
  <c r="N30" i="1"/>
  <c r="O30" i="1"/>
  <c r="I30" i="1"/>
  <c r="G22" i="1"/>
  <c r="I19" i="1"/>
  <c r="G19" i="1"/>
  <c r="K19" i="1" s="1"/>
  <c r="L19" i="1" s="1"/>
  <c r="N26" i="1"/>
  <c r="I26" i="1"/>
  <c r="O26" i="1"/>
  <c r="G26" i="1"/>
  <c r="P26" i="1"/>
  <c r="Q26" i="1"/>
  <c r="G107" i="1"/>
  <c r="I107" i="1"/>
  <c r="Q107" i="1"/>
  <c r="P107" i="1"/>
  <c r="N107" i="1"/>
  <c r="O107" i="1"/>
  <c r="G99" i="1"/>
  <c r="I99" i="1"/>
  <c r="Q99" i="1"/>
  <c r="P99" i="1"/>
  <c r="N99" i="1"/>
  <c r="O99" i="1"/>
  <c r="I91" i="1"/>
  <c r="G91" i="1"/>
  <c r="Q91" i="1"/>
  <c r="P91" i="1"/>
  <c r="N91" i="1"/>
  <c r="O91" i="1"/>
  <c r="I83" i="1"/>
  <c r="G83" i="1"/>
  <c r="Q83" i="1"/>
  <c r="P83" i="1"/>
  <c r="N83" i="1"/>
  <c r="O83" i="1"/>
  <c r="I75" i="1"/>
  <c r="Q75" i="1"/>
  <c r="P75" i="1"/>
  <c r="N75" i="1"/>
  <c r="O75" i="1"/>
  <c r="G75" i="1"/>
  <c r="I67" i="1"/>
  <c r="G67" i="1"/>
  <c r="Q67" i="1"/>
  <c r="P67" i="1"/>
  <c r="N67" i="1"/>
  <c r="O67" i="1"/>
  <c r="I59" i="1"/>
  <c r="G59" i="1"/>
  <c r="Q59" i="1"/>
  <c r="P59" i="1"/>
  <c r="N59" i="1"/>
  <c r="O59" i="1"/>
  <c r="G51" i="1"/>
  <c r="I51" i="1"/>
  <c r="Q51" i="1"/>
  <c r="P51" i="1"/>
  <c r="N51" i="1"/>
  <c r="O51" i="1"/>
  <c r="G43" i="1"/>
  <c r="I43" i="1"/>
  <c r="Q43" i="1"/>
  <c r="P43" i="1"/>
  <c r="N43" i="1"/>
  <c r="O43" i="1"/>
  <c r="I35" i="1"/>
  <c r="Q35" i="1"/>
  <c r="P35" i="1"/>
  <c r="N35" i="1"/>
  <c r="O35" i="1"/>
  <c r="G35" i="1"/>
  <c r="I27" i="1"/>
  <c r="G27" i="1"/>
  <c r="M27" i="1" s="1"/>
  <c r="G16" i="1"/>
  <c r="I90" i="1"/>
  <c r="O90" i="1"/>
  <c r="G90" i="1"/>
  <c r="N90" i="1"/>
  <c r="Q90" i="1"/>
  <c r="P90" i="1"/>
  <c r="I50" i="1"/>
  <c r="Q50" i="1"/>
  <c r="O50" i="1"/>
  <c r="P50" i="1"/>
  <c r="G50" i="1"/>
  <c r="N50" i="1"/>
  <c r="G104" i="1"/>
  <c r="Q104" i="1"/>
  <c r="P104" i="1"/>
  <c r="N104" i="1"/>
  <c r="O104" i="1"/>
  <c r="I104" i="1"/>
  <c r="G96" i="1"/>
  <c r="Q96" i="1"/>
  <c r="P96" i="1"/>
  <c r="N96" i="1"/>
  <c r="O96" i="1"/>
  <c r="I96" i="1"/>
  <c r="G88" i="1"/>
  <c r="Q88" i="1"/>
  <c r="P88" i="1"/>
  <c r="N88" i="1"/>
  <c r="O88" i="1"/>
  <c r="I88" i="1"/>
  <c r="G80" i="1"/>
  <c r="Q80" i="1"/>
  <c r="P80" i="1"/>
  <c r="N80" i="1"/>
  <c r="O80" i="1"/>
  <c r="I80" i="1"/>
  <c r="G72" i="1"/>
  <c r="Q72" i="1"/>
  <c r="P72" i="1"/>
  <c r="N72" i="1"/>
  <c r="O72" i="1"/>
  <c r="I72" i="1"/>
  <c r="G64" i="1"/>
  <c r="Q64" i="1"/>
  <c r="P64" i="1"/>
  <c r="N64" i="1"/>
  <c r="O64" i="1"/>
  <c r="I64" i="1"/>
  <c r="G56" i="1"/>
  <c r="Q56" i="1"/>
  <c r="P56" i="1"/>
  <c r="N56" i="1"/>
  <c r="O56" i="1"/>
  <c r="I56" i="1"/>
  <c r="G48" i="1"/>
  <c r="Q48" i="1"/>
  <c r="P48" i="1"/>
  <c r="N48" i="1"/>
  <c r="O48" i="1"/>
  <c r="I48" i="1"/>
  <c r="G40" i="1"/>
  <c r="Q40" i="1"/>
  <c r="P40" i="1"/>
  <c r="N40" i="1"/>
  <c r="O40" i="1"/>
  <c r="I40" i="1"/>
  <c r="G32" i="1"/>
  <c r="Q32" i="1"/>
  <c r="P32" i="1"/>
  <c r="N32" i="1"/>
  <c r="O32" i="1"/>
  <c r="I32" i="1"/>
  <c r="G24" i="1"/>
  <c r="Q24" i="1"/>
  <c r="P24" i="1"/>
  <c r="N24" i="1"/>
  <c r="O24" i="1"/>
  <c r="I24" i="1"/>
  <c r="G21" i="1"/>
  <c r="G13" i="1"/>
  <c r="K13" i="1" s="1"/>
  <c r="L13" i="1" s="1"/>
  <c r="I13" i="1"/>
  <c r="L73" i="1"/>
  <c r="R73" i="1"/>
  <c r="R57" i="1"/>
  <c r="L57" i="1"/>
  <c r="R109" i="1"/>
  <c r="L109" i="1"/>
  <c r="R101" i="1"/>
  <c r="L101" i="1"/>
  <c r="R93" i="1"/>
  <c r="L93" i="1"/>
  <c r="R85" i="1"/>
  <c r="L85" i="1"/>
  <c r="R77" i="1"/>
  <c r="L77" i="1"/>
  <c r="R69" i="1"/>
  <c r="L69" i="1"/>
  <c r="R61" i="1"/>
  <c r="L61" i="1"/>
  <c r="R53" i="1"/>
  <c r="L53" i="1"/>
  <c r="R45" i="1"/>
  <c r="L45" i="1"/>
  <c r="R37" i="1"/>
  <c r="L37" i="1"/>
  <c r="R29" i="1"/>
  <c r="L29" i="1"/>
  <c r="L89" i="1"/>
  <c r="R89" i="1"/>
  <c r="L41" i="1"/>
  <c r="R41" i="1"/>
  <c r="R94" i="1"/>
  <c r="L94" i="1"/>
  <c r="R78" i="1"/>
  <c r="L78" i="1"/>
  <c r="R62" i="1"/>
  <c r="L62" i="1"/>
  <c r="R106" i="1"/>
  <c r="L106" i="1"/>
  <c r="R98" i="1"/>
  <c r="L98" i="1"/>
  <c r="L90" i="1"/>
  <c r="R90" i="1"/>
  <c r="R82" i="1"/>
  <c r="L82" i="1"/>
  <c r="R74" i="1"/>
  <c r="L74" i="1"/>
  <c r="R66" i="1"/>
  <c r="L66" i="1"/>
  <c r="R58" i="1"/>
  <c r="L58" i="1"/>
  <c r="L50" i="1"/>
  <c r="R50" i="1"/>
  <c r="R42" i="1"/>
  <c r="L42" i="1"/>
  <c r="R34" i="1"/>
  <c r="L34" i="1"/>
  <c r="R26" i="1"/>
  <c r="L26" i="1"/>
  <c r="L97" i="1"/>
  <c r="R97" i="1"/>
  <c r="L49" i="1"/>
  <c r="R49" i="1"/>
  <c r="L33" i="1"/>
  <c r="R33" i="1"/>
  <c r="R102" i="1"/>
  <c r="L102" i="1"/>
  <c r="R86" i="1"/>
  <c r="L86" i="1"/>
  <c r="R70" i="1"/>
  <c r="L70" i="1"/>
  <c r="R103" i="1"/>
  <c r="L103" i="1"/>
  <c r="R95" i="1"/>
  <c r="L95" i="1"/>
  <c r="R87" i="1"/>
  <c r="L87" i="1"/>
  <c r="R79" i="1"/>
  <c r="L79" i="1"/>
  <c r="R71" i="1"/>
  <c r="L71" i="1"/>
  <c r="R63" i="1"/>
  <c r="L63" i="1"/>
  <c r="R55" i="1"/>
  <c r="L55" i="1"/>
  <c r="R47" i="1"/>
  <c r="L47" i="1"/>
  <c r="R39" i="1"/>
  <c r="L39" i="1"/>
  <c r="R31" i="1"/>
  <c r="L31" i="1"/>
  <c r="R81" i="1"/>
  <c r="L81" i="1"/>
  <c r="R25" i="1"/>
  <c r="L25" i="1"/>
  <c r="R110" i="1"/>
  <c r="L110" i="1"/>
  <c r="R54" i="1"/>
  <c r="L54" i="1"/>
  <c r="R108" i="1"/>
  <c r="L108" i="1"/>
  <c r="R100" i="1"/>
  <c r="L100" i="1"/>
  <c r="R92" i="1"/>
  <c r="L92" i="1"/>
  <c r="R84" i="1"/>
  <c r="L84" i="1"/>
  <c r="R76" i="1"/>
  <c r="L76" i="1"/>
  <c r="R68" i="1"/>
  <c r="L68" i="1"/>
  <c r="R60" i="1"/>
  <c r="L60" i="1"/>
  <c r="R52" i="1"/>
  <c r="L52" i="1"/>
  <c r="R44" i="1"/>
  <c r="L44" i="1"/>
  <c r="R36" i="1"/>
  <c r="L36" i="1"/>
  <c r="R28" i="1"/>
  <c r="L28" i="1"/>
  <c r="L105" i="1"/>
  <c r="R105" i="1"/>
  <c r="L65" i="1"/>
  <c r="R65" i="1"/>
  <c r="R46" i="1"/>
  <c r="L46" i="1"/>
  <c r="R38" i="1"/>
  <c r="L38" i="1"/>
  <c r="R30" i="1"/>
  <c r="L30" i="1"/>
  <c r="L107" i="1"/>
  <c r="R107" i="1"/>
  <c r="L99" i="1"/>
  <c r="R99" i="1"/>
  <c r="L91" i="1"/>
  <c r="R91" i="1"/>
  <c r="L83" i="1"/>
  <c r="R83" i="1"/>
  <c r="L75" i="1"/>
  <c r="R75" i="1"/>
  <c r="L67" i="1"/>
  <c r="R67" i="1"/>
  <c r="L59" i="1"/>
  <c r="R59" i="1"/>
  <c r="L51" i="1"/>
  <c r="R51" i="1"/>
  <c r="L43" i="1"/>
  <c r="R43" i="1"/>
  <c r="L35" i="1"/>
  <c r="R35" i="1"/>
  <c r="R104" i="1"/>
  <c r="L104" i="1"/>
  <c r="R96" i="1"/>
  <c r="L96" i="1"/>
  <c r="R88" i="1"/>
  <c r="L88" i="1"/>
  <c r="R80" i="1"/>
  <c r="L80" i="1"/>
  <c r="R72" i="1"/>
  <c r="L72" i="1"/>
  <c r="R64" i="1"/>
  <c r="L64" i="1"/>
  <c r="R56" i="1"/>
  <c r="L56" i="1"/>
  <c r="R48" i="1"/>
  <c r="L48" i="1"/>
  <c r="R40" i="1"/>
  <c r="L40" i="1"/>
  <c r="R32" i="1"/>
  <c r="L32" i="1"/>
  <c r="R24" i="1"/>
  <c r="L24" i="1"/>
  <c r="M109" i="1"/>
  <c r="K109" i="1"/>
  <c r="M101" i="1"/>
  <c r="K101" i="1"/>
  <c r="M93" i="1"/>
  <c r="K93" i="1"/>
  <c r="M85" i="1"/>
  <c r="K85" i="1"/>
  <c r="M77" i="1"/>
  <c r="K77" i="1"/>
  <c r="M69" i="1"/>
  <c r="K69" i="1"/>
  <c r="M61" i="1"/>
  <c r="K61" i="1"/>
  <c r="M53" i="1"/>
  <c r="K53" i="1"/>
  <c r="M45" i="1"/>
  <c r="K45" i="1"/>
  <c r="M37" i="1"/>
  <c r="K37" i="1"/>
  <c r="M29" i="1"/>
  <c r="K29" i="1"/>
  <c r="K106" i="1"/>
  <c r="M106" i="1"/>
  <c r="K98" i="1"/>
  <c r="M98" i="1"/>
  <c r="M90" i="1"/>
  <c r="K90" i="1"/>
  <c r="M82" i="1"/>
  <c r="K82" i="1"/>
  <c r="M74" i="1"/>
  <c r="K74" i="1"/>
  <c r="K66" i="1"/>
  <c r="M66" i="1"/>
  <c r="K58" i="1"/>
  <c r="M58" i="1"/>
  <c r="K50" i="1"/>
  <c r="M50" i="1"/>
  <c r="M42" i="1"/>
  <c r="K42" i="1"/>
  <c r="K34" i="1"/>
  <c r="M34" i="1"/>
  <c r="K26" i="1"/>
  <c r="M26" i="1"/>
  <c r="K103" i="1"/>
  <c r="M103" i="1"/>
  <c r="K95" i="1"/>
  <c r="M95" i="1"/>
  <c r="K87" i="1"/>
  <c r="M87" i="1"/>
  <c r="K79" i="1"/>
  <c r="M79" i="1"/>
  <c r="K71" i="1"/>
  <c r="M71" i="1"/>
  <c r="K63" i="1"/>
  <c r="M63" i="1"/>
  <c r="K55" i="1"/>
  <c r="M55" i="1"/>
  <c r="K47" i="1"/>
  <c r="M47" i="1"/>
  <c r="K39" i="1"/>
  <c r="M39" i="1"/>
  <c r="K31" i="1"/>
  <c r="M31" i="1"/>
  <c r="K108" i="1"/>
  <c r="M108" i="1"/>
  <c r="K100" i="1"/>
  <c r="M100" i="1"/>
  <c r="K92" i="1"/>
  <c r="M92" i="1"/>
  <c r="K84" i="1"/>
  <c r="M84" i="1"/>
  <c r="K76" i="1"/>
  <c r="M76" i="1"/>
  <c r="K68" i="1"/>
  <c r="M68" i="1"/>
  <c r="K60" i="1"/>
  <c r="M60" i="1"/>
  <c r="K52" i="1"/>
  <c r="M52" i="1"/>
  <c r="K44" i="1"/>
  <c r="M44" i="1"/>
  <c r="K36" i="1"/>
  <c r="M36" i="1"/>
  <c r="K28" i="1"/>
  <c r="M28" i="1"/>
  <c r="M89" i="1"/>
  <c r="K89" i="1"/>
  <c r="M81" i="1"/>
  <c r="K81" i="1"/>
  <c r="K73" i="1"/>
  <c r="M73" i="1"/>
  <c r="M65" i="1"/>
  <c r="K65" i="1"/>
  <c r="M57" i="1"/>
  <c r="K57" i="1"/>
  <c r="K49" i="1"/>
  <c r="M49" i="1"/>
  <c r="M41" i="1"/>
  <c r="K41" i="1"/>
  <c r="M33" i="1"/>
  <c r="K33" i="1"/>
  <c r="K25" i="1"/>
  <c r="M25" i="1"/>
  <c r="K102" i="1"/>
  <c r="M102" i="1"/>
  <c r="K94" i="1"/>
  <c r="M94" i="1"/>
  <c r="K86" i="1"/>
  <c r="M86" i="1"/>
  <c r="K78" i="1"/>
  <c r="M78" i="1"/>
  <c r="K70" i="1"/>
  <c r="M70" i="1"/>
  <c r="K62" i="1"/>
  <c r="M62" i="1"/>
  <c r="K54" i="1"/>
  <c r="M54" i="1"/>
  <c r="K46" i="1"/>
  <c r="M46" i="1"/>
  <c r="K38" i="1"/>
  <c r="M38" i="1"/>
  <c r="K30" i="1"/>
  <c r="M30" i="1"/>
  <c r="K97" i="1"/>
  <c r="M97" i="1"/>
  <c r="K110" i="1"/>
  <c r="M110" i="1"/>
  <c r="K107" i="1"/>
  <c r="M107" i="1"/>
  <c r="K99" i="1"/>
  <c r="M99" i="1"/>
  <c r="K91" i="1"/>
  <c r="M91" i="1"/>
  <c r="K83" i="1"/>
  <c r="M83" i="1"/>
  <c r="K75" i="1"/>
  <c r="M75" i="1"/>
  <c r="K67" i="1"/>
  <c r="M67" i="1"/>
  <c r="K59" i="1"/>
  <c r="M59" i="1"/>
  <c r="K51" i="1"/>
  <c r="M51" i="1"/>
  <c r="K43" i="1"/>
  <c r="M43" i="1"/>
  <c r="K35" i="1"/>
  <c r="M35" i="1"/>
  <c r="K27" i="1"/>
  <c r="L27" i="1" s="1"/>
  <c r="M105" i="1"/>
  <c r="K105" i="1"/>
  <c r="K104" i="1"/>
  <c r="M104" i="1"/>
  <c r="K96" i="1"/>
  <c r="M96" i="1"/>
  <c r="K88" i="1"/>
  <c r="M88" i="1"/>
  <c r="K80" i="1"/>
  <c r="M80" i="1"/>
  <c r="K72" i="1"/>
  <c r="M72" i="1"/>
  <c r="K64" i="1"/>
  <c r="M64" i="1"/>
  <c r="K56" i="1"/>
  <c r="M56" i="1"/>
  <c r="K48" i="1"/>
  <c r="M48" i="1"/>
  <c r="K40" i="1"/>
  <c r="M40" i="1"/>
  <c r="K32" i="1"/>
  <c r="M32" i="1"/>
  <c r="K24" i="1"/>
  <c r="M24" i="1"/>
  <c r="Q27" i="1" l="1"/>
  <c r="N27" i="1"/>
  <c r="K14" i="1"/>
  <c r="L14" i="1" s="1"/>
  <c r="K12" i="1"/>
  <c r="L12" i="1" s="1"/>
  <c r="K23" i="1"/>
  <c r="L23" i="1" s="1"/>
  <c r="K15" i="1"/>
  <c r="L15" i="1" s="1"/>
  <c r="K18" i="1"/>
  <c r="L18" i="1" s="1"/>
  <c r="K20" i="1"/>
  <c r="L20" i="1" s="1"/>
  <c r="K16" i="1"/>
  <c r="L16" i="1" s="1"/>
  <c r="M12" i="1"/>
  <c r="M22" i="1"/>
  <c r="M17" i="1"/>
  <c r="M21" i="1"/>
  <c r="K22" i="1"/>
  <c r="L22" i="1" s="1"/>
  <c r="K17" i="1"/>
  <c r="L17" i="1" s="1"/>
  <c r="M23" i="1"/>
  <c r="M13" i="1"/>
  <c r="M15" i="1"/>
  <c r="K21" i="1"/>
  <c r="L21" i="1" s="1"/>
  <c r="M16" i="1"/>
  <c r="M19" i="1"/>
  <c r="M14" i="1"/>
  <c r="M20" i="1"/>
  <c r="M18" i="1"/>
  <c r="B29" i="3" l="1"/>
  <c r="O27" i="1"/>
  <c r="P27" i="1" s="1"/>
  <c r="R27" i="1" s="1"/>
  <c r="N12" i="1"/>
  <c r="Q12" i="1"/>
  <c r="L6" i="1"/>
  <c r="L5" i="1"/>
  <c r="N13" i="1"/>
  <c r="O13" i="1" s="1"/>
  <c r="Q13" i="1"/>
  <c r="Q23" i="1"/>
  <c r="N23" i="1"/>
  <c r="N20" i="1"/>
  <c r="O20" i="1" s="1"/>
  <c r="Q20" i="1"/>
  <c r="N14" i="1"/>
  <c r="O14" i="1" s="1"/>
  <c r="Q14" i="1"/>
  <c r="Q15" i="1"/>
  <c r="N15" i="1"/>
  <c r="O15" i="1" s="1"/>
  <c r="N19" i="1"/>
  <c r="O19" i="1" s="1"/>
  <c r="Q19" i="1"/>
  <c r="N21" i="1"/>
  <c r="Q21" i="1"/>
  <c r="N16" i="1"/>
  <c r="O16" i="1" s="1"/>
  <c r="Q16" i="1"/>
  <c r="Q17" i="1"/>
  <c r="N17" i="1"/>
  <c r="O17" i="1" s="1"/>
  <c r="Q18" i="1"/>
  <c r="N18" i="1"/>
  <c r="N22" i="1"/>
  <c r="O22" i="1" s="1"/>
  <c r="Q22" i="1"/>
  <c r="K8" i="1"/>
  <c r="H5" i="1" s="1"/>
  <c r="R5" i="1" l="1"/>
  <c r="P16" i="1"/>
  <c r="R16" i="1" s="1"/>
  <c r="P14" i="1"/>
  <c r="R14" i="1" s="1"/>
  <c r="P22" i="1"/>
  <c r="R22" i="1" s="1"/>
  <c r="O21" i="1"/>
  <c r="P21" i="1" s="1"/>
  <c r="R21" i="1" s="1"/>
  <c r="P20" i="1"/>
  <c r="R20" i="1" s="1"/>
  <c r="O23" i="1"/>
  <c r="P23" i="1" s="1"/>
  <c r="R23" i="1" s="1"/>
  <c r="O18" i="1"/>
  <c r="P18" i="1" s="1"/>
  <c r="R18" i="1" s="1"/>
  <c r="P19" i="1"/>
  <c r="R19" i="1" s="1"/>
  <c r="P17" i="1"/>
  <c r="R17" i="1" s="1"/>
  <c r="P15" i="1"/>
  <c r="R15" i="1" s="1"/>
  <c r="P13" i="1"/>
  <c r="R13" i="1" s="1"/>
  <c r="M8" i="1" l="1"/>
  <c r="O12" i="1" l="1"/>
  <c r="N8" i="1"/>
  <c r="O8" i="1" l="1"/>
  <c r="H6" i="1" s="1"/>
  <c r="P12" i="1"/>
  <c r="R12" i="1" l="1"/>
  <c r="R6" i="1"/>
  <c r="C5" i="1"/>
  <c r="C6" i="1"/>
  <c r="P8" i="1"/>
</calcChain>
</file>

<file path=xl/sharedStrings.xml><?xml version="1.0" encoding="utf-8"?>
<sst xmlns="http://schemas.openxmlformats.org/spreadsheetml/2006/main" count="1030" uniqueCount="457">
  <si>
    <t>Total:</t>
  </si>
  <si>
    <t>Arbeitsausfall in Prozent:</t>
  </si>
  <si>
    <t>Vorname</t>
  </si>
  <si>
    <t>Name</t>
  </si>
  <si>
    <t>Eingabe erforderlich</t>
  </si>
  <si>
    <t>Wert fehlerhaft</t>
  </si>
  <si>
    <t>Ausgabefeld</t>
  </si>
  <si>
    <t>BUR-Nr</t>
  </si>
  <si>
    <t>Firmenname</t>
  </si>
  <si>
    <t>PLZ</t>
  </si>
  <si>
    <t>Sachbearbeiter</t>
  </si>
  <si>
    <t>Telefon</t>
  </si>
  <si>
    <t>Telefax</t>
  </si>
  <si>
    <t>E-Mail</t>
  </si>
  <si>
    <t>Zahlungsverbindung</t>
  </si>
  <si>
    <t>Betrieb/Betriebsabteilung</t>
  </si>
  <si>
    <t>Abrechnungsperiode</t>
  </si>
  <si>
    <t>Eingabefrist</t>
  </si>
  <si>
    <t>Beginn Kurzarbeit</t>
  </si>
  <si>
    <t>Ende Kurzarbeit</t>
  </si>
  <si>
    <t>Anzahl Arbeitstage/Jahr</t>
  </si>
  <si>
    <t>Jahresd. wöchentl. Normalarbeitsz.</t>
  </si>
  <si>
    <t>Max. massgeb. Verdienst</t>
  </si>
  <si>
    <t>Saisonal bed. Arbeitsausfall %</t>
  </si>
  <si>
    <t>Karenztage</t>
  </si>
  <si>
    <t>Beitragssatz AHV/IV/EO/ALV%</t>
  </si>
  <si>
    <t>TCRD Beilage-Nr.</t>
  </si>
  <si>
    <t>TCRD Verfügungs-Nr.</t>
  </si>
  <si>
    <t>TCRD Kurzzeichen Inspektor</t>
  </si>
  <si>
    <t>Farbcode Ein-/Ausgabefelder</t>
  </si>
  <si>
    <t>Betrieb / Betriebsabteilung</t>
  </si>
  <si>
    <t>Beginn / Ende der Kurzarbeit</t>
  </si>
  <si>
    <t>Anzahl bez.</t>
  </si>
  <si>
    <t>Weitere</t>
  </si>
  <si>
    <t>Jahres-</t>
  </si>
  <si>
    <t>Anrechen-</t>
  </si>
  <si>
    <t>Anzahl</t>
  </si>
  <si>
    <t>Lohn-</t>
  </si>
  <si>
    <t>barer</t>
  </si>
  <si>
    <t>Monats-</t>
  </si>
  <si>
    <t>Stunden-</t>
  </si>
  <si>
    <t>pro Jahr</t>
  </si>
  <si>
    <t>wöchentliche</t>
  </si>
  <si>
    <t>Ferientage</t>
  </si>
  <si>
    <t>Feiertage</t>
  </si>
  <si>
    <t>Versicherten-Nr.</t>
  </si>
  <si>
    <t>lohn</t>
  </si>
  <si>
    <t>(12/13)</t>
  </si>
  <si>
    <t>teile p. Jahr</t>
  </si>
  <si>
    <t>Arbeitszeit</t>
  </si>
  <si>
    <t>Verdienst</t>
  </si>
  <si>
    <t>Mitarbeiter</t>
  </si>
  <si>
    <t>Name,Vorname</t>
  </si>
  <si>
    <t/>
  </si>
  <si>
    <t>Kurzarbeit</t>
  </si>
  <si>
    <t>V1.83(09.2019)</t>
  </si>
  <si>
    <t>Datum</t>
  </si>
  <si>
    <t>Arbeitstage</t>
  </si>
  <si>
    <t>Max. massgeb.</t>
  </si>
  <si>
    <t>Beitragssatz</t>
  </si>
  <si>
    <t>Sichtbar</t>
  </si>
  <si>
    <t>Erfasst</t>
  </si>
  <si>
    <t>Gültig ab</t>
  </si>
  <si>
    <t>pro jahr</t>
  </si>
  <si>
    <t>Anfang</t>
  </si>
  <si>
    <t>a1: bis 18 Mitarbeiter</t>
  </si>
  <si>
    <t>a2: bis 39 Mitarbeiter</t>
  </si>
  <si>
    <t>a3: bis 60 Mitarbeiter</t>
  </si>
  <si>
    <t>a4: bis 81 Mitarbeiter</t>
  </si>
  <si>
    <t>Erste Zeile:</t>
  </si>
  <si>
    <t>a5: bis 102 Mitarbeiter</t>
  </si>
  <si>
    <t>Letzte Zeile:</t>
  </si>
  <si>
    <t>b1: bis 144 Mitarbeiter</t>
  </si>
  <si>
    <t>b2: bis 186 Mitarbeiter</t>
  </si>
  <si>
    <t>Schutzwort:</t>
  </si>
  <si>
    <t>b3: bis 207 Mitarbeiter</t>
  </si>
  <si>
    <t>b4: bis 249 Mitarbeiter</t>
  </si>
  <si>
    <t>AHV-Pflicht ab:</t>
  </si>
  <si>
    <t>b5: bis 291 Mitarbeiter</t>
  </si>
  <si>
    <t>c1: bis 333 Mitarbeiter</t>
  </si>
  <si>
    <t>Version:</t>
  </si>
  <si>
    <t>c2: bis 375 Mitarbeiter</t>
  </si>
  <si>
    <t>c3: bis 417 Mitarbeiter</t>
  </si>
  <si>
    <t>TCRD (0=nein, 1=ja):</t>
  </si>
  <si>
    <t>c4: bis 459 Mitarbeiter</t>
  </si>
  <si>
    <t>TCRD erste Zeile:</t>
  </si>
  <si>
    <t>c5: bis 501 Mitarbeiter</t>
  </si>
  <si>
    <t>TCRD letzte Zeile:</t>
  </si>
  <si>
    <t>d1: bis 564 Mitarbeiter</t>
  </si>
  <si>
    <t>d2: bis 627 Mitarbeiter</t>
  </si>
  <si>
    <t>d3: bis 690 Mitarbeiter</t>
  </si>
  <si>
    <t>d4: bis 753 Mitarbeiter</t>
  </si>
  <si>
    <t>e1: bis 816 Mitarbeiter</t>
  </si>
  <si>
    <t>e2: bis 879 Mitarbeiter</t>
  </si>
  <si>
    <t>e3: bis 942 Mitarbeiter</t>
  </si>
  <si>
    <t>e4: bis 1005 Mitarbeiter</t>
  </si>
  <si>
    <t>In diese Kolonne nicht übersetzen</t>
  </si>
  <si>
    <t>deutsch</t>
  </si>
  <si>
    <t>Wählen Sprache / choisir langue / scegliere lingua_x000D_1 = deutsch, allemand, tedesco_x000D_2 = französisch, français, francese_x000D_3 = italienisch, italien, italiano</t>
  </si>
  <si>
    <t>Wählen Sprache / choisir langue / scegliere lingua</t>
  </si>
  <si>
    <t>Wählen Sprache</t>
  </si>
  <si>
    <t>1 = deutsch, allemand, tedesco</t>
  </si>
  <si>
    <t>2 = französisch, français, francese</t>
  </si>
  <si>
    <t>französisch</t>
  </si>
  <si>
    <t>3 = italienisch, italien, italiano</t>
  </si>
  <si>
    <t>italienisch</t>
  </si>
  <si>
    <t>Sprache / langue / lingua</t>
  </si>
  <si>
    <t>Sprache</t>
  </si>
  <si>
    <t>Blattnamen maximal 31 Zeichen</t>
  </si>
  <si>
    <t>Stammdaten Betrieb &amp; Abteilung</t>
  </si>
  <si>
    <t>Stammdaten Mitarbeiter</t>
  </si>
  <si>
    <t>Saisonale Ausfallstunden</t>
  </si>
  <si>
    <t>Abrechnung von Kurzarbeit</t>
  </si>
  <si>
    <t>Hilfsdaten</t>
  </si>
  <si>
    <t>Übersetzungstexte</t>
  </si>
  <si>
    <t>Header &amp; Footer (Left, Center, Right)</t>
  </si>
  <si>
    <t>Header &amp; Footer Blatt 1</t>
  </si>
  <si>
    <t>&amp;"Arial"&amp;8Arbeitslosenversicherung</t>
  </si>
  <si>
    <t>&amp;"Arial"&amp;8</t>
  </si>
  <si>
    <t>Arbeitslosenversicherung</t>
  </si>
  <si>
    <t>&amp;"Arial"&amp;10&amp;BStammdaten Betrieb/Betriebsabteilung</t>
  </si>
  <si>
    <t>&amp;"Arial"&amp;10&amp;B</t>
  </si>
  <si>
    <t>Stammdaten Betrieb/Betriebsabteilung</t>
  </si>
  <si>
    <t>&amp;"Arial"&amp;8_x000D_Für Fragen dieses Arbeitsblatt betreffend wenden Sie sich bitte an Ihre Arbeitslosenkasse.</t>
  </si>
  <si>
    <t>Für Fragen dieses Arbeitsblatt betreffend wenden Sie sich bitte an Ihre Arbeitslosenkasse.</t>
  </si>
  <si>
    <t>&amp;"Arial"&amp;8&amp;D V1.83(09.2019)</t>
  </si>
  <si>
    <t>&amp;"Arial"&amp;8&amp;D</t>
  </si>
  <si>
    <t>Header &amp; Footer Blatt 2</t>
  </si>
  <si>
    <t>&amp;"Arial"&amp;10&amp;BStammdaten Mitarbeiter</t>
  </si>
  <si>
    <t>&amp;"Arial"&amp;8Seite &amp;P</t>
  </si>
  <si>
    <t>Seite &amp;P</t>
  </si>
  <si>
    <t>Header &amp; Footer Blatt 3</t>
  </si>
  <si>
    <t>&amp;"Arial"&amp;10&amp;BSaisonale Ausfallstunden_x000D_&amp;B&amp;"Arial"&amp;8(Formular 716.303.1)</t>
  </si>
  <si>
    <t>&amp;B&amp;"Arial"&amp;8</t>
  </si>
  <si>
    <t>(Formular 716.303.1)</t>
  </si>
  <si>
    <t>Header &amp; Footer Blatt 4</t>
  </si>
  <si>
    <t>&amp;"Arial"&amp;10&amp;BAbrechnung von Kurzarbeit_x000D_&amp;B&amp;"Arial"&amp;8(Formular 716.303)</t>
  </si>
  <si>
    <t>(Formular 716.303)</t>
  </si>
  <si>
    <t>Header &amp; Footer TCRD Blatt 1</t>
  </si>
  <si>
    <t>&amp;"Arial"&amp;10_x000D__x000D_Korrigierte Abrechnung des SECO</t>
  </si>
  <si>
    <t>&amp;"Arial"&amp;10</t>
  </si>
  <si>
    <t>Korrigierte Abrechnung des SECO</t>
  </si>
  <si>
    <t xml:space="preserve">Beilage </t>
  </si>
  <si>
    <t>&amp;"Arial"&amp;10_x000D__x000D_Beilage 0 zu Revisionsverfügung AGK 0</t>
  </si>
  <si>
    <t xml:space="preserve"> zu Revisionsverfügung AGK </t>
  </si>
  <si>
    <t>&amp;"Arial"&amp;10_x000D_SECO/TCRD/0</t>
  </si>
  <si>
    <t>SECO/TCRD/</t>
  </si>
  <si>
    <t>&amp;"Arial"&amp;10&amp;D</t>
  </si>
  <si>
    <t>&amp;D</t>
  </si>
  <si>
    <t>&amp;"Arial"&amp;10Seite &amp;P von &amp;N</t>
  </si>
  <si>
    <t>Seite &amp;P von &amp;N</t>
  </si>
  <si>
    <t>Header &amp; Footer TCRD Blatt 2</t>
  </si>
  <si>
    <t>Header &amp; Footer TCRD Blatt 3</t>
  </si>
  <si>
    <t>Header &amp; Footer TCRD Blatt 4</t>
  </si>
  <si>
    <t>Konstanten Blatt 1</t>
  </si>
  <si>
    <t>BUR-Nr.</t>
  </si>
  <si>
    <t>Strasse/Nr.</t>
  </si>
  <si>
    <t>Ort</t>
  </si>
  <si>
    <t>e-Mail</t>
  </si>
  <si>
    <t>Betriebsgrösse</t>
  </si>
  <si>
    <t>Mehr Mitarbeiter erfasst als maximale Betriebsgrösse</t>
  </si>
  <si>
    <t>Geben Sie eine Periode im Format MM.JJJJ ein. Beispiel: 02.2009</t>
  </si>
  <si>
    <t>Geben Sie ein Datum im Format TT.MM.JJJJ ein.</t>
  </si>
  <si>
    <t>Wählen Sie die  Betriebsgrösse</t>
  </si>
  <si>
    <t>Dieser Wert wird automatisch bestimmt, kann aber überschrieben werden</t>
  </si>
  <si>
    <t>Konstanten Blatt 2</t>
  </si>
  <si>
    <t>Geburts-</t>
  </si>
  <si>
    <t>datum</t>
  </si>
  <si>
    <t xml:space="preserve">Monate </t>
  </si>
  <si>
    <t>bestand-</t>
  </si>
  <si>
    <t>durchschn.</t>
  </si>
  <si>
    <t>wöchentl.</t>
  </si>
  <si>
    <t>wurde gekürzt</t>
  </si>
  <si>
    <t>Konstanten Blatt 3</t>
  </si>
  <si>
    <t>PLZ/Ort</t>
  </si>
  <si>
    <t>Zeitgleiche Periode des Vorjahres:</t>
  </si>
  <si>
    <t>vertragliche</t>
  </si>
  <si>
    <t>Sollstd. zeitgl.</t>
  </si>
  <si>
    <t>Periode inkl.</t>
  </si>
  <si>
    <t>Vorholzeit</t>
  </si>
  <si>
    <t>Istzeit</t>
  </si>
  <si>
    <t>Bezahlte/</t>
  </si>
  <si>
    <t>Unbezahlte</t>
  </si>
  <si>
    <t>Absenzen</t>
  </si>
  <si>
    <t>Ausfallstunden</t>
  </si>
  <si>
    <t>Zeitgleiche Periode des vorletzten Jahres:</t>
  </si>
  <si>
    <t>Seitentotal</t>
  </si>
  <si>
    <t>Total Periode</t>
  </si>
  <si>
    <t>Prozentualer Ausfall in der Periode</t>
  </si>
  <si>
    <t>Durchschnittlicher Arbeitsausfall der beiden Vergleichsperioden:</t>
  </si>
  <si>
    <t>Konstanten Blatt 4</t>
  </si>
  <si>
    <t>anrechen-</t>
  </si>
  <si>
    <t>barer Std.-</t>
  </si>
  <si>
    <t>Wöchentl.</t>
  </si>
  <si>
    <t>in der AP</t>
  </si>
  <si>
    <t>Sollstd. Abr.-</t>
  </si>
  <si>
    <t>Periode Inkl.</t>
  </si>
  <si>
    <t>Saldo Ende Per.</t>
  </si>
  <si>
    <t>vorherg.</t>
  </si>
  <si>
    <t>(nur für Gleitzeit)</t>
  </si>
  <si>
    <t>laufend</t>
  </si>
  <si>
    <t>Diff.</t>
  </si>
  <si>
    <t>Ausfall-</t>
  </si>
  <si>
    <t>stunden</t>
  </si>
  <si>
    <t>total</t>
  </si>
  <si>
    <t>Saldo</t>
  </si>
  <si>
    <t>Mehrstd.</t>
  </si>
  <si>
    <t>Vormonate</t>
  </si>
  <si>
    <t>Saisonale</t>
  </si>
  <si>
    <t>bare Aus-</t>
  </si>
  <si>
    <t>fall-Std.</t>
  </si>
  <si>
    <t>Verdienst-</t>
  </si>
  <si>
    <t>ausfall</t>
  </si>
  <si>
    <t>100%</t>
  </si>
  <si>
    <t>80%</t>
  </si>
  <si>
    <t>Zwischen-</t>
  </si>
  <si>
    <t>Beschäftigung</t>
  </si>
  <si>
    <t>Abzug</t>
  </si>
  <si>
    <t>Beantragte</t>
  </si>
  <si>
    <t>Vergütung</t>
  </si>
  <si>
    <t>Anzahl bezugsberechtigter Mitarbeiter:</t>
  </si>
  <si>
    <t>Anzahl betroffener Mitarbeiter:</t>
  </si>
  <si>
    <t>Anspruch: 80%</t>
  </si>
  <si>
    <t>Max. VV:</t>
  </si>
  <si>
    <t>Ausfall</t>
  </si>
  <si>
    <t>Durchschnitt Vorjahre:</t>
  </si>
  <si>
    <t>Relativer Mehrausfall:</t>
  </si>
  <si>
    <t>AHV/IV/EO/ALV:</t>
  </si>
  <si>
    <t>Karenzzeit:</t>
  </si>
  <si>
    <t>Tag(e)</t>
  </si>
  <si>
    <t>Kurzarbeitsentschädigung:</t>
  </si>
  <si>
    <t>Mindestausfall 10%</t>
  </si>
  <si>
    <t>nicht erreicht</t>
  </si>
  <si>
    <t>Konstanten Blatt 5</t>
  </si>
  <si>
    <t>Hilfetexte Blatt 3</t>
  </si>
  <si>
    <t>Hilfetexte für Saisonale Ausfallstunden</t>
  </si>
  <si>
    <t>Hilfetexttitel</t>
  </si>
  <si>
    <t>Hilfetext</t>
  </si>
  <si>
    <t>Kol. 1: Name/Vorname</t>
  </si>
  <si>
    <t>In dieser Kolonne sind alle Arbeitnehmer des Betriebes oder der Betriebsabteilung aufzuführen.</t>
  </si>
  <si>
    <t>Kol. 2: Vertragliche wöchentliche Arbeitszeit</t>
  </si>
  <si>
    <t>Einzutragen ist die individuelle, vertraglich vereinbarte Arbeitszeit je Arbeitnehmer, ohne allfällige Vorholzeit. Bei unterschiedlich langen Arbeitszeiten innerhalb eines Jahres ist die für die betreffende Abrechnungsperiode gültige Arbeitszeit einzutragen.</t>
  </si>
  <si>
    <t>Kol. 3: Sollstunden in der zeitgleichen Periode</t>
  </si>
  <si>
    <t>Sollstunden in der zeitgleichen Periode des Vorjahres inklusive Vorholzeit.</t>
  </si>
  <si>
    <t>Kol. 4: Istzeit</t>
  </si>
  <si>
    <t>Einzutragen sind die tatsächlich gearbeiteten Stunden.</t>
  </si>
  <si>
    <t>Kol. 5: Bezahlte/unbezahlte Absenzen</t>
  </si>
  <si>
    <t>Einzutragen sind die bezahlten und unbezahlten Absenzstunden für Ferien, Feiertage, freiwilliges Fernbleiben von der Arbeit, Krankheit, Unfall, Militärdienst usw.</t>
  </si>
  <si>
    <t>Kol. 6: Ausfallstunden</t>
  </si>
  <si>
    <t>Ausgefallene Arbeitsstunden. Berechnung: Kol. 3 abzüglich Kol. 4 und 5.</t>
  </si>
  <si>
    <t>Erläuterungen zum Ausfüllen dieses Arbeitsblattes</t>
  </si>
  <si>
    <t>Erläuterungen bekommen Sie, indem Sie den Cursor in die betreffende Spalte positionieren und gleichzeitig die Tasten "STRG" und "h" drücken. Auf englischen Tastaturen drücken Sie "CTRL" und "h"._x000D__x000D_Damit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sein._x000D__x000D_Zeitgleiche Perioden der Vorjahre: Wird z.B. Kurzarbeit für den Monat Januar 2009 geltend gemacht, dienen die Monate Januar 2007 und Januar 2008 als Vergleichsperioden._x000D__x000D_In der geltend gemachten Abrechnungsperiode werden nur diejenigen Ausfallstunden entschädigt, welche den durchschnittlichen Ausfall der beiden Vergleichsmonate überschreiten.</t>
  </si>
  <si>
    <t>Erläuterungen bekommen Sie, indem Sie den Cursor in die betreffende Spalte positionieren und gleichzeitig die Tasten "STRG" und "h" drücken. Auf englischen Tastaturen drücken Sie "CTRL" und "h".</t>
  </si>
  <si>
    <t>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t>
  </si>
  <si>
    <t>Zeitgleiche Perioden der Vorjahre: Wird z.B. Kurzarbeit für den Monat Januar 2009 geltend gemacht, dienen die Monate Januar 2007 und Januar 2008 als Vergleichsperioden.</t>
  </si>
  <si>
    <t>In der geltend gemachten Abrechnungsperiode werden nur diejenigen Ausfallstunden entschädigt, welche den durchschnittlichen Ausfall der beiden Vergleichsmonate überschreiten.</t>
  </si>
  <si>
    <t>Sollstunden in der zeitgleichen Periode des vorletzten Jahres inklusive Vorholzeit.</t>
  </si>
  <si>
    <t>Hilfetexte Blatt 4</t>
  </si>
  <si>
    <t>Hilfetexte für Abrechnung von Kurzarbeit</t>
  </si>
  <si>
    <t>Allgemeine Erläuterungen</t>
  </si>
  <si>
    <t>Auf der Abrechnung ist pro Abrechnungsperiode jede arbeitnehmende Person des Betriebes/der Betriebsabteilung aufzuführen, ungeachtet, ob er von Kurzarbeit betroffen ist oder nicht. Für die Nichtbetroffenen genügen die Angaben unter Kol. 1, Kol. 4 und Kol. 6.</t>
  </si>
  <si>
    <t>Kol. 2: Anrechenbarer Stundenverdienst</t>
  </si>
  <si>
    <t>Massgebend ist der vertraglich vereinbarte Lohn in der letzten Zahltagsperiode vor Beginn der Arbeitsausfälle_x000D_(max. Fr. 10’500.--). Eingeschlossen sind der Anteil des 13. Monatslohnes, die Ferien- und Feiertagsentschädigung, die vertraglich vereinbarten Zulagen, soweit sie nicht während der Kurzarbeit weiter bezahlt werden oder Entschädigungen für arbeitsbedingte Inkonvenienzen sind._x000D__x000D_Ermittlung des anrechenbaren Stundenverdienstes siehe Broschüre „Info-Service Kurzarbeitsentschädigung“.</t>
  </si>
  <si>
    <t>Massgebend ist der vertraglich vereinbarte Lohn in der letzten Zahltagsperiode vor Beginn der Arbeitsausfälle</t>
  </si>
  <si>
    <t>È determinante il salario convenuto per contratto nell'ultimo intervallo di pagamento del salario prima dell'inizio della perdita di ore di lavoro._x000D_(al massimo fr. 10 500.--). Sono comprese la parte proporzionale della 13a mensilità, l'indennità di vacanza e per i giorni festivi e le altre componenti retributive nel momento che continuano ad essere pagate anche durante il periodo di lavoro ridotto o costituiscono indennità d'inconvenienza.  _x000D__x000D_Per la determinazione del guadagno orario computabile, vedi nell'Info-Service ”Indennità per lavoro ridotto“, consultabile soltanto nel sito Internet www.area-lavoro.ch.</t>
  </si>
  <si>
    <t>(max. Fr. 10’500.--). Eingeschlossen sind der Anteil des 13. Monatslohnes, die Ferien- und Feiertagsentschädigung, die vertraglich vereinbarten Zulagen, soweit sie nicht während der Kurzarbeit weiter bezahlt werden oder Entschädigungen für arbeitsbedingte Inkonvenienzen sind.</t>
  </si>
  <si>
    <t>Ermittlung des anrechenbaren Stundenverdienstes siehe Broschüre „Info-Service Kurzarbeitsentschädigung“.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</si>
  <si>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</si>
  <si>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</si>
  <si>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</si>
  <si>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</si>
  <si>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</si>
  <si>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</si>
  <si>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</si>
  <si>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</si>
  <si>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</si>
  <si>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</si>
  <si>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</si>
  <si>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</si>
  <si>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</si>
  <si>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Kol. 8: Ausfallstunden total</t>
  </si>
  <si>
    <t>Die tatsächlich ausgefallenen, angeordneten Kurzarbeitsstunden, höchstens jedoch die Anzahl Stunden, die sich aus folgender Berechnung ergeben: Kol. 4 abzüglich des Totals von Kol. 5, 6, und 7 (Differenz).</t>
  </si>
  <si>
    <t>Kol. 9: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</si>
  <si>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Diese Mehrstunden reduzieren die anrechenbaren Ausfallstunden (Kol. 11), soweit sie die nicht entschädigbaren saisonalen Ausfallstunden (Kol. 10) überschreiten; d.h. Mehrstundensaldi werden zuerst durch die saisonalen Ausfallstunden ausgeglichen, bevor die anrechenbaren Ausfallstunden reduziert werden. Mehrstundensaldi, die nicht vollständig durch die saisonalen und anrechenbaren Ausfallstunden ausgeglichen werden können, sind auf die nächste Abrechnungsperiode vorzutragen.</t>
  </si>
  <si>
    <t>Kol. 10: Saisonale Ausfallstunden</t>
  </si>
  <si>
    <t>Diese Kolonne wird berechnet, wenn die kantonale Amtsstelle in ihrem Entscheid bezüglich der Saisonalität einen Vorbehalt angebracht hat, wonach die Ausfallstunden, die auf die Saisonalität zurückzuführen sind, nicht entschädigt werden können._x000D__x000D_Differenz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</si>
  <si>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Diese Kolonne wird berechnet, wenn die kantonale Amtsstelle in ihrem Entscheid bezüglich der Saisonalität einen Vorbehalt angebracht hat, wonach die Ausfallstunden, die auf die Saisonalität zurückzuführen sind, nicht entschädigt werden können.</t>
  </si>
  <si>
    <t>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</si>
  <si>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Kol. 11: Anrechenbare Ausfallstunden</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</si>
  <si>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Ausfallstunden'._x000D__x000D_Die anrechenbaren Ausfallstunden reduzieren sich zudem um die Mehrstundensaldi (Kol. 9), soweit diese nicht durch die saisonalen Ausfallstunden getilgt werden konnten._x000D__x000D_Hat ein Betrieb weder Mehrstunden aus Vormonaten noch saisonale Ausfallstunden aufzuweisen, entspricht die Kolonne 11 der Kolonne 8.</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</si>
  <si>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t>
  </si>
  <si>
    <t>Die anrechenbaren Ausfallstunden reduzieren sich zudem um die Mehrstundensaldi (Kol. 9), soweit diese nicht durch die saisonalen Ausfallstunden getilgt werden konnten.</t>
  </si>
  <si>
    <t>Hat ein Betrieb weder Mehrstunden aus Vormonaten noch saisonale Ausfallstunden aufzuweisen, entspricht die Kolonne 11 der Kolonne 8.</t>
  </si>
  <si>
    <t>Kol. 12: Verdienstausfall 100 %</t>
  </si>
  <si>
    <t>Multiplikation der Kol. 11 mit Kol. 2. Das Total dieser Kolonne wird um das Total des Verdienstes aus Zwischenbeschäftigung reduziert und diese Differenz mit 6,05% multipliziert, was die Vergütung der Arbeitgeberbeiträge an die AHV/IV/EO/ALV ergibt. Diese Vergütung wird zum Total der Kol. 15 hinzugezählt.</t>
  </si>
  <si>
    <t>Kol. 13: Verdienstausfall 80 %</t>
  </si>
  <si>
    <t>Die Kurzarbeitsentschädigung beträgt für jede arbeitnehmende Person 80 % des Verdienstausfalles.</t>
  </si>
  <si>
    <t>Verdienst Zwischenbeschäftigung</t>
  </si>
  <si>
    <t>Als Einkommen aus Zwischenbeschäftigung gilt jeder Verdienst aus unselbständiger oder selbständiger Tätigkeit, den ein Kurzarbeitnehmer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13 der Abrechnung)_x000D_+ Verdienst aus Zwischenbeschäftigung (brutto)_x000D_-  Verdienstausfall 100% (Kol. 12 der Abrechnung)_x000D_= Kürzung von Kol. 15 der Abrechnung.</t>
  </si>
  <si>
    <t>Als Einkommen aus Zwischenbeschäftigung gilt jeder Verdienst aus unselbständiger oder selbständiger Tätigkeit, den ein Kurzarbeitnehmer während seines Arbeitsausfalles zusätzlich erzielt.</t>
  </si>
  <si>
    <t>Der Arbeitgeber der Zwischenbeschäftigung hat dem ursprünglichen Arbeitgeber monatlich das Einkommen aus Zwischenbeschäftigung mitzuteilen (Art. 41 AVIG).</t>
  </si>
  <si>
    <t>Anrechenbarer Verdienstausfall 80% (Kol. 13 der Abrechnung)</t>
  </si>
  <si>
    <t>+ Verdienst aus Zwischenbeschäftigung (brutto)</t>
  </si>
  <si>
    <t>-  Verdienstausfall 100% (Kol. 12 der Abrechnung)</t>
  </si>
  <si>
    <t>= Kürzung von Kol. 15 der Abrechnung.</t>
  </si>
  <si>
    <t>Kol. 14: Abzug Karenztage 80 %</t>
  </si>
  <si>
    <t>Karenzzeit zulasten des Arbeitgebers.</t>
  </si>
  <si>
    <t>Kol. 15: Beantragte Vergütung</t>
  </si>
  <si>
    <t>Sofern alle Voraussetzungen erfüllt sind, vergütet die Kasse den Betrag der sich aus der Subtraktion der Kol. 14 und des Abzugs aus Zwischenbeschäftigung von der Kol. 13 ergibt. Zum Total dieser Kolonne wird die Vergütung der Arbeitgeberbeiträge an AHV/IV/EO/ALV hinzugezählt.</t>
  </si>
  <si>
    <t>Art der Ansprechperson</t>
  </si>
  <si>
    <t>Name Ansprechperson</t>
  </si>
  <si>
    <t>Vorname Ansprechperson</t>
  </si>
  <si>
    <t>AHV-Nummer</t>
  </si>
  <si>
    <t>Letzte ordentliche Lohnzahlung</t>
  </si>
  <si>
    <t>Ort:</t>
  </si>
  <si>
    <t>Datum:</t>
  </si>
  <si>
    <t>Unterschrift:</t>
  </si>
  <si>
    <t>Der Arbeitgeber / Die Arbeitgeberin ist gemäss Art. 88 AVIG und Art. 28 ATSG verpflichtet, alle erforderlichen Auskünfte zu erteilen und die nötigen Unterlagen vorzulegen.</t>
  </si>
  <si>
    <t xml:space="preserve">Abrechnungsperiode: </t>
  </si>
  <si>
    <t>Neu in arbeitgeberähnlicher Stellung</t>
  </si>
  <si>
    <t>Neue/r Mitarbeitende/r</t>
  </si>
  <si>
    <t>Änderungskündigung</t>
  </si>
  <si>
    <t xml:space="preserve">#Stammdaten MA / </t>
  </si>
  <si>
    <t>Veränderungen gegenüber Vormonat</t>
  </si>
  <si>
    <t>Keine Zustimmung zu Kurzarbeit</t>
  </si>
  <si>
    <t>Versetzung in andere Abteilung</t>
  </si>
  <si>
    <t>Wechsel von Lehrling zu Angestellt</t>
  </si>
  <si>
    <t>Pensionierung</t>
  </si>
  <si>
    <t>Tod</t>
  </si>
  <si>
    <t>#Antrag</t>
  </si>
  <si>
    <t>Zusammenfassung</t>
  </si>
  <si>
    <t>Anteil AHV-Beiträge:</t>
  </si>
  <si>
    <t xml:space="preserve">Anzahl betroffene Mitarbeitende: </t>
  </si>
  <si>
    <t>Total Vergütung inkl. AHV-Beiträge:</t>
  </si>
  <si>
    <t>Anzahl
Arbeitstage in der Zeitspanne</t>
  </si>
  <si>
    <t>Personaldaten</t>
  </si>
  <si>
    <t>Zeitdaten</t>
  </si>
  <si>
    <t>Anzahl Arbeitstage im Jahr der Abrechnungsperiode</t>
  </si>
  <si>
    <t>Summen</t>
  </si>
  <si>
    <t>Vergütungs-
saldo 
Vormonat</t>
  </si>
  <si>
    <t>Mass-
gebende Anzahl Tage</t>
  </si>
  <si>
    <t>Gültiger Gesamtarbeitsvertrag</t>
  </si>
  <si>
    <t>Lohndaten</t>
  </si>
  <si>
    <t>Antrag auf Kurzarbeitsentschädigung 
für Heimarbeitnehmende</t>
  </si>
  <si>
    <t>Total Bruttover-dienst letzte 12 Monate</t>
  </si>
  <si>
    <t>Vergütungs-
saldo
Vormonat</t>
  </si>
  <si>
    <t>Vergüteter
AHV-Betrag</t>
  </si>
  <si>
    <t>UID</t>
  </si>
  <si>
    <t xml:space="preserve">Betrieb / Abteilung: </t>
  </si>
  <si>
    <t>Zeitspanne der Heimarbeit in den letzten 12 Monaten</t>
  </si>
  <si>
    <t>bis</t>
  </si>
  <si>
    <t>von</t>
  </si>
  <si>
    <t xml:space="preserve">Vergütungs-
saldo 
Ende Monat </t>
  </si>
  <si>
    <t>Durchschnittlicher, anrechenbarer Monatsverdienst</t>
  </si>
  <si>
    <t>Durch-
schnittlicher Tages-
verdienst</t>
  </si>
  <si>
    <t>Verdienst im Abrechn.-
monat</t>
  </si>
  <si>
    <t>Geburts-
datum</t>
  </si>
  <si>
    <t>AHV-pflichtiger 
Gesamtver-dienst in 
Abr.-periode</t>
  </si>
  <si>
    <t>Total Bruttover-
dienst letzte 12 Monate</t>
  </si>
  <si>
    <t>Verdienst-
ausfall</t>
  </si>
  <si>
    <t>Abzug
Karenztage</t>
  </si>
  <si>
    <t>Wöchentliche Sollarbeitszeit in der Abrechnungsperiode in Stunden</t>
  </si>
  <si>
    <t>Strasse</t>
  </si>
  <si>
    <t>Nummer</t>
  </si>
  <si>
    <t>Eingabe</t>
  </si>
  <si>
    <t>Ausgabefeld / Berechnung / Information</t>
  </si>
  <si>
    <t>Allgemeine Hinweise</t>
  </si>
  <si>
    <t>BUR-Nummer</t>
  </si>
  <si>
    <t>Ihre Betriebs- und Unternehmensregister-Nummer, kurz BUR-Nummer. Diese finden Sie beim Bundesamt für Statistik: https://www.bfs.admin.ch/bfs/de/home/register/unternehmensregister/betriebs-unternehmensregister.html</t>
  </si>
  <si>
    <t>Strasse, Nummer, PLZ, Ort</t>
  </si>
  <si>
    <t>Die Adresse des Gesamtbetriebs oder der Abteilung, welche Kurzarbeit beantragt.</t>
  </si>
  <si>
    <t>Name, Vorname, Telefon, Telefax, E-Mail der Ansprechperson</t>
  </si>
  <si>
    <t>Für allfällige Rückfragen sind wir froh um die korrekten und vollständigen Kontaktkoordinaten der Ansprechperson.</t>
  </si>
  <si>
    <t>Zahlungsverbindung (IBAN)</t>
  </si>
  <si>
    <t>Auf dieses Konto zahlen wir die Kurzarbeitsentschädigung aus.</t>
  </si>
  <si>
    <t>Die wöchentliche Arbeitszeit kann saisonal schwanken. Bitte geben Sie die in der Abrechnungsperiode geltende Sollarbeitszeit an.</t>
  </si>
  <si>
    <t>Wird berechnet, sobald eine Abrechnungsperiode erfasst ist.</t>
  </si>
  <si>
    <t>Ort, Datum, Unterschrift</t>
  </si>
  <si>
    <t>*</t>
  </si>
  <si>
    <t>Mitarbeitende, die in einem gekündigten Arbeitsverhältnis stehen, während der gesetzlichen oder vertraglich vereinbarten Kündigungsfrist, wobei unerheblich ist, welche Vertragspartei gekündigt hat;</t>
  </si>
  <si>
    <t>Mitarbeitende, deren Arbeitsausfall nicht bestimmbar oder deren Arbeitszeit nicht ausreichend kontrollierbar ist. Die Erfüllung dieser gesetzlichen Bestimmung setzt eine betriebliche Arbeitszeitkontrolle voraus;</t>
  </si>
  <si>
    <t>Personen, die in ihrer Eigenschaft als Gesellschafter oder Gesellschafterin, als finanziell am Betrieb Beteiligte oder als Mitglied eines obersten betrieblichen Entscheidungsgremiums die Entscheidungen des Arbeitgebers oder der Arbeitgeberin bestimmen oder massgeblich beeinflussen können sowie ihre mitarbeitenden Ehegatten oder ihre mitarbeitenden Ehegattinnen oder ihre mitarbeitenden eingetragenen Partner oder ihre mitarbeitenden eingetragenen Partnerinnen. Zu den Versicherten, die einen massgeblichen Einfluss ausüben, gehören in der Regel die Einzelunterschriftsberechtigten sowie jene, die massgeblich finanziell an einem Betrieb beteiligt sind;</t>
  </si>
  <si>
    <t>Mitarbeitende, die mit der Kurzarbeit nicht einverstanden sind (Entlöhnung nach Arbeitsvertrag);</t>
  </si>
  <si>
    <t>Mitarbeitende, die in einem Lehrverhältnis stehen und ihnen gleichgestellte Personen;</t>
  </si>
  <si>
    <t>Mitarbeitende, die im Auftrag einer Organisation für Temporärarbeit eingesetzt werden. Weder der Verleih- noch der Einsatzbetrieb kann für diese Arbeitnehmenden Kurzarbeitsentschädigung beanspruchen;</t>
  </si>
  <si>
    <t>Mitarbeitende, deren Arbeitsausfall auf eine kollektive Arbeitsstreitigkeit zurückzuführen ist;</t>
  </si>
  <si>
    <t>Mitarbeitende, die von einer fremden Firma zugemietet worden sind.</t>
  </si>
  <si>
    <t>AHV-Nummer, Name, Vorname, Geburtsdatum</t>
  </si>
  <si>
    <t>Anzahl Arbeitstage in der Zeitspanne</t>
  </si>
  <si>
    <t>Bezahlte / unbezahlte Tage Abwesenheit</t>
  </si>
  <si>
    <t>Total Bruttoverdienst letzte 12 Monate</t>
  </si>
  <si>
    <t>Wie hoch war der gesamte AHV-pflichtige Verdienst während der Abrechnungsperiode?</t>
  </si>
  <si>
    <t>Vergütungssaldo Vormonat</t>
  </si>
  <si>
    <t>Dieses Blatt erfordert keine Eingabe.
Hier werden die verschiedenen berechneten Parameter aufgelistet.</t>
  </si>
  <si>
    <t>Die errechnete Vergütung ist ein Richtwert und kann vom tatsächlich ausbezahlten Wert abweichen.</t>
  </si>
  <si>
    <t>Vergessen Sie nicht, den Antrag zu datieren und zu unterschreiben.</t>
  </si>
  <si>
    <t>Keinen Anspruch auf Kurzarbeitsentschädigung haben:</t>
  </si>
  <si>
    <t>Zeitspanne der Heimarbeit in den letzten 12 Monaten von / bis</t>
  </si>
  <si>
    <t>Hier werden alle bezahlten und unbezahlten Abwesenheiten eingetragen: Krankheit, Unfall, Militär- / Zivildienst, Zivilschutz, Mutterschaft, etc. Bitte belegen Sie die Abwesenheiten mit Arztzeugnis, Kranken- / Unfallgeldabrechnungen oder anderen Belegen.</t>
  </si>
  <si>
    <t>Farbcode Ein- / Ausgabefelder</t>
  </si>
  <si>
    <t>Beitragssatz AHV / IV / EO / ALV in Prozent</t>
  </si>
  <si>
    <t>Achtung: Der Betrag der definitiven Abrechnung kann vom hier berechneten Resultat abweichen. Die Berechnung erfolgt nur zu Informationszwecken ohne Gewähr.</t>
  </si>
  <si>
    <t>Ihre Unternehmens-Identifikationsnummer. Sie finden diese auf https://www.uid.admin.ch.</t>
  </si>
  <si>
    <t>Der offizielle Firmenname, wie er in den BUR- und UID-Registern erfasst ist.</t>
  </si>
  <si>
    <t>Bitte geben Sie an, ob eine betriebsinterne Person oder eine bevollmächtigte Drittperson als Ansprechperson für allfällige Rückfragen zur Verfügung steht.</t>
  </si>
  <si>
    <t>Maximaler massgeblicher Verdienst in CHF</t>
  </si>
  <si>
    <t>Anspruchsberechtigt sind:</t>
  </si>
  <si>
    <t>Das Formular kann nur für Heimarbeitnehmende angewendet werden, welche in einem unbefristeten Arbeitsverhältnis stehen. Für Informationen und Anleitungen betreffend Kurzarbeit lesen Sie bitte die Broschüre "Kurzarbeitsentschädigung für Heimarbeitnehmende" auf www.arbeit.swiss.</t>
  </si>
  <si>
    <t>Total Mehr-/Minderverdienst in Abr.-periode in CHF:</t>
  </si>
  <si>
    <t>Vergüteter Verdienstausfall in CHF:</t>
  </si>
  <si>
    <t>Zeitspanne seit Beginn des Arbeitsverhältnisses, längstens jedoch in den letzten 12 Monaten vor der Anspruchstellung.</t>
  </si>
  <si>
    <t>An wie vielen Tagen wurde innerhalb der massgebenden Zeitspanne gearbeitet? Liegen innerhalb der Zeitspanne Monate ohne Verdienst, dürfen die Tage dieser Monate nicht mitgezählt werden. Sie können maximal 5 Tage pro Woche geltend machen.</t>
  </si>
  <si>
    <t>Wie hoch war der gesamte Bruttoverdienst in den letzten 12 Monaten?</t>
  </si>
  <si>
    <t>AHV-pflichtiger Gesamtverdienst in der Abrechnungsperiode</t>
  </si>
  <si>
    <t>Ein Anspruch besteht nur, wenn während der bewilligten Kurzarbeit effektiv weniger verdient wurde als der durchschnittliche Monatsverdienst. Ein allfälliger Mehrverdienst in einem Kurzarbeit-bewilligten Monat muss zuerst kompensiert werden, bevor ein Anspruch entsteht. Damit wird verhindert, dass Mitarbeitende mit der Kurzarbeitsentschädigung mehr verdienen als im Durchschnitt.
Beispiel: Durchschnittlicher Monatsverdienst = 1000.-, Verdienst im Vormonat = 1500.-. Es muss nun zuerst die Differenz (1500.- minus 1000.- = 500.-) abgetragen werden, bevor wieder ein Anspruch auf Kurzarbeitsentschädigung entsteht.</t>
  </si>
  <si>
    <t>Stammdaten</t>
  </si>
  <si>
    <t>Prozentualer Ausfall Betrieb</t>
  </si>
  <si>
    <t>Beginn Kündigungsfrist</t>
  </si>
  <si>
    <t>1 - Betriebsinterne Person</t>
  </si>
  <si>
    <t>2 - Drittperson (Vollmacht liegt bei)</t>
  </si>
  <si>
    <t>759.0987.6543.21</t>
  </si>
  <si>
    <t>Mustermann</t>
  </si>
  <si>
    <t>Erika</t>
  </si>
  <si>
    <t>756.0987.6543.21</t>
  </si>
  <si>
    <t>Bezahlte / unbezahlte Tage 
Abwesen-heit</t>
  </si>
  <si>
    <t xml:space="preserve">
Bestätigung durch den Arbeitgeber / die Arbeitgeberin:
Ich bestätige, dass ich alle Fragen wahrheitsgetreu und vollständig beantwortet habe. Ich nehme zur Kenntnis, dass ich mich gemäss Art. 105 / 106 AVIG strafbar mache durch unwahre Angaben oder das Verschweigen von Tatsachen, welche zu einer ungerechtfertigten Auszahlung von Leistungen führen könnte. Allfällige zu Unrecht bezogene Leistungen müssen zurückerstattet werden.</t>
  </si>
  <si>
    <t>Bitte ausfüllen, wenn die Kontodaten nicht mit den oben gemachten Firmendaten übereinstimmen</t>
  </si>
  <si>
    <t>Betriebsabteilung</t>
  </si>
  <si>
    <t>Name, Vorname, PLZ, Ort, Adresse (Kontoinhaber/in falls abweichend von Firmenname)</t>
  </si>
  <si>
    <t>der mitarbeitende Ehegatte oder die mitarbeitende Ehegattin oder der mitarbeitende eingetragene Partner oder die mitarbeitende eingetragene Partnerin des Arbeitgebers oder der Arbeitgeberin;</t>
  </si>
  <si>
    <t>Hinweise:</t>
  </si>
  <si>
    <t>Diese Zahl wird automatisch berechnet, sobald eine Abrechnungsperiode erfasst ist.</t>
  </si>
  <si>
    <t>Mitarbeitende, die für die ALV beitragspflichtig sind.</t>
  </si>
  <si>
    <t>Mitarbeitende, welche die obligatorische Schulzeit zurückgelegt haben, jedoch das Mindestalter für die Beitragspflicht in der AHV noch nicht erreicht haben.</t>
  </si>
  <si>
    <t>Mitarbeitende, die in einem Arbeitsverhältnis auf bestimmte Dauer stehen ohne die Möglichkeit einer vorzeitigen Auflösung des Arbeitsverhältnisses;</t>
  </si>
  <si>
    <t>Bitte alle anspruchsberechtigten Mitarbeitenden des Gesamtbetriebs oder der Betriebsabteilung aufführen, auch Mitarbeitende ohne Ausfallstunden</t>
  </si>
  <si>
    <t>Geben Sie den für die Abteilung gültigen Gesamtarbeitsvertrag (GAV) an.</t>
  </si>
  <si>
    <t>In diesem Fall heisst die Betriebsabteilung immer "Heimarbeitnehmende"</t>
  </si>
  <si>
    <t>(siehe Broschüre „Info-Service Kurzarbeitsentschädigung für Heimarbeitnehmende“)</t>
  </si>
  <si>
    <t>Wird automatisch berechnet, sobald die Abrechnungsperiode erfasst ist. Spätestens drei Monate nach der Abrechnungsperiode müssen Sie die Kurzarbeit geltend machen, sonst verfällt der Anspruch.</t>
  </si>
  <si>
    <t>Mehr-/Minder-
verdienst in
Abrechn.-periode</t>
  </si>
  <si>
    <t>Vergütung in
Abrechn.-
periode netto</t>
  </si>
  <si>
    <t>Beantragte
Vergütung
Abrechn.-
periode brutto</t>
  </si>
  <si>
    <t>Heimarbeit</t>
  </si>
  <si>
    <t xml:space="preserve">Anzahl anspruchsberechtigte Mitarbeitende: </t>
  </si>
  <si>
    <t>Die Anzahl der Karenztage muss anhand der Bestimmungen in Art. 50 AVIV übernommen werden. Zulässig sind die Werte 1 bis 3. Wählen Sie den korrekten Wert aus dem Dropdown-Menü aus.</t>
  </si>
  <si>
    <r>
      <rPr>
        <b/>
        <sz val="12"/>
        <color theme="1"/>
        <rFont val="Arial"/>
        <family val="2"/>
      </rPr>
      <t xml:space="preserve">Kontoinhaber/in falls abweichend von Firmenname
</t>
    </r>
    <r>
      <rPr>
        <sz val="12"/>
        <color theme="1"/>
        <rFont val="Arial"/>
        <family val="2"/>
      </rPr>
      <t>Name, Vorname, PLZ, Ort, Adresse</t>
    </r>
  </si>
  <si>
    <t>Anleitung zum Ausfüllen</t>
  </si>
  <si>
    <t xml:space="preserve">Lesen Sie die Broschüre "Kurzarbeitsentschädigung für Heimarbeitnehmende" auf www.arbeit.swiss vollständig durch. In dieser Broschüre erfahren Sie alles, was Sie wissen müssen zum Thema Kurzarbeitsentschädigung. Die Anleitung hier soll nur das Ausfüllen des vorliegenden Formulars erleichtern.
Der Entschädigungsanspruch ist innert 3 Monate nach Beendigung jeder Abrechnungsperiode bei der gewählten Arbeitslosenkasse geltend zu machen. Dies gilt auch dann, wenn der Entscheid der kantonalen Amtsstelle für die Bewilligung der Kurzarbeit noch hängig ist. Auch ein Einsprache- oder Beschwerdeverfahren unterbricht die Frist von 3 Monaten nicht. Verspätet geltend gemachte Ansprüche erlöschen. </t>
  </si>
  <si>
    <t>Zudem bestätige ich:
- Die Arbeitnehmenden wurden über die Arbeitseinstellung und die Kontrollpflicht orientiert. Diejenigen Arbeitnehmenden, welche der Arbeitseinstellung nicht zugestimmt haben, werden nach Arbeitsvertrag entlöhnt.
- Den betroffenen Arbeitnehmenden wurde die Kurzarbeitsentschädigung vorgeschossen und am ordentlichen Lohnzahlungstermin der entsprechenden Abrechnungsperiode ausgerichtet.
- Die Kurzarbeitsentschädigung für die Karenzzeit wurde zulasten des Arbeitgebers / der Arbeitgeberin übernommen.
- Die gesetzlich und vertraglich vereinbarten Sozialversicherungsbeiträge werden entsprechend der normalen Arbeitszeit bezahlt.</t>
  </si>
  <si>
    <t>Anleitung für das Register "1044Ad Antrag"</t>
  </si>
  <si>
    <t>Anleitung für das Register "1044Bd Stammdaten Mitarb."</t>
  </si>
  <si>
    <t>Anleitung für das Register "1044Ed Abrechnung"</t>
  </si>
  <si>
    <t>Geben Sie den Monat, für welchen Sie die Kurzarbeit abrechnen im Format MM.JJJJ an. Bsp.: 09.2023</t>
  </si>
  <si>
    <t>Wann haben Sie zum letzten Mal den Lohn vollumfänglich gemäss den vertraglichen Verpflichtungen ausbezahlt? Bitte geben Sie das Datum im Format TT.MM.JJJJ an. Bsp. 25.09.2023</t>
  </si>
  <si>
    <t>Wichtig: 
Der Antrag muss gedruckt und unterschrieben eingereicht werden.</t>
  </si>
  <si>
    <t>Bitte führen Sie alle Mitarbeitenden auf, welche in der von der Kurzarbeit betroffenen Betriebsabteilung oder 
dem betroffenen Gesamtbetrieb arbeiten und anspruchsberechtigt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</si>
</sst>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mm/yyyy"/>
    <numFmt numFmtId="165" formatCode="0.0"/>
    <numFmt numFmtId="166" formatCode="[$SFr.-807]\ #,##0.00"/>
    <numFmt numFmtId="167" formatCode="0.000%"/>
    <numFmt numFmtId="168" formatCode="[$-407]mmmm\ yy;@"/>
    <numFmt numFmtId="169" formatCode="000\.0000\.0000\.00"/>
    <numFmt numFmtId="170" formatCode="dd/mm/yyyy;@"/>
    <numFmt numFmtId="171" formatCode="\7\5\6\.0000\.0000\.00"/>
    <numFmt numFmtId="172" formatCode="000\ 000\ 00\ 00"/>
  </numFmts>
  <fonts count="23">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b/>
      <sz val="10"/>
      <name val="Arial"/>
      <family val="2"/>
    </font>
    <font>
      <sz val="10"/>
      <name val="Arial"/>
      <family val="2"/>
    </font>
    <font>
      <b/>
      <sz val="12"/>
      <color theme="0"/>
      <name val="Arial"/>
      <family val="2"/>
    </font>
    <font>
      <sz val="10"/>
      <color theme="1"/>
      <name val="Arial"/>
      <family val="2"/>
    </font>
    <font>
      <b/>
      <sz val="10"/>
      <color theme="1"/>
      <name val="Arial"/>
      <family val="2"/>
    </font>
    <font>
      <b/>
      <sz val="10"/>
      <color theme="1" tint="4.9989318521683403E-2"/>
      <name val="Arial"/>
      <family val="2"/>
    </font>
    <font>
      <sz val="10"/>
      <color theme="1" tint="4.9989318521683403E-2"/>
      <name val="Arial"/>
      <family val="2"/>
    </font>
    <font>
      <b/>
      <sz val="10"/>
      <color rgb="FFFF0000"/>
      <name val="Arial"/>
      <family val="2"/>
    </font>
    <font>
      <sz val="10"/>
      <color theme="1"/>
      <name val="Calibri"/>
      <family val="2"/>
      <scheme val="minor"/>
    </font>
    <font>
      <sz val="10"/>
      <name val="Calibri"/>
      <family val="2"/>
      <scheme val="minor"/>
    </font>
    <font>
      <b/>
      <sz val="14"/>
      <color theme="1"/>
      <name val="Arial"/>
      <family val="2"/>
    </font>
    <font>
      <b/>
      <sz val="11"/>
      <color theme="1"/>
      <name val="Arial"/>
      <family val="2"/>
    </font>
    <font>
      <b/>
      <sz val="12"/>
      <color theme="1"/>
      <name val="Source Code Pro"/>
      <family val="3"/>
    </font>
    <font>
      <b/>
      <sz val="12"/>
      <color theme="1"/>
      <name val="Arial"/>
      <family val="2"/>
    </font>
    <font>
      <sz val="10"/>
      <color rgb="FFFF0000"/>
      <name val="Arial"/>
      <family val="2"/>
    </font>
    <font>
      <i/>
      <sz val="10"/>
      <color theme="0" tint="-0.499984740745262"/>
      <name val="Arial"/>
      <family val="2"/>
    </font>
    <font>
      <b/>
      <i/>
      <sz val="10"/>
      <color theme="0" tint="-0.499984740745262"/>
      <name val="Arial"/>
      <family val="2"/>
    </font>
    <font>
      <b/>
      <sz val="12"/>
      <name val="Arial"/>
      <family val="2"/>
    </font>
    <font>
      <sz val="12"/>
      <color theme="1"/>
      <name val="Arial"/>
      <family val="2"/>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249977111117893"/>
        <bgColor indexed="64"/>
      </patternFill>
    </fill>
    <fill>
      <patternFill patternType="solid">
        <fgColor rgb="FFFFC000"/>
        <bgColor indexed="64"/>
      </patternFill>
    </fill>
    <fill>
      <patternFill patternType="solid">
        <fgColor rgb="FFCCFFCC"/>
        <bgColor indexed="64"/>
      </patternFill>
    </fill>
    <fill>
      <patternFill patternType="solid">
        <fgColor indexed="10"/>
        <bgColor indexed="64"/>
      </patternFill>
    </fill>
    <fill>
      <patternFill patternType="solid">
        <fgColor theme="0" tint="-0.249977111117893"/>
        <bgColor indexed="64"/>
      </patternFill>
    </fill>
    <fill>
      <patternFill patternType="solid">
        <fgColor theme="8"/>
        <bgColor indexed="64"/>
      </patternFill>
    </fill>
  </fills>
  <borders count="9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auto="1"/>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2" fillId="0" borderId="0"/>
  </cellStyleXfs>
  <cellXfs count="329">
    <xf numFmtId="0" fontId="0" fillId="0" borderId="0" xfId="0"/>
    <xf numFmtId="0" fontId="5" fillId="0" borderId="0" xfId="0" applyFont="1" applyProtection="1">
      <protection hidden="1"/>
    </xf>
    <xf numFmtId="0" fontId="7" fillId="0" borderId="0" xfId="0" applyFont="1" applyProtection="1">
      <protection hidden="1"/>
    </xf>
    <xf numFmtId="4"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7" fillId="0" borderId="0" xfId="0" applyFont="1" applyAlignment="1" applyProtection="1">
      <alignment horizontal="left"/>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left" vertical="center"/>
      <protection hidden="1"/>
    </xf>
    <xf numFmtId="0" fontId="5" fillId="0" borderId="0" xfId="0" applyFont="1" applyAlignment="1" applyProtection="1">
      <alignment horizontal="left"/>
      <protection hidden="1"/>
    </xf>
    <xf numFmtId="165" fontId="5" fillId="0" borderId="10" xfId="0" applyNumberFormat="1" applyFont="1" applyBorder="1" applyAlignment="1" applyProtection="1">
      <alignment horizontal="right" vertical="center"/>
      <protection locked="0"/>
    </xf>
    <xf numFmtId="165" fontId="5" fillId="0" borderId="8" xfId="0" applyNumberFormat="1" applyFont="1" applyBorder="1" applyAlignment="1" applyProtection="1">
      <alignment horizontal="right" vertical="center"/>
      <protection locked="0"/>
    </xf>
    <xf numFmtId="2" fontId="7" fillId="0" borderId="0" xfId="0" applyNumberFormat="1" applyFont="1" applyAlignment="1" applyProtection="1">
      <alignment horizontal="right"/>
      <protection hidden="1"/>
    </xf>
    <xf numFmtId="4" fontId="5" fillId="0" borderId="0" xfId="0" applyNumberFormat="1" applyFont="1" applyAlignment="1" applyProtection="1">
      <alignment vertical="center"/>
      <protection hidden="1"/>
    </xf>
    <xf numFmtId="171" fontId="5" fillId="3" borderId="3" xfId="0" applyNumberFormat="1" applyFont="1" applyFill="1" applyBorder="1" applyAlignment="1" applyProtection="1">
      <alignment horizontal="left" vertical="center"/>
      <protection hidden="1"/>
    </xf>
    <xf numFmtId="171" fontId="5" fillId="3" borderId="11" xfId="0" applyNumberFormat="1" applyFont="1" applyFill="1" applyBorder="1" applyAlignment="1" applyProtection="1">
      <alignment horizontal="left" vertical="center"/>
      <protection hidden="1"/>
    </xf>
    <xf numFmtId="14" fontId="7" fillId="0" borderId="0" xfId="0" applyNumberFormat="1" applyFont="1" applyAlignment="1" applyProtection="1">
      <alignment vertical="center"/>
      <protection hidden="1"/>
    </xf>
    <xf numFmtId="165" fontId="7" fillId="0" borderId="0" xfId="0" applyNumberFormat="1" applyFont="1" applyAlignment="1" applyProtection="1">
      <alignment vertical="center"/>
      <protection hidden="1"/>
    </xf>
    <xf numFmtId="166" fontId="7" fillId="0" borderId="0" xfId="0" applyNumberFormat="1" applyFont="1" applyAlignment="1" applyProtection="1">
      <alignment vertical="center"/>
      <protection hidden="1"/>
    </xf>
    <xf numFmtId="10" fontId="7" fillId="0" borderId="0" xfId="0" applyNumberFormat="1" applyFont="1" applyAlignment="1" applyProtection="1">
      <alignment vertical="center"/>
      <protection hidden="1"/>
    </xf>
    <xf numFmtId="49" fontId="7" fillId="0" borderId="0" xfId="0" applyNumberFormat="1" applyFont="1" applyAlignment="1" applyProtection="1">
      <alignment vertical="center"/>
      <protection hidden="1"/>
    </xf>
    <xf numFmtId="1" fontId="7" fillId="0" borderId="0" xfId="0" applyNumberFormat="1" applyFont="1" applyAlignment="1" applyProtection="1">
      <alignment horizontal="left" vertical="center"/>
      <protection hidden="1"/>
    </xf>
    <xf numFmtId="0" fontId="8" fillId="0" borderId="0" xfId="0" applyFont="1" applyProtection="1">
      <protection hidden="1"/>
    </xf>
    <xf numFmtId="0" fontId="5" fillId="0" borderId="0" xfId="0" applyFont="1" applyAlignment="1" applyProtection="1">
      <alignment horizontal="left" vertical="center"/>
      <protection hidden="1"/>
    </xf>
    <xf numFmtId="2" fontId="7" fillId="0" borderId="0" xfId="0" applyNumberFormat="1" applyFont="1" applyAlignment="1" applyProtection="1">
      <alignment horizontal="center" vertical="center"/>
      <protection hidden="1"/>
    </xf>
    <xf numFmtId="168" fontId="5" fillId="0" borderId="0" xfId="0" applyNumberFormat="1" applyFont="1" applyAlignment="1" applyProtection="1">
      <alignment horizontal="left" vertical="center"/>
      <protection hidden="1"/>
    </xf>
    <xf numFmtId="0" fontId="3" fillId="0" borderId="0" xfId="0" applyFont="1" applyProtection="1">
      <protection hidden="1"/>
    </xf>
    <xf numFmtId="0" fontId="0" fillId="0" borderId="0" xfId="0" applyProtection="1">
      <protection hidden="1"/>
    </xf>
    <xf numFmtId="168" fontId="5" fillId="0" borderId="0" xfId="0" applyNumberFormat="1" applyFont="1" applyAlignment="1" applyProtection="1">
      <alignment horizontal="right"/>
      <protection hidden="1"/>
    </xf>
    <xf numFmtId="0" fontId="5" fillId="0" borderId="0" xfId="0" applyFont="1" applyAlignment="1" applyProtection="1">
      <alignment vertical="center" wrapText="1"/>
      <protection hidden="1"/>
    </xf>
    <xf numFmtId="165" fontId="7" fillId="0" borderId="0" xfId="0" applyNumberFormat="1" applyFont="1" applyAlignment="1" applyProtection="1">
      <alignment horizontal="right"/>
      <protection hidden="1"/>
    </xf>
    <xf numFmtId="0" fontId="7" fillId="3" borderId="26" xfId="0" applyFont="1" applyFill="1" applyBorder="1" applyAlignment="1" applyProtection="1">
      <alignment vertical="center"/>
      <protection hidden="1"/>
    </xf>
    <xf numFmtId="0" fontId="4" fillId="0" borderId="0" xfId="0" applyFont="1" applyAlignment="1" applyProtection="1">
      <alignment horizontal="center" wrapText="1"/>
      <protection hidden="1"/>
    </xf>
    <xf numFmtId="0" fontId="10" fillId="3" borderId="26" xfId="0" applyFont="1" applyFill="1" applyBorder="1" applyAlignment="1" applyProtection="1">
      <alignment horizontal="right" vertical="center"/>
      <protection hidden="1"/>
    </xf>
    <xf numFmtId="4" fontId="7" fillId="0" borderId="0" xfId="0" applyNumberFormat="1" applyFont="1" applyProtection="1">
      <protection hidden="1"/>
    </xf>
    <xf numFmtId="170" fontId="7" fillId="0" borderId="0" xfId="0" applyNumberFormat="1" applyFont="1" applyAlignment="1" applyProtection="1">
      <alignment horizontal="left"/>
      <protection hidden="1"/>
    </xf>
    <xf numFmtId="170" fontId="7" fillId="0" borderId="0" xfId="0" applyNumberFormat="1" applyFont="1" applyAlignment="1" applyProtection="1">
      <alignment horizontal="right"/>
      <protection hidden="1"/>
    </xf>
    <xf numFmtId="1" fontId="7" fillId="0" borderId="0" xfId="0" applyNumberFormat="1" applyFont="1" applyAlignment="1" applyProtection="1">
      <alignment horizontal="right"/>
      <protection hidden="1"/>
    </xf>
    <xf numFmtId="165" fontId="5" fillId="0" borderId="14" xfId="0" applyNumberFormat="1" applyFont="1" applyBorder="1" applyAlignment="1" applyProtection="1">
      <alignment horizontal="right" vertical="center"/>
      <protection locked="0"/>
    </xf>
    <xf numFmtId="165" fontId="5" fillId="0" borderId="15" xfId="0" applyNumberFormat="1" applyFont="1" applyBorder="1" applyAlignment="1" applyProtection="1">
      <alignment horizontal="right" vertical="center"/>
      <protection locked="0"/>
    </xf>
    <xf numFmtId="165" fontId="5" fillId="0" borderId="23" xfId="0" applyNumberFormat="1" applyFont="1" applyBorder="1" applyAlignment="1" applyProtection="1">
      <alignment horizontal="right" vertical="center"/>
      <protection locked="0"/>
    </xf>
    <xf numFmtId="165" fontId="5" fillId="0" borderId="16" xfId="0" applyNumberFormat="1" applyFont="1" applyBorder="1" applyAlignment="1" applyProtection="1">
      <alignment horizontal="right" vertical="center"/>
      <protection locked="0"/>
    </xf>
    <xf numFmtId="0" fontId="7" fillId="3" borderId="6" xfId="0" applyFont="1" applyFill="1" applyBorder="1" applyAlignment="1" applyProtection="1">
      <alignment vertical="center"/>
      <protection hidden="1"/>
    </xf>
    <xf numFmtId="0" fontId="7" fillId="3" borderId="32" xfId="0" applyFont="1" applyFill="1" applyBorder="1" applyAlignment="1" applyProtection="1">
      <alignment horizontal="right" vertical="center"/>
      <protection hidden="1"/>
    </xf>
    <xf numFmtId="0" fontId="7" fillId="3" borderId="32" xfId="0" applyFont="1" applyFill="1" applyBorder="1" applyAlignment="1" applyProtection="1">
      <alignment vertical="center"/>
      <protection hidden="1"/>
    </xf>
    <xf numFmtId="0" fontId="9" fillId="3" borderId="32" xfId="0" applyFont="1" applyFill="1" applyBorder="1" applyAlignment="1" applyProtection="1">
      <alignment horizontal="right" vertical="center"/>
      <protection hidden="1"/>
    </xf>
    <xf numFmtId="171" fontId="5" fillId="0" borderId="3" xfId="0" applyNumberFormat="1" applyFont="1" applyBorder="1" applyAlignment="1" applyProtection="1">
      <alignment horizontal="left" vertical="center"/>
      <protection locked="0"/>
    </xf>
    <xf numFmtId="14" fontId="5" fillId="0" borderId="25" xfId="0" applyNumberFormat="1" applyFont="1" applyBorder="1" applyAlignment="1" applyProtection="1">
      <alignment vertical="center"/>
      <protection locked="0"/>
    </xf>
    <xf numFmtId="171" fontId="5" fillId="0" borderId="11" xfId="0" applyNumberFormat="1" applyFont="1" applyBorder="1" applyAlignment="1" applyProtection="1">
      <alignment horizontal="left" vertical="center"/>
      <protection locked="0"/>
    </xf>
    <xf numFmtId="14" fontId="5" fillId="0" borderId="18" xfId="0" applyNumberFormat="1" applyFont="1" applyBorder="1" applyAlignment="1" applyProtection="1">
      <alignment vertical="center"/>
      <protection locked="0"/>
    </xf>
    <xf numFmtId="0" fontId="8" fillId="3" borderId="39" xfId="0" applyFont="1" applyFill="1" applyBorder="1" applyProtection="1">
      <protection hidden="1"/>
    </xf>
    <xf numFmtId="0" fontId="8" fillId="3" borderId="38" xfId="0" applyFont="1" applyFill="1" applyBorder="1" applyProtection="1">
      <protection hidden="1"/>
    </xf>
    <xf numFmtId="165" fontId="4" fillId="3" borderId="38" xfId="0" applyNumberFormat="1" applyFont="1" applyFill="1" applyBorder="1" applyAlignment="1" applyProtection="1">
      <alignment vertical="center" wrapText="1"/>
      <protection hidden="1"/>
    </xf>
    <xf numFmtId="14" fontId="5" fillId="0" borderId="4" xfId="0" applyNumberFormat="1" applyFont="1" applyBorder="1" applyAlignment="1" applyProtection="1">
      <alignment horizontal="right" vertical="center"/>
      <protection locked="0"/>
    </xf>
    <xf numFmtId="14" fontId="5" fillId="0" borderId="9" xfId="0" applyNumberFormat="1" applyFont="1" applyBorder="1" applyAlignment="1" applyProtection="1">
      <alignment horizontal="right" vertical="center"/>
      <protection locked="0"/>
    </xf>
    <xf numFmtId="14" fontId="5" fillId="0" borderId="3" xfId="0" applyNumberFormat="1" applyFont="1" applyBorder="1" applyAlignment="1" applyProtection="1">
      <alignment horizontal="right" vertical="center"/>
      <protection locked="0"/>
    </xf>
    <xf numFmtId="14" fontId="5" fillId="0" borderId="25" xfId="0" applyNumberFormat="1" applyFont="1" applyBorder="1" applyAlignment="1" applyProtection="1">
      <alignment horizontal="right" vertical="center"/>
      <protection locked="0"/>
    </xf>
    <xf numFmtId="14" fontId="5" fillId="0" borderId="11" xfId="0" applyNumberFormat="1" applyFont="1" applyBorder="1" applyAlignment="1" applyProtection="1">
      <alignment horizontal="right" vertical="center"/>
      <protection locked="0"/>
    </xf>
    <xf numFmtId="14" fontId="5" fillId="0" borderId="18" xfId="0" applyNumberFormat="1" applyFont="1" applyBorder="1" applyAlignment="1" applyProtection="1">
      <alignment horizontal="right" vertical="center"/>
      <protection locked="0"/>
    </xf>
    <xf numFmtId="4" fontId="5" fillId="3" borderId="27" xfId="0" applyNumberFormat="1" applyFont="1" applyFill="1" applyBorder="1" applyAlignment="1" applyProtection="1">
      <alignment horizontal="right" vertical="center"/>
      <protection hidden="1"/>
    </xf>
    <xf numFmtId="4" fontId="5" fillId="3" borderId="8" xfId="0" applyNumberFormat="1" applyFont="1" applyFill="1" applyBorder="1" applyAlignment="1" applyProtection="1">
      <alignment horizontal="right" vertical="center"/>
      <protection hidden="1"/>
    </xf>
    <xf numFmtId="4" fontId="4" fillId="3" borderId="38" xfId="0" applyNumberFormat="1" applyFont="1" applyFill="1" applyBorder="1" applyAlignment="1" applyProtection="1">
      <alignment vertical="center" wrapText="1"/>
      <protection hidden="1"/>
    </xf>
    <xf numFmtId="4" fontId="4" fillId="3" borderId="40" xfId="0" applyNumberFormat="1" applyFont="1" applyFill="1" applyBorder="1" applyAlignment="1" applyProtection="1">
      <alignment vertical="center" wrapText="1"/>
      <protection hidden="1"/>
    </xf>
    <xf numFmtId="4" fontId="7" fillId="0" borderId="0" xfId="0" applyNumberFormat="1" applyFont="1" applyAlignment="1" applyProtection="1">
      <alignment vertical="center"/>
      <protection hidden="1"/>
    </xf>
    <xf numFmtId="4" fontId="5" fillId="0" borderId="0" xfId="0" applyNumberFormat="1" applyFont="1" applyProtection="1">
      <protection hidden="1"/>
    </xf>
    <xf numFmtId="4" fontId="5" fillId="3" borderId="49" xfId="0" applyNumberFormat="1" applyFont="1" applyFill="1" applyBorder="1" applyAlignment="1" applyProtection="1">
      <alignment horizontal="right" vertical="center"/>
      <protection hidden="1"/>
    </xf>
    <xf numFmtId="4" fontId="5" fillId="3" borderId="16" xfId="0" applyNumberFormat="1" applyFont="1" applyFill="1" applyBorder="1" applyAlignment="1" applyProtection="1">
      <alignment horizontal="right" vertical="center"/>
      <protection hidden="1"/>
    </xf>
    <xf numFmtId="49" fontId="5" fillId="3" borderId="1" xfId="0" applyNumberFormat="1" applyFont="1" applyFill="1" applyBorder="1" applyAlignment="1" applyProtection="1">
      <alignment vertical="center"/>
      <protection hidden="1"/>
    </xf>
    <xf numFmtId="49" fontId="5" fillId="3" borderId="2" xfId="0" applyNumberFormat="1" applyFont="1" applyFill="1" applyBorder="1" applyAlignment="1" applyProtection="1">
      <alignment vertical="center"/>
      <protection hidden="1"/>
    </xf>
    <xf numFmtId="49" fontId="5" fillId="3" borderId="12" xfId="0" applyNumberFormat="1" applyFont="1" applyFill="1" applyBorder="1" applyAlignment="1" applyProtection="1">
      <alignment vertical="center"/>
      <protection hidden="1"/>
    </xf>
    <xf numFmtId="49" fontId="5" fillId="3" borderId="13" xfId="0" applyNumberFormat="1" applyFont="1" applyFill="1" applyBorder="1" applyAlignment="1" applyProtection="1">
      <alignment vertical="center"/>
      <protection hidden="1"/>
    </xf>
    <xf numFmtId="0" fontId="7" fillId="3" borderId="6" xfId="0" applyFont="1" applyFill="1" applyBorder="1" applyAlignment="1" applyProtection="1">
      <alignment horizontal="right" vertical="center"/>
      <protection hidden="1"/>
    </xf>
    <xf numFmtId="0" fontId="7" fillId="3" borderId="26" xfId="0" applyFont="1" applyFill="1" applyBorder="1" applyAlignment="1" applyProtection="1">
      <alignment horizontal="right" vertical="center"/>
      <protection hidden="1"/>
    </xf>
    <xf numFmtId="0" fontId="7" fillId="3" borderId="26" xfId="0" applyFont="1" applyFill="1" applyBorder="1" applyAlignment="1" applyProtection="1">
      <alignment horizontal="left" vertical="center"/>
      <protection hidden="1"/>
    </xf>
    <xf numFmtId="0" fontId="7" fillId="3" borderId="32" xfId="0" applyFont="1" applyFill="1" applyBorder="1" applyAlignment="1" applyProtection="1">
      <alignment horizontal="left" vertical="center"/>
      <protection hidden="1"/>
    </xf>
    <xf numFmtId="167" fontId="7" fillId="3" borderId="26" xfId="1" applyNumberFormat="1" applyFont="1" applyFill="1" applyBorder="1" applyAlignment="1" applyProtection="1">
      <alignment horizontal="left" vertical="center"/>
      <protection hidden="1"/>
    </xf>
    <xf numFmtId="2" fontId="5" fillId="3" borderId="37" xfId="0" applyNumberFormat="1" applyFont="1" applyFill="1" applyBorder="1" applyAlignment="1" applyProtection="1">
      <alignment horizontal="left" vertical="center"/>
      <protection hidden="1"/>
    </xf>
    <xf numFmtId="165" fontId="5" fillId="3" borderId="50" xfId="0" applyNumberFormat="1" applyFont="1" applyFill="1" applyBorder="1" applyAlignment="1" applyProtection="1">
      <alignment horizontal="left" vertical="center"/>
      <protection hidden="1"/>
    </xf>
    <xf numFmtId="2" fontId="7" fillId="3" borderId="32" xfId="0" applyNumberFormat="1" applyFont="1" applyFill="1" applyBorder="1" applyAlignment="1" applyProtection="1">
      <alignment horizontal="left" vertical="center"/>
      <protection hidden="1"/>
    </xf>
    <xf numFmtId="0" fontId="11" fillId="3" borderId="7" xfId="0" applyFont="1" applyFill="1" applyBorder="1" applyAlignment="1" applyProtection="1">
      <alignment horizontal="right" vertical="center"/>
      <protection hidden="1"/>
    </xf>
    <xf numFmtId="0" fontId="8" fillId="3" borderId="5" xfId="0" applyFont="1" applyFill="1" applyBorder="1" applyAlignment="1" applyProtection="1">
      <alignment vertical="center"/>
      <protection hidden="1"/>
    </xf>
    <xf numFmtId="0" fontId="7" fillId="3" borderId="30" xfId="0" applyFont="1" applyFill="1" applyBorder="1" applyAlignment="1" applyProtection="1">
      <alignment vertical="center"/>
      <protection hidden="1"/>
    </xf>
    <xf numFmtId="0" fontId="7" fillId="3" borderId="31" xfId="0" applyFont="1" applyFill="1" applyBorder="1" applyAlignment="1" applyProtection="1">
      <alignment vertical="center"/>
      <protection hidden="1"/>
    </xf>
    <xf numFmtId="3" fontId="7" fillId="3" borderId="32" xfId="0" applyNumberFormat="1" applyFont="1" applyFill="1" applyBorder="1" applyAlignment="1" applyProtection="1">
      <alignment horizontal="right" vertical="center"/>
      <protection hidden="1"/>
    </xf>
    <xf numFmtId="3" fontId="7" fillId="3" borderId="32" xfId="0" applyNumberFormat="1" applyFont="1" applyFill="1" applyBorder="1" applyAlignment="1" applyProtection="1">
      <alignment horizontal="left" vertical="center"/>
      <protection hidden="1"/>
    </xf>
    <xf numFmtId="0" fontId="11" fillId="3" borderId="26" xfId="0" applyFont="1" applyFill="1" applyBorder="1" applyAlignment="1" applyProtection="1">
      <alignment horizontal="left" vertical="center"/>
      <protection hidden="1"/>
    </xf>
    <xf numFmtId="0" fontId="11" fillId="3" borderId="32" xfId="0" applyFont="1" applyFill="1" applyBorder="1" applyAlignment="1" applyProtection="1">
      <alignment horizontal="left" vertical="center"/>
      <protection hidden="1"/>
    </xf>
    <xf numFmtId="170" fontId="5" fillId="2" borderId="59" xfId="0" applyNumberFormat="1" applyFont="1" applyFill="1" applyBorder="1" applyAlignment="1" applyProtection="1">
      <alignment horizontal="center" wrapText="1"/>
      <protection hidden="1"/>
    </xf>
    <xf numFmtId="170" fontId="5" fillId="2" borderId="42" xfId="0" applyNumberFormat="1" applyFont="1" applyFill="1" applyBorder="1" applyAlignment="1" applyProtection="1">
      <alignment horizontal="center" wrapText="1"/>
      <protection hidden="1"/>
    </xf>
    <xf numFmtId="4" fontId="4" fillId="3" borderId="56" xfId="0" applyNumberFormat="1" applyFont="1" applyFill="1" applyBorder="1" applyAlignment="1" applyProtection="1">
      <alignment vertical="center" wrapText="1"/>
      <protection hidden="1"/>
    </xf>
    <xf numFmtId="0" fontId="5" fillId="3" borderId="59" xfId="0" applyFont="1" applyFill="1" applyBorder="1" applyAlignment="1" applyProtection="1">
      <alignment wrapText="1"/>
      <protection hidden="1"/>
    </xf>
    <xf numFmtId="0" fontId="5" fillId="3" borderId="41" xfId="0" applyFont="1" applyFill="1" applyBorder="1" applyAlignment="1" applyProtection="1">
      <alignment wrapText="1"/>
      <protection hidden="1"/>
    </xf>
    <xf numFmtId="0" fontId="5" fillId="3" borderId="66" xfId="0" applyFont="1" applyFill="1" applyBorder="1" applyAlignment="1" applyProtection="1">
      <alignment wrapText="1"/>
      <protection hidden="1"/>
    </xf>
    <xf numFmtId="4" fontId="10" fillId="0" borderId="0" xfId="0" applyNumberFormat="1" applyFont="1" applyAlignment="1" applyProtection="1">
      <alignment vertical="center"/>
      <protection hidden="1"/>
    </xf>
    <xf numFmtId="0" fontId="7" fillId="3" borderId="62" xfId="0" applyFont="1" applyFill="1" applyBorder="1" applyProtection="1">
      <protection hidden="1"/>
    </xf>
    <xf numFmtId="0" fontId="7" fillId="3" borderId="63" xfId="0" applyFont="1" applyFill="1" applyBorder="1" applyProtection="1">
      <protection hidden="1"/>
    </xf>
    <xf numFmtId="0" fontId="7" fillId="3" borderId="64" xfId="0" applyFont="1" applyFill="1" applyBorder="1" applyProtection="1">
      <protection hidden="1"/>
    </xf>
    <xf numFmtId="9" fontId="5" fillId="3" borderId="66" xfId="0" applyNumberFormat="1" applyFont="1" applyFill="1" applyBorder="1" applyAlignment="1" applyProtection="1">
      <alignment horizontal="right" wrapText="1"/>
      <protection hidden="1"/>
    </xf>
    <xf numFmtId="9" fontId="5" fillId="3" borderId="68" xfId="0" applyNumberFormat="1" applyFont="1" applyFill="1" applyBorder="1" applyAlignment="1" applyProtection="1">
      <alignment horizontal="right" wrapText="1"/>
      <protection hidden="1"/>
    </xf>
    <xf numFmtId="2" fontId="5" fillId="3" borderId="37" xfId="0" applyNumberFormat="1" applyFont="1" applyFill="1" applyBorder="1" applyAlignment="1" applyProtection="1">
      <alignment vertical="center"/>
      <protection hidden="1"/>
    </xf>
    <xf numFmtId="165" fontId="5" fillId="3" borderId="50" xfId="0" applyNumberFormat="1" applyFont="1" applyFill="1" applyBorder="1" applyAlignment="1" applyProtection="1">
      <alignment vertical="center"/>
      <protection hidden="1"/>
    </xf>
    <xf numFmtId="171" fontId="5" fillId="0" borderId="34" xfId="0" applyNumberFormat="1" applyFont="1" applyBorder="1" applyAlignment="1" applyProtection="1">
      <alignment horizontal="left" vertical="center"/>
      <protection locked="0"/>
    </xf>
    <xf numFmtId="165" fontId="5" fillId="0" borderId="35" xfId="0" applyNumberFormat="1" applyFont="1" applyBorder="1" applyAlignment="1" applyProtection="1">
      <alignment vertical="center"/>
      <protection locked="0"/>
    </xf>
    <xf numFmtId="165" fontId="5" fillId="0" borderId="36" xfId="0" applyNumberFormat="1" applyFont="1" applyBorder="1" applyAlignment="1" applyProtection="1">
      <alignment vertical="center"/>
      <protection locked="0"/>
    </xf>
    <xf numFmtId="14" fontId="5" fillId="0" borderId="9" xfId="0" applyNumberFormat="1" applyFont="1" applyBorder="1" applyAlignment="1" applyProtection="1">
      <alignment vertical="center"/>
      <protection locked="0"/>
    </xf>
    <xf numFmtId="165" fontId="5" fillId="0" borderId="1" xfId="0" applyNumberFormat="1" applyFont="1" applyBorder="1" applyAlignment="1" applyProtection="1">
      <alignment vertical="center"/>
      <protection locked="0"/>
    </xf>
    <xf numFmtId="165" fontId="5" fillId="0" borderId="2" xfId="0" applyNumberFormat="1" applyFont="1" applyBorder="1" applyAlignment="1" applyProtection="1">
      <alignment vertical="center"/>
      <protection locked="0"/>
    </xf>
    <xf numFmtId="165" fontId="5" fillId="0" borderId="12" xfId="0" applyNumberFormat="1" applyFont="1" applyBorder="1" applyAlignment="1" applyProtection="1">
      <alignment vertical="center"/>
      <protection locked="0"/>
    </xf>
    <xf numFmtId="165" fontId="5" fillId="0" borderId="13" xfId="0" applyNumberFormat="1" applyFont="1" applyBorder="1" applyAlignment="1" applyProtection="1">
      <alignment vertical="center"/>
      <protection locked="0"/>
    </xf>
    <xf numFmtId="169" fontId="13" fillId="0" borderId="0" xfId="0" applyNumberFormat="1" applyFont="1" applyAlignment="1" applyProtection="1">
      <alignment horizontal="left"/>
      <protection hidden="1"/>
    </xf>
    <xf numFmtId="0" fontId="13" fillId="0" borderId="0" xfId="0" applyFont="1" applyProtection="1">
      <protection hidden="1"/>
    </xf>
    <xf numFmtId="0" fontId="13" fillId="0" borderId="0" xfId="0" applyFont="1" applyAlignment="1" applyProtection="1">
      <alignment horizontal="left"/>
      <protection hidden="1"/>
    </xf>
    <xf numFmtId="49" fontId="5" fillId="3" borderId="71" xfId="0" applyNumberFormat="1" applyFont="1" applyFill="1" applyBorder="1" applyAlignment="1" applyProtection="1">
      <alignment vertical="center"/>
      <protection hidden="1"/>
    </xf>
    <xf numFmtId="4" fontId="5" fillId="3" borderId="72" xfId="0" applyNumberFormat="1" applyFont="1" applyFill="1" applyBorder="1" applyAlignment="1" applyProtection="1">
      <alignment horizontal="right" vertical="center"/>
      <protection hidden="1"/>
    </xf>
    <xf numFmtId="4" fontId="5" fillId="3" borderId="15" xfId="0" applyNumberFormat="1" applyFont="1" applyFill="1" applyBorder="1" applyAlignment="1" applyProtection="1">
      <alignment horizontal="right" vertical="center"/>
      <protection hidden="1"/>
    </xf>
    <xf numFmtId="0" fontId="15" fillId="0" borderId="0" xfId="0" applyFont="1" applyAlignment="1" applyProtection="1">
      <alignment vertical="center" wrapText="1"/>
      <protection hidden="1"/>
    </xf>
    <xf numFmtId="0" fontId="1" fillId="0" borderId="0" xfId="0" applyFont="1" applyProtection="1">
      <protection hidden="1"/>
    </xf>
    <xf numFmtId="0" fontId="16" fillId="0" borderId="0" xfId="0" applyFont="1" applyProtection="1">
      <protection hidden="1"/>
    </xf>
    <xf numFmtId="0" fontId="15" fillId="0" borderId="0" xfId="0" applyFont="1" applyAlignment="1" applyProtection="1">
      <alignment vertical="center"/>
      <protection hidden="1"/>
    </xf>
    <xf numFmtId="0" fontId="1" fillId="0" borderId="0" xfId="0" applyFont="1" applyAlignment="1" applyProtection="1">
      <alignment vertical="center"/>
      <protection hidden="1"/>
    </xf>
    <xf numFmtId="0" fontId="7" fillId="0" borderId="0" xfId="0" applyFont="1" applyAlignment="1">
      <alignment horizontal="right" vertical="top" wrapText="1"/>
    </xf>
    <xf numFmtId="0" fontId="7" fillId="0" borderId="0" xfId="0" applyFont="1" applyAlignment="1" applyProtection="1">
      <alignment vertical="top"/>
      <protection hidden="1"/>
    </xf>
    <xf numFmtId="0" fontId="7" fillId="0" borderId="0" xfId="0" applyFont="1" applyAlignment="1" applyProtection="1">
      <alignment horizontal="right" vertical="top"/>
      <protection hidden="1"/>
    </xf>
    <xf numFmtId="0" fontId="7" fillId="0" borderId="0" xfId="0" applyFont="1" applyAlignment="1" applyProtection="1">
      <alignment horizontal="left" vertical="top"/>
      <protection hidden="1"/>
    </xf>
    <xf numFmtId="0" fontId="5" fillId="8" borderId="0" xfId="0" applyFont="1" applyFill="1" applyAlignment="1" applyProtection="1">
      <alignment vertical="top"/>
      <protection hidden="1"/>
    </xf>
    <xf numFmtId="0" fontId="5" fillId="8" borderId="0" xfId="0" applyFont="1" applyFill="1" applyAlignment="1" applyProtection="1">
      <alignment vertical="top" wrapText="1"/>
      <protection hidden="1"/>
    </xf>
    <xf numFmtId="0" fontId="7" fillId="0" borderId="0" xfId="0" applyFont="1" applyAlignment="1" applyProtection="1">
      <alignment horizontal="left" vertical="top" wrapText="1"/>
      <protection hidden="1"/>
    </xf>
    <xf numFmtId="0" fontId="7" fillId="0" borderId="0" xfId="0" applyFont="1" applyAlignment="1" applyProtection="1">
      <alignment vertical="top" wrapText="1"/>
      <protection hidden="1"/>
    </xf>
    <xf numFmtId="0" fontId="5" fillId="8" borderId="0" xfId="0" applyFont="1" applyFill="1" applyAlignment="1">
      <alignment horizontal="left" vertical="top"/>
    </xf>
    <xf numFmtId="0" fontId="7" fillId="4" borderId="0" xfId="0" applyFont="1" applyFill="1" applyAlignment="1">
      <alignment horizontal="left" vertical="top"/>
    </xf>
    <xf numFmtId="0" fontId="18" fillId="0" borderId="0" xfId="0" applyFont="1" applyAlignment="1">
      <alignment horizontal="left" vertical="top"/>
    </xf>
    <xf numFmtId="0" fontId="7" fillId="0" borderId="0" xfId="0" applyFont="1" applyAlignment="1">
      <alignment horizontal="right" vertical="top"/>
    </xf>
    <xf numFmtId="0" fontId="7" fillId="4" borderId="0" xfId="0" applyFont="1" applyFill="1" applyAlignment="1">
      <alignment horizontal="left" vertical="top" wrapText="1"/>
    </xf>
    <xf numFmtId="0" fontId="8" fillId="0" borderId="0" xfId="0" applyFont="1" applyAlignment="1">
      <alignment horizontal="right" vertical="top" wrapText="1"/>
    </xf>
    <xf numFmtId="0" fontId="7" fillId="5" borderId="0" xfId="0" applyFont="1" applyFill="1" applyAlignment="1">
      <alignment horizontal="left" vertical="top"/>
    </xf>
    <xf numFmtId="0" fontId="7" fillId="5" borderId="0" xfId="0" applyFont="1" applyFill="1" applyAlignment="1">
      <alignment horizontal="left" vertical="top" wrapText="1"/>
    </xf>
    <xf numFmtId="0" fontId="4"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0" fontId="8"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7" fillId="5" borderId="0" xfId="0" applyFont="1" applyFill="1" applyAlignment="1">
      <alignment horizontal="left"/>
    </xf>
    <xf numFmtId="0" fontId="18" fillId="4" borderId="0" xfId="0" applyFont="1" applyFill="1" applyAlignment="1">
      <alignment horizontal="left"/>
    </xf>
    <xf numFmtId="0" fontId="18" fillId="0" borderId="0" xfId="0" applyFont="1" applyAlignment="1">
      <alignment horizontal="left"/>
    </xf>
    <xf numFmtId="0" fontId="7" fillId="9" borderId="0" xfId="0" applyFont="1" applyFill="1" applyAlignment="1">
      <alignment horizontal="left" vertical="top"/>
    </xf>
    <xf numFmtId="0" fontId="4" fillId="3" borderId="39" xfId="0" applyFont="1" applyFill="1" applyBorder="1" applyAlignment="1" applyProtection="1">
      <alignment horizontal="left" vertical="center"/>
      <protection hidden="1"/>
    </xf>
    <xf numFmtId="0" fontId="4" fillId="3" borderId="38" xfId="0" applyFont="1" applyFill="1" applyBorder="1" applyAlignment="1" applyProtection="1">
      <alignment vertical="center"/>
      <protection hidden="1"/>
    </xf>
    <xf numFmtId="0" fontId="4" fillId="3" borderId="38" xfId="0" applyFont="1" applyFill="1" applyBorder="1" applyAlignment="1" applyProtection="1">
      <alignment horizontal="left" vertical="center"/>
      <protection hidden="1"/>
    </xf>
    <xf numFmtId="170" fontId="4" fillId="3" borderId="39" xfId="0" applyNumberFormat="1" applyFont="1" applyFill="1" applyBorder="1" applyAlignment="1" applyProtection="1">
      <alignment horizontal="left" vertical="center"/>
      <protection hidden="1"/>
    </xf>
    <xf numFmtId="170" fontId="4" fillId="3" borderId="38" xfId="0" applyNumberFormat="1" applyFont="1" applyFill="1" applyBorder="1" applyAlignment="1" applyProtection="1">
      <alignment horizontal="left" vertical="center"/>
      <protection hidden="1"/>
    </xf>
    <xf numFmtId="170" fontId="4" fillId="3" borderId="40" xfId="0" applyNumberFormat="1" applyFont="1" applyFill="1" applyBorder="1" applyAlignment="1" applyProtection="1">
      <alignment horizontal="left" vertical="center"/>
      <protection hidden="1"/>
    </xf>
    <xf numFmtId="165" fontId="4" fillId="3" borderId="39" xfId="0" applyNumberFormat="1" applyFont="1" applyFill="1" applyBorder="1" applyAlignment="1" applyProtection="1">
      <alignment horizontal="left" vertical="center"/>
      <protection hidden="1"/>
    </xf>
    <xf numFmtId="165" fontId="4" fillId="3" borderId="40" xfId="0" applyNumberFormat="1" applyFont="1" applyFill="1" applyBorder="1" applyAlignment="1" applyProtection="1">
      <alignment horizontal="left" vertical="center"/>
      <protection hidden="1"/>
    </xf>
    <xf numFmtId="165" fontId="4" fillId="3" borderId="39" xfId="0" applyNumberFormat="1" applyFont="1" applyFill="1" applyBorder="1" applyAlignment="1" applyProtection="1">
      <alignment vertical="center" wrapText="1"/>
      <protection hidden="1"/>
    </xf>
    <xf numFmtId="0" fontId="8" fillId="0" borderId="0" xfId="0" applyFont="1" applyAlignment="1" applyProtection="1">
      <alignment vertical="center"/>
      <protection hidden="1"/>
    </xf>
    <xf numFmtId="0" fontId="16" fillId="0" borderId="0" xfId="0" applyFont="1" applyAlignment="1" applyProtection="1">
      <alignment vertical="center"/>
      <protection hidden="1"/>
    </xf>
    <xf numFmtId="14" fontId="0" fillId="0" borderId="0" xfId="0" applyNumberFormat="1" applyProtection="1">
      <protection hidden="1"/>
    </xf>
    <xf numFmtId="165" fontId="0" fillId="0" borderId="0" xfId="0" applyNumberFormat="1" applyProtection="1">
      <protection hidden="1"/>
    </xf>
    <xf numFmtId="166" fontId="0" fillId="0" borderId="0" xfId="0" applyNumberFormat="1" applyProtection="1">
      <protection hidden="1"/>
    </xf>
    <xf numFmtId="167" fontId="0" fillId="0" borderId="0" xfId="0" applyNumberFormat="1" applyProtection="1">
      <protection hidden="1"/>
    </xf>
    <xf numFmtId="2" fontId="5" fillId="0" borderId="20" xfId="0" applyNumberFormat="1" applyFont="1" applyBorder="1" applyAlignment="1" applyProtection="1">
      <alignment horizontal="right" vertical="center"/>
      <protection locked="0"/>
    </xf>
    <xf numFmtId="2" fontId="5" fillId="0" borderId="29" xfId="0" applyNumberFormat="1" applyFont="1" applyBorder="1" applyAlignment="1" applyProtection="1">
      <alignment vertical="center"/>
      <protection locked="0"/>
    </xf>
    <xf numFmtId="2" fontId="5" fillId="0" borderId="21" xfId="0" applyNumberFormat="1" applyFont="1" applyBorder="1" applyAlignment="1" applyProtection="1">
      <alignment horizontal="right" vertical="center"/>
      <protection locked="0"/>
    </xf>
    <xf numFmtId="2" fontId="5" fillId="0" borderId="22" xfId="0" applyNumberFormat="1" applyFont="1" applyBorder="1" applyAlignment="1" applyProtection="1">
      <alignment horizontal="right" vertical="center"/>
      <protection locked="0"/>
    </xf>
    <xf numFmtId="2" fontId="5" fillId="0" borderId="16" xfId="0" applyNumberFormat="1" applyFont="1" applyBorder="1" applyAlignment="1" applyProtection="1">
      <alignment vertical="center"/>
      <protection locked="0"/>
    </xf>
    <xf numFmtId="2" fontId="7" fillId="0" borderId="0" xfId="0" applyNumberFormat="1" applyFont="1" applyProtection="1">
      <protection hidden="1"/>
    </xf>
    <xf numFmtId="0" fontId="19" fillId="0" borderId="0" xfId="0" applyFont="1" applyAlignment="1" applyProtection="1">
      <alignment vertical="center"/>
      <protection hidden="1"/>
    </xf>
    <xf numFmtId="0" fontId="12" fillId="0" borderId="0" xfId="0" applyFont="1" applyAlignment="1">
      <alignment vertical="center"/>
    </xf>
    <xf numFmtId="0" fontId="12" fillId="0" borderId="0" xfId="0" applyFont="1"/>
    <xf numFmtId="171" fontId="19" fillId="0" borderId="3" xfId="0" applyNumberFormat="1" applyFont="1" applyBorder="1" applyAlignment="1">
      <alignment horizontal="left" vertical="center"/>
    </xf>
    <xf numFmtId="165" fontId="19" fillId="0" borderId="1" xfId="0" applyNumberFormat="1" applyFont="1" applyBorder="1" applyAlignment="1">
      <alignment vertical="center"/>
    </xf>
    <xf numFmtId="165" fontId="19" fillId="0" borderId="2" xfId="0" applyNumberFormat="1" applyFont="1" applyBorder="1" applyAlignment="1">
      <alignment vertical="center"/>
    </xf>
    <xf numFmtId="14" fontId="19" fillId="0" borderId="25" xfId="0" applyNumberFormat="1" applyFont="1" applyBorder="1" applyAlignment="1">
      <alignment vertical="center"/>
    </xf>
    <xf numFmtId="14" fontId="19" fillId="0" borderId="77" xfId="0" applyNumberFormat="1" applyFont="1" applyBorder="1" applyAlignment="1">
      <alignment horizontal="right" vertical="center"/>
    </xf>
    <xf numFmtId="14" fontId="19" fillId="0" borderId="25" xfId="0" applyNumberFormat="1" applyFont="1" applyBorder="1" applyAlignment="1">
      <alignment horizontal="right" vertical="center"/>
    </xf>
    <xf numFmtId="165" fontId="19" fillId="0" borderId="8" xfId="0" applyNumberFormat="1" applyFont="1" applyBorder="1" applyAlignment="1">
      <alignment horizontal="right" vertical="center"/>
    </xf>
    <xf numFmtId="165" fontId="19" fillId="0" borderId="15" xfId="0" applyNumberFormat="1" applyFont="1" applyBorder="1" applyAlignment="1">
      <alignment horizontal="right" vertical="center"/>
    </xf>
    <xf numFmtId="2" fontId="19" fillId="0" borderId="21" xfId="0" applyNumberFormat="1" applyFont="1" applyBorder="1" applyAlignment="1">
      <alignment horizontal="right" vertical="center"/>
    </xf>
    <xf numFmtId="2" fontId="19" fillId="0" borderId="75" xfId="0" applyNumberFormat="1" applyFont="1" applyBorder="1" applyAlignment="1">
      <alignment vertical="center"/>
    </xf>
    <xf numFmtId="171" fontId="5" fillId="3" borderId="4" xfId="0" applyNumberFormat="1" applyFont="1" applyFill="1" applyBorder="1" applyAlignment="1" applyProtection="1">
      <alignment horizontal="left" vertical="center"/>
      <protection hidden="1"/>
    </xf>
    <xf numFmtId="49" fontId="5" fillId="3" borderId="78" xfId="0" applyNumberFormat="1" applyFont="1" applyFill="1" applyBorder="1" applyAlignment="1" applyProtection="1">
      <alignment vertical="center"/>
      <protection hidden="1"/>
    </xf>
    <xf numFmtId="49" fontId="5" fillId="3" borderId="79" xfId="0" applyNumberFormat="1" applyFont="1" applyFill="1" applyBorder="1" applyAlignment="1" applyProtection="1">
      <alignment vertical="center"/>
      <protection hidden="1"/>
    </xf>
    <xf numFmtId="4" fontId="5" fillId="3" borderId="48" xfId="0" applyNumberFormat="1" applyFont="1" applyFill="1" applyBorder="1" applyAlignment="1" applyProtection="1">
      <alignment horizontal="right" vertical="center"/>
      <protection hidden="1"/>
    </xf>
    <xf numFmtId="4" fontId="5" fillId="3" borderId="76" xfId="0" applyNumberFormat="1" applyFont="1" applyFill="1" applyBorder="1" applyAlignment="1" applyProtection="1">
      <alignment horizontal="right" vertical="center"/>
      <protection hidden="1"/>
    </xf>
    <xf numFmtId="171" fontId="19" fillId="3" borderId="77" xfId="0" applyNumberFormat="1" applyFont="1" applyFill="1" applyBorder="1" applyAlignment="1" applyProtection="1">
      <alignment horizontal="left" vertical="center"/>
      <protection hidden="1"/>
    </xf>
    <xf numFmtId="49" fontId="19" fillId="3" borderId="81" xfId="0" applyNumberFormat="1" applyFont="1" applyFill="1" applyBorder="1" applyAlignment="1" applyProtection="1">
      <alignment vertical="center"/>
      <protection hidden="1"/>
    </xf>
    <xf numFmtId="49" fontId="19" fillId="3" borderId="82" xfId="0" applyNumberFormat="1" applyFont="1" applyFill="1" applyBorder="1" applyAlignment="1" applyProtection="1">
      <alignment vertical="center"/>
      <protection hidden="1"/>
    </xf>
    <xf numFmtId="4" fontId="19" fillId="3" borderId="73" xfId="0" applyNumberFormat="1" applyFont="1" applyFill="1" applyBorder="1" applyAlignment="1" applyProtection="1">
      <alignment horizontal="right" vertical="center"/>
      <protection hidden="1"/>
    </xf>
    <xf numFmtId="4" fontId="19" fillId="3" borderId="75" xfId="0" applyNumberFormat="1" applyFont="1" applyFill="1" applyBorder="1" applyAlignment="1" applyProtection="1">
      <alignment horizontal="right" vertical="center"/>
      <protection hidden="1"/>
    </xf>
    <xf numFmtId="4" fontId="19" fillId="3" borderId="83" xfId="0" applyNumberFormat="1" applyFont="1" applyFill="1" applyBorder="1" applyAlignment="1" applyProtection="1">
      <alignment horizontal="right" vertical="center"/>
      <protection hidden="1"/>
    </xf>
    <xf numFmtId="4" fontId="19" fillId="3" borderId="74" xfId="0" applyNumberFormat="1" applyFont="1" applyFill="1" applyBorder="1" applyAlignment="1" applyProtection="1">
      <alignment horizontal="right" vertical="center"/>
      <protection hidden="1"/>
    </xf>
    <xf numFmtId="4" fontId="19" fillId="3" borderId="84" xfId="0" applyNumberFormat="1" applyFont="1" applyFill="1" applyBorder="1" applyAlignment="1" applyProtection="1">
      <alignment horizontal="right" vertical="center"/>
      <protection hidden="1"/>
    </xf>
    <xf numFmtId="4" fontId="19" fillId="3" borderId="85" xfId="0" applyNumberFormat="1" applyFont="1" applyFill="1" applyBorder="1" applyAlignment="1" applyProtection="1">
      <alignment horizontal="right" vertical="center"/>
      <protection hidden="1"/>
    </xf>
    <xf numFmtId="4" fontId="20" fillId="3" borderId="75" xfId="0" applyNumberFormat="1" applyFont="1" applyFill="1" applyBorder="1" applyAlignment="1" applyProtection="1">
      <alignment horizontal="right" vertical="center"/>
      <protection hidden="1"/>
    </xf>
    <xf numFmtId="4" fontId="5" fillId="3" borderId="28" xfId="0" applyNumberFormat="1" applyFont="1" applyFill="1" applyBorder="1" applyAlignment="1" applyProtection="1">
      <alignment horizontal="right" vertical="center"/>
      <protection hidden="1"/>
    </xf>
    <xf numFmtId="4" fontId="5" fillId="3" borderId="17" xfId="0" applyNumberFormat="1" applyFont="1" applyFill="1" applyBorder="1" applyAlignment="1" applyProtection="1">
      <alignment horizontal="right" vertical="center"/>
      <protection hidden="1"/>
    </xf>
    <xf numFmtId="4" fontId="5" fillId="3" borderId="29" xfId="0" applyNumberFormat="1" applyFont="1" applyFill="1" applyBorder="1" applyAlignment="1" applyProtection="1">
      <alignment horizontal="right" vertical="center"/>
      <protection hidden="1"/>
    </xf>
    <xf numFmtId="4" fontId="5" fillId="3" borderId="80" xfId="0" applyNumberFormat="1" applyFont="1" applyFill="1" applyBorder="1" applyAlignment="1" applyProtection="1">
      <alignment horizontal="right" vertical="center"/>
      <protection hidden="1"/>
    </xf>
    <xf numFmtId="4" fontId="4" fillId="3" borderId="29" xfId="0" applyNumberFormat="1" applyFont="1" applyFill="1" applyBorder="1" applyAlignment="1" applyProtection="1">
      <alignment horizontal="right" vertical="center"/>
      <protection hidden="1"/>
    </xf>
    <xf numFmtId="4" fontId="5" fillId="3" borderId="21" xfId="0" applyNumberFormat="1" applyFont="1" applyFill="1" applyBorder="1" applyAlignment="1" applyProtection="1">
      <alignment horizontal="right" vertical="center"/>
      <protection hidden="1"/>
    </xf>
    <xf numFmtId="4" fontId="5" fillId="3" borderId="45" xfId="0" applyNumberFormat="1" applyFont="1" applyFill="1" applyBorder="1" applyAlignment="1" applyProtection="1">
      <alignment horizontal="right" vertical="center"/>
      <protection hidden="1"/>
    </xf>
    <xf numFmtId="4" fontId="5" fillId="3" borderId="25" xfId="0" applyNumberFormat="1" applyFont="1" applyFill="1" applyBorder="1" applyAlignment="1" applyProtection="1">
      <alignment horizontal="right" vertical="center"/>
      <protection hidden="1"/>
    </xf>
    <xf numFmtId="4" fontId="5" fillId="3" borderId="22" xfId="0" applyNumberFormat="1" applyFont="1" applyFill="1" applyBorder="1" applyAlignment="1" applyProtection="1">
      <alignment horizontal="right" vertical="center"/>
      <protection hidden="1"/>
    </xf>
    <xf numFmtId="4" fontId="5" fillId="3" borderId="23" xfId="0" applyNumberFormat="1" applyFont="1" applyFill="1" applyBorder="1" applyAlignment="1" applyProtection="1">
      <alignment horizontal="right" vertical="center"/>
      <protection hidden="1"/>
    </xf>
    <xf numFmtId="4" fontId="5" fillId="3" borderId="46" xfId="0" applyNumberFormat="1" applyFont="1" applyFill="1" applyBorder="1" applyAlignment="1" applyProtection="1">
      <alignment horizontal="right" vertical="center"/>
      <protection hidden="1"/>
    </xf>
    <xf numFmtId="4" fontId="5" fillId="3" borderId="18" xfId="0" applyNumberFormat="1" applyFont="1" applyFill="1" applyBorder="1" applyAlignment="1" applyProtection="1">
      <alignment horizontal="right" vertical="center"/>
      <protection hidden="1"/>
    </xf>
    <xf numFmtId="4" fontId="4" fillId="3" borderId="16" xfId="0" applyNumberFormat="1" applyFont="1" applyFill="1" applyBorder="1" applyAlignment="1" applyProtection="1">
      <alignment horizontal="right" vertical="center"/>
      <protection hidden="1"/>
    </xf>
    <xf numFmtId="4" fontId="10" fillId="3" borderId="26" xfId="0" applyNumberFormat="1" applyFont="1" applyFill="1" applyBorder="1" applyAlignment="1" applyProtection="1">
      <alignment horizontal="left" vertical="center"/>
      <protection hidden="1"/>
    </xf>
    <xf numFmtId="4" fontId="7" fillId="3" borderId="32" xfId="0" applyNumberFormat="1" applyFont="1" applyFill="1" applyBorder="1" applyAlignment="1" applyProtection="1">
      <alignment horizontal="left" vertical="center"/>
      <protection hidden="1"/>
    </xf>
    <xf numFmtId="4" fontId="10" fillId="3" borderId="47" xfId="0" applyNumberFormat="1" applyFont="1" applyFill="1" applyBorder="1" applyAlignment="1" applyProtection="1">
      <alignment vertical="center"/>
      <protection hidden="1"/>
    </xf>
    <xf numFmtId="4" fontId="9" fillId="3" borderId="19" xfId="0" applyNumberFormat="1" applyFont="1" applyFill="1" applyBorder="1" applyAlignment="1" applyProtection="1">
      <alignment vertical="center"/>
      <protection hidden="1"/>
    </xf>
    <xf numFmtId="0" fontId="7" fillId="0" borderId="0" xfId="0" applyFont="1" applyAlignment="1">
      <alignment horizontal="left" vertical="top" wrapText="1"/>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left"/>
    </xf>
    <xf numFmtId="0" fontId="7" fillId="4" borderId="0" xfId="0" applyFont="1" applyFill="1" applyAlignment="1">
      <alignment horizontal="left"/>
    </xf>
    <xf numFmtId="0" fontId="7" fillId="0" borderId="0" xfId="0" applyFont="1"/>
    <xf numFmtId="0" fontId="8" fillId="0" borderId="0" xfId="0" applyFont="1"/>
    <xf numFmtId="49" fontId="7" fillId="0" borderId="0" xfId="0" applyNumberFormat="1" applyFont="1" applyAlignment="1" applyProtection="1">
      <alignment horizontal="left" vertical="center"/>
      <protection hidden="1"/>
    </xf>
    <xf numFmtId="0" fontId="7" fillId="0" borderId="73" xfId="0" applyFont="1" applyBorder="1" applyAlignment="1" applyProtection="1">
      <alignment horizontal="left" vertical="center"/>
      <protection hidden="1"/>
    </xf>
    <xf numFmtId="2" fontId="5" fillId="0" borderId="88" xfId="0" applyNumberFormat="1" applyFont="1" applyBorder="1" applyAlignment="1" applyProtection="1">
      <alignment vertical="center"/>
      <protection locked="0"/>
    </xf>
    <xf numFmtId="0" fontId="7" fillId="0" borderId="0" xfId="0" quotePrefix="1" applyFont="1" applyAlignment="1">
      <alignment wrapText="1"/>
    </xf>
    <xf numFmtId="1" fontId="17" fillId="0" borderId="73" xfId="0" applyNumberFormat="1" applyFont="1" applyBorder="1" applyAlignment="1" applyProtection="1">
      <alignment horizontal="left" vertical="center"/>
      <protection locked="0"/>
    </xf>
    <xf numFmtId="1" fontId="21" fillId="0" borderId="73" xfId="0" applyNumberFormat="1" applyFont="1" applyBorder="1" applyAlignment="1" applyProtection="1">
      <alignment horizontal="left" vertical="center"/>
      <protection locked="0"/>
    </xf>
    <xf numFmtId="49" fontId="21" fillId="0" borderId="73" xfId="0" applyNumberFormat="1" applyFont="1" applyBorder="1" applyAlignment="1" applyProtection="1">
      <alignment horizontal="left" vertical="center"/>
      <protection locked="0"/>
    </xf>
    <xf numFmtId="49" fontId="21" fillId="0" borderId="73" xfId="0" applyNumberFormat="1" applyFont="1" applyBorder="1" applyAlignment="1">
      <alignment horizontal="left" vertical="center"/>
    </xf>
    <xf numFmtId="49" fontId="17" fillId="0" borderId="73" xfId="0" applyNumberFormat="1" applyFont="1" applyBorder="1" applyAlignment="1" applyProtection="1">
      <alignment horizontal="left" vertical="center"/>
      <protection locked="0"/>
    </xf>
    <xf numFmtId="0" fontId="17" fillId="0" borderId="73" xfId="0" applyFont="1" applyBorder="1" applyAlignment="1" applyProtection="1">
      <alignment horizontal="left" vertical="center"/>
      <protection locked="0"/>
    </xf>
    <xf numFmtId="0" fontId="17" fillId="0" borderId="0" xfId="0" applyFont="1" applyAlignment="1" applyProtection="1">
      <alignment horizontal="center" vertical="center"/>
      <protection hidden="1"/>
    </xf>
    <xf numFmtId="172" fontId="17" fillId="0" borderId="73" xfId="0" applyNumberFormat="1" applyFont="1" applyBorder="1" applyAlignment="1" applyProtection="1">
      <alignment horizontal="left" vertical="center"/>
      <protection locked="0"/>
    </xf>
    <xf numFmtId="0" fontId="17" fillId="0" borderId="73" xfId="0" applyFont="1" applyBorder="1" applyAlignment="1" applyProtection="1">
      <alignment horizontal="left" vertical="center" wrapText="1"/>
      <protection locked="0"/>
    </xf>
    <xf numFmtId="0" fontId="17" fillId="0" borderId="0" xfId="0" applyFont="1" applyAlignment="1" applyProtection="1">
      <alignment vertical="center"/>
      <protection hidden="1"/>
    </xf>
    <xf numFmtId="170" fontId="21" fillId="0" borderId="73" xfId="0" applyNumberFormat="1" applyFont="1" applyBorder="1" applyAlignment="1" applyProtection="1">
      <alignment horizontal="left" vertical="center"/>
      <protection locked="0"/>
    </xf>
    <xf numFmtId="2" fontId="17" fillId="0" borderId="73" xfId="0" applyNumberFormat="1" applyFont="1" applyBorder="1" applyAlignment="1" applyProtection="1">
      <alignment horizontal="left" vertical="center"/>
      <protection locked="0"/>
    </xf>
    <xf numFmtId="164" fontId="21" fillId="0" borderId="73" xfId="0" applyNumberFormat="1" applyFont="1" applyBorder="1" applyAlignment="1" applyProtection="1">
      <alignment horizontal="left" vertical="center"/>
      <protection locked="0"/>
    </xf>
    <xf numFmtId="14" fontId="21" fillId="3" borderId="73" xfId="0" applyNumberFormat="1" applyFont="1" applyFill="1" applyBorder="1" applyAlignment="1" applyProtection="1">
      <alignment horizontal="left" vertical="center"/>
      <protection hidden="1"/>
    </xf>
    <xf numFmtId="1" fontId="17" fillId="3" borderId="73" xfId="0" applyNumberFormat="1" applyFont="1" applyFill="1" applyBorder="1" applyAlignment="1">
      <alignment horizontal="left" vertical="center"/>
    </xf>
    <xf numFmtId="4" fontId="17" fillId="3" borderId="73" xfId="0" applyNumberFormat="1" applyFont="1" applyFill="1" applyBorder="1" applyAlignment="1">
      <alignment horizontal="left" vertical="center"/>
    </xf>
    <xf numFmtId="10" fontId="21" fillId="3" borderId="73" xfId="1" applyNumberFormat="1" applyFont="1" applyFill="1" applyBorder="1" applyAlignment="1" applyProtection="1">
      <alignment horizontal="left" vertical="center"/>
      <protection hidden="1"/>
    </xf>
    <xf numFmtId="1" fontId="17" fillId="0" borderId="73" xfId="0" applyNumberFormat="1" applyFont="1" applyBorder="1" applyAlignment="1" applyProtection="1">
      <alignment horizontal="left" vertical="center"/>
      <protection locked="0" hidden="1"/>
    </xf>
    <xf numFmtId="167" fontId="17" fillId="3" borderId="73" xfId="1" applyNumberFormat="1" applyFont="1" applyFill="1" applyBorder="1" applyAlignment="1" applyProtection="1">
      <alignment horizontal="left" vertical="center"/>
    </xf>
    <xf numFmtId="0" fontId="17" fillId="0" borderId="73" xfId="0" applyFont="1" applyBorder="1" applyAlignment="1" applyProtection="1">
      <alignment vertical="center"/>
      <protection locked="0"/>
    </xf>
    <xf numFmtId="14" fontId="17" fillId="0" borderId="73" xfId="0" applyNumberFormat="1" applyFont="1" applyBorder="1" applyAlignment="1" applyProtection="1">
      <alignment horizontal="left" vertical="top"/>
      <protection locked="0"/>
    </xf>
    <xf numFmtId="0" fontId="22" fillId="0" borderId="73" xfId="0" applyFont="1" applyBorder="1" applyAlignment="1" applyProtection="1">
      <alignment vertical="center"/>
      <protection hidden="1"/>
    </xf>
    <xf numFmtId="0" fontId="22" fillId="0" borderId="0" xfId="0" applyFont="1" applyAlignment="1" applyProtection="1">
      <alignment horizontal="center" vertical="center"/>
      <protection hidden="1"/>
    </xf>
    <xf numFmtId="0" fontId="22" fillId="0" borderId="73" xfId="0" applyFont="1" applyBorder="1" applyAlignment="1" applyProtection="1">
      <alignment vertical="center" wrapText="1"/>
      <protection hidden="1"/>
    </xf>
    <xf numFmtId="0" fontId="22" fillId="0" borderId="0" xfId="0" applyFont="1" applyAlignment="1" applyProtection="1">
      <alignment vertical="center"/>
      <protection hidden="1"/>
    </xf>
    <xf numFmtId="0" fontId="21" fillId="0" borderId="73" xfId="0" applyFont="1" applyBorder="1" applyAlignment="1" applyProtection="1">
      <alignment vertical="center"/>
      <protection hidden="1"/>
    </xf>
    <xf numFmtId="0" fontId="4" fillId="0" borderId="73" xfId="0" applyFont="1" applyBorder="1" applyAlignment="1" applyProtection="1">
      <alignment horizontal="center" vertical="center"/>
      <protection hidden="1"/>
    </xf>
    <xf numFmtId="0" fontId="7" fillId="6" borderId="73" xfId="0" applyFont="1" applyFill="1" applyBorder="1" applyAlignment="1" applyProtection="1">
      <alignment horizontal="center" vertical="center"/>
      <protection hidden="1"/>
    </xf>
    <xf numFmtId="0" fontId="7" fillId="7" borderId="73" xfId="0" applyFont="1" applyFill="1" applyBorder="1" applyAlignment="1" applyProtection="1">
      <alignment horizontal="center" vertical="center"/>
      <protection hidden="1"/>
    </xf>
    <xf numFmtId="0" fontId="7" fillId="3" borderId="73" xfId="0" applyFont="1" applyFill="1" applyBorder="1" applyAlignment="1" applyProtection="1">
      <alignment horizontal="center" vertical="center"/>
      <protection hidden="1"/>
    </xf>
    <xf numFmtId="0" fontId="7" fillId="0" borderId="0" xfId="0" applyFont="1" applyAlignment="1">
      <alignment vertical="top" wrapText="1"/>
    </xf>
    <xf numFmtId="0" fontId="7" fillId="0" borderId="0" xfId="0" applyFont="1" applyAlignment="1">
      <alignment vertical="top"/>
    </xf>
    <xf numFmtId="0" fontId="14" fillId="0" borderId="0" xfId="0" applyFont="1" applyAlignment="1" applyProtection="1">
      <alignment horizontal="center" vertical="center"/>
      <protection hidden="1"/>
    </xf>
    <xf numFmtId="0" fontId="8" fillId="0" borderId="0" xfId="0" applyFont="1" applyAlignment="1">
      <alignment horizontal="left" vertical="top"/>
    </xf>
    <xf numFmtId="0" fontId="7" fillId="0" borderId="0" xfId="0" applyFont="1" applyAlignment="1">
      <alignment horizontal="left" vertical="top" wrapText="1"/>
    </xf>
    <xf numFmtId="0" fontId="6" fillId="9" borderId="0" xfId="0" applyFont="1" applyFill="1" applyAlignment="1" applyProtection="1">
      <alignment horizontal="left" vertical="top"/>
      <protection hidden="1"/>
    </xf>
    <xf numFmtId="0" fontId="6" fillId="5" borderId="0" xfId="0" applyFont="1" applyFill="1" applyAlignment="1" applyProtection="1">
      <alignment vertical="top"/>
      <protection hidden="1"/>
    </xf>
    <xf numFmtId="0" fontId="11" fillId="0" borderId="0" xfId="0" applyFont="1" applyAlignment="1">
      <alignment horizontal="center" vertical="top" wrapText="1"/>
    </xf>
    <xf numFmtId="0" fontId="11" fillId="0" borderId="0" xfId="0" applyFont="1" applyAlignment="1">
      <alignment horizontal="center" vertical="top"/>
    </xf>
    <xf numFmtId="0" fontId="8" fillId="0" borderId="0" xfId="0" applyFont="1" applyAlignment="1">
      <alignment horizontal="left" wrapText="1"/>
    </xf>
    <xf numFmtId="0" fontId="7" fillId="0" borderId="0" xfId="0" applyFont="1"/>
    <xf numFmtId="0" fontId="7" fillId="0" borderId="0" xfId="0" quotePrefix="1"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0" fontId="8" fillId="0" borderId="0" xfId="0" applyFont="1" applyAlignment="1">
      <alignment horizontal="center" vertical="top"/>
    </xf>
    <xf numFmtId="0" fontId="7" fillId="0" borderId="0" xfId="0" applyFont="1" applyAlignment="1">
      <alignment wrapText="1"/>
    </xf>
    <xf numFmtId="0" fontId="7" fillId="0" borderId="0" xfId="0" applyFont="1" applyAlignment="1">
      <alignment horizontal="left" vertical="top"/>
    </xf>
    <xf numFmtId="0" fontId="8" fillId="0" borderId="0" xfId="0" applyFont="1" applyAlignment="1">
      <alignment vertical="top" wrapText="1"/>
    </xf>
    <xf numFmtId="0" fontId="7" fillId="0" borderId="0" xfId="0" applyFont="1" applyAlignment="1">
      <alignment horizontal="left"/>
    </xf>
    <xf numFmtId="0" fontId="4" fillId="0" borderId="0" xfId="0" applyFont="1" applyAlignment="1">
      <alignment horizontal="left" vertical="top"/>
    </xf>
    <xf numFmtId="0" fontId="7" fillId="0" borderId="0" xfId="0" applyFont="1" applyAlignment="1">
      <alignment horizontal="center" vertical="top"/>
    </xf>
    <xf numFmtId="0" fontId="7" fillId="0" borderId="0" xfId="0" quotePrefix="1" applyFont="1" applyAlignment="1">
      <alignment horizontal="left" wrapText="1"/>
    </xf>
    <xf numFmtId="0" fontId="17" fillId="8" borderId="0" xfId="0" applyFont="1" applyFill="1" applyAlignment="1" applyProtection="1">
      <alignment horizontal="left" vertical="top"/>
      <protection hidden="1"/>
    </xf>
    <xf numFmtId="0" fontId="6" fillId="4" borderId="0" xfId="0" applyFont="1" applyFill="1" applyAlignment="1" applyProtection="1">
      <alignment vertical="top"/>
      <protection hidden="1"/>
    </xf>
    <xf numFmtId="0" fontId="11" fillId="0" borderId="0" xfId="0" applyFont="1" applyAlignment="1">
      <alignment horizontal="center" wrapText="1"/>
    </xf>
    <xf numFmtId="0" fontId="11" fillId="0" borderId="0" xfId="0" applyFont="1" applyAlignment="1">
      <alignment horizontal="center"/>
    </xf>
    <xf numFmtId="0" fontId="22" fillId="0" borderId="86" xfId="0" applyFont="1" applyBorder="1" applyAlignment="1" applyProtection="1">
      <alignment horizontal="left" vertical="top"/>
      <protection hidden="1"/>
    </xf>
    <xf numFmtId="0" fontId="22" fillId="0" borderId="87" xfId="0" applyFont="1" applyBorder="1" applyAlignment="1" applyProtection="1">
      <alignment horizontal="left" vertical="top"/>
      <protection hidden="1"/>
    </xf>
    <xf numFmtId="0" fontId="14" fillId="0" borderId="0" xfId="0" applyFont="1" applyAlignment="1" applyProtection="1">
      <alignment horizontal="center" vertical="center" wrapText="1"/>
      <protection hidden="1"/>
    </xf>
    <xf numFmtId="0" fontId="7" fillId="0" borderId="0" xfId="0" applyFont="1" applyAlignment="1" applyProtection="1">
      <alignment horizontal="left" wrapText="1"/>
      <protection hidden="1"/>
    </xf>
    <xf numFmtId="0" fontId="8" fillId="0" borderId="0" xfId="0" applyFont="1" applyAlignment="1" applyProtection="1">
      <alignment horizontal="left" wrapText="1"/>
      <protection hidden="1"/>
    </xf>
    <xf numFmtId="0" fontId="8" fillId="0" borderId="0" xfId="0" applyFont="1" applyAlignment="1" applyProtection="1">
      <alignment horizontal="left"/>
      <protection hidden="1"/>
    </xf>
    <xf numFmtId="168" fontId="5" fillId="3" borderId="24" xfId="0" applyNumberFormat="1" applyFont="1" applyFill="1" applyBorder="1" applyAlignment="1" applyProtection="1">
      <alignment horizontal="left" vertical="center"/>
      <protection hidden="1"/>
    </xf>
    <xf numFmtId="168" fontId="5" fillId="3" borderId="33" xfId="0" applyNumberFormat="1" applyFont="1" applyFill="1" applyBorder="1" applyAlignment="1" applyProtection="1">
      <alignment horizontal="left" vertical="center"/>
      <protection hidden="1"/>
    </xf>
    <xf numFmtId="168" fontId="5" fillId="3" borderId="89" xfId="0" applyNumberFormat="1" applyFont="1" applyFill="1" applyBorder="1" applyAlignment="1" applyProtection="1">
      <alignment horizontal="left" vertical="center"/>
      <protection hidden="1"/>
    </xf>
    <xf numFmtId="168" fontId="5" fillId="3" borderId="90" xfId="0" applyNumberFormat="1" applyFont="1" applyFill="1" applyBorder="1" applyAlignment="1" applyProtection="1">
      <alignment horizontal="left" vertical="center"/>
      <protection hidden="1"/>
    </xf>
    <xf numFmtId="0" fontId="5" fillId="2" borderId="62" xfId="0" applyFont="1" applyFill="1" applyBorder="1" applyAlignment="1" applyProtection="1">
      <alignment horizontal="left"/>
      <protection hidden="1"/>
    </xf>
    <xf numFmtId="0" fontId="5" fillId="2" borderId="59" xfId="0" applyFont="1" applyFill="1" applyBorder="1" applyAlignment="1" applyProtection="1">
      <alignment horizontal="left"/>
      <protection hidden="1"/>
    </xf>
    <xf numFmtId="0" fontId="5" fillId="2" borderId="63" xfId="0" applyFont="1" applyFill="1" applyBorder="1" applyProtection="1">
      <protection hidden="1"/>
    </xf>
    <xf numFmtId="0" fontId="5" fillId="2" borderId="41" xfId="0" applyFont="1" applyFill="1" applyBorder="1" applyProtection="1">
      <protection hidden="1"/>
    </xf>
    <xf numFmtId="0" fontId="5" fillId="2" borderId="64" xfId="0" applyFont="1" applyFill="1" applyBorder="1" applyAlignment="1" applyProtection="1">
      <alignment horizontal="right" wrapText="1"/>
      <protection hidden="1"/>
    </xf>
    <xf numFmtId="0" fontId="5" fillId="2" borderId="65" xfId="0" applyFont="1" applyFill="1" applyBorder="1" applyAlignment="1" applyProtection="1">
      <alignment horizontal="right"/>
      <protection hidden="1"/>
    </xf>
    <xf numFmtId="0" fontId="5" fillId="3" borderId="53" xfId="0" applyFont="1" applyFill="1" applyBorder="1" applyAlignment="1" applyProtection="1">
      <alignment horizontal="right" wrapText="1"/>
      <protection hidden="1"/>
    </xf>
    <xf numFmtId="0" fontId="5" fillId="3" borderId="57" xfId="0" applyFont="1" applyFill="1" applyBorder="1" applyAlignment="1" applyProtection="1">
      <alignment horizontal="right" wrapText="1"/>
      <protection hidden="1"/>
    </xf>
    <xf numFmtId="0" fontId="5" fillId="3" borderId="54" xfId="0" applyFont="1" applyFill="1" applyBorder="1" applyAlignment="1" applyProtection="1">
      <alignment horizontal="right" wrapText="1"/>
      <protection hidden="1"/>
    </xf>
    <xf numFmtId="170" fontId="5" fillId="3" borderId="55" xfId="0" applyNumberFormat="1" applyFont="1" applyFill="1" applyBorder="1" applyAlignment="1" applyProtection="1">
      <alignment horizontal="center" wrapText="1"/>
      <protection hidden="1"/>
    </xf>
    <xf numFmtId="170" fontId="5" fillId="3" borderId="60" xfId="0" applyNumberFormat="1" applyFont="1" applyFill="1" applyBorder="1" applyAlignment="1" applyProtection="1">
      <alignment horizontal="center" wrapText="1"/>
      <protection hidden="1"/>
    </xf>
    <xf numFmtId="1" fontId="5" fillId="2" borderId="69" xfId="0" applyNumberFormat="1" applyFont="1" applyFill="1" applyBorder="1" applyAlignment="1" applyProtection="1">
      <alignment horizontal="right" wrapText="1"/>
      <protection hidden="1"/>
    </xf>
    <xf numFmtId="1" fontId="5" fillId="2" borderId="67" xfId="0" applyNumberFormat="1" applyFont="1" applyFill="1" applyBorder="1" applyAlignment="1" applyProtection="1">
      <alignment horizontal="right" wrapText="1"/>
      <protection hidden="1"/>
    </xf>
    <xf numFmtId="1" fontId="5" fillId="2" borderId="70" xfId="0" applyNumberFormat="1" applyFont="1" applyFill="1" applyBorder="1" applyAlignment="1" applyProtection="1">
      <alignment horizontal="right" wrapText="1"/>
      <protection hidden="1"/>
    </xf>
    <xf numFmtId="1" fontId="5" fillId="2" borderId="43" xfId="0" applyNumberFormat="1" applyFont="1" applyFill="1" applyBorder="1" applyAlignment="1" applyProtection="1">
      <alignment horizontal="right" wrapText="1"/>
      <protection hidden="1"/>
    </xf>
    <xf numFmtId="0" fontId="7" fillId="3" borderId="55" xfId="0" applyFont="1" applyFill="1" applyBorder="1" applyAlignment="1" applyProtection="1">
      <alignment horizontal="right" wrapText="1"/>
      <protection hidden="1"/>
    </xf>
    <xf numFmtId="0" fontId="7" fillId="3" borderId="61" xfId="0" applyFont="1" applyFill="1" applyBorder="1" applyAlignment="1" applyProtection="1">
      <alignment horizontal="right" wrapText="1"/>
      <protection hidden="1"/>
    </xf>
    <xf numFmtId="0" fontId="5" fillId="3" borderId="70" xfId="0" applyFont="1" applyFill="1" applyBorder="1" applyAlignment="1" applyProtection="1">
      <alignment horizontal="right" wrapText="1"/>
      <protection hidden="1"/>
    </xf>
    <xf numFmtId="0" fontId="5" fillId="3" borderId="43" xfId="0" applyFont="1" applyFill="1" applyBorder="1" applyAlignment="1" applyProtection="1">
      <alignment horizontal="right" wrapText="1"/>
      <protection hidden="1"/>
    </xf>
    <xf numFmtId="0" fontId="5" fillId="3" borderId="24" xfId="0" applyFont="1" applyFill="1" applyBorder="1" applyAlignment="1" applyProtection="1">
      <alignment horizontal="left" vertical="center"/>
      <protection hidden="1"/>
    </xf>
    <xf numFmtId="0" fontId="5" fillId="3" borderId="33" xfId="0" applyFont="1" applyFill="1" applyBorder="1" applyAlignment="1" applyProtection="1">
      <alignment horizontal="left" vertical="center"/>
      <protection hidden="1"/>
    </xf>
    <xf numFmtId="168" fontId="5" fillId="3" borderId="52" xfId="0" applyNumberFormat="1" applyFont="1" applyFill="1" applyBorder="1" applyAlignment="1" applyProtection="1">
      <alignment horizontal="left" vertical="center"/>
      <protection hidden="1"/>
    </xf>
    <xf numFmtId="168" fontId="5" fillId="3" borderId="51" xfId="0" applyNumberFormat="1" applyFont="1" applyFill="1" applyBorder="1" applyAlignment="1" applyProtection="1">
      <alignment horizontal="left" vertical="center"/>
      <protection hidden="1"/>
    </xf>
    <xf numFmtId="4" fontId="5" fillId="3" borderId="56" xfId="0" applyNumberFormat="1" applyFont="1" applyFill="1" applyBorder="1" applyAlignment="1" applyProtection="1">
      <alignment horizontal="center" vertical="center" wrapText="1"/>
      <protection hidden="1"/>
    </xf>
    <xf numFmtId="0" fontId="5" fillId="3" borderId="58" xfId="0" applyFont="1" applyFill="1" applyBorder="1" applyAlignment="1" applyProtection="1">
      <alignment horizontal="right" wrapText="1"/>
      <protection hidden="1"/>
    </xf>
    <xf numFmtId="0" fontId="5" fillId="3" borderId="44" xfId="0" applyFont="1" applyFill="1" applyBorder="1" applyAlignment="1" applyProtection="1">
      <alignment horizontal="right" wrapText="1"/>
      <protection hidden="1"/>
    </xf>
    <xf numFmtId="0" fontId="7" fillId="3" borderId="69" xfId="0" applyFont="1" applyFill="1" applyBorder="1" applyAlignment="1" applyProtection="1">
      <alignment horizontal="right" wrapText="1"/>
      <protection hidden="1"/>
    </xf>
    <xf numFmtId="0" fontId="7" fillId="3" borderId="67" xfId="0" applyFont="1" applyFill="1" applyBorder="1" applyAlignment="1" applyProtection="1">
      <alignment horizontal="right" wrapText="1"/>
      <protection hidden="1"/>
    </xf>
    <xf numFmtId="0" fontId="5" fillId="3" borderId="69" xfId="0" applyFont="1" applyFill="1" applyBorder="1" applyAlignment="1" applyProtection="1">
      <alignment horizontal="right" wrapText="1"/>
      <protection hidden="1"/>
    </xf>
    <xf numFmtId="0" fontId="5" fillId="3" borderId="67" xfId="0" applyFont="1" applyFill="1" applyBorder="1" applyAlignment="1" applyProtection="1">
      <alignment horizontal="right" wrapText="1"/>
      <protection hidden="1"/>
    </xf>
    <xf numFmtId="0" fontId="5" fillId="3" borderId="37" xfId="0" applyFont="1" applyFill="1" applyBorder="1" applyAlignment="1" applyProtection="1">
      <alignment horizontal="right" wrapText="1"/>
      <protection hidden="1"/>
    </xf>
    <xf numFmtId="0" fontId="5" fillId="3" borderId="74" xfId="0" applyFont="1" applyFill="1" applyBorder="1" applyAlignment="1" applyProtection="1">
      <alignment horizontal="right" wrapText="1"/>
      <protection hidden="1"/>
    </xf>
    <xf numFmtId="0" fontId="5" fillId="3" borderId="24" xfId="0" applyFont="1" applyFill="1" applyBorder="1" applyAlignment="1" applyProtection="1">
      <alignment horizontal="right" wrapText="1"/>
      <protection hidden="1"/>
    </xf>
    <xf numFmtId="0" fontId="5" fillId="3" borderId="73" xfId="0" applyFont="1" applyFill="1" applyBorder="1" applyAlignment="1" applyProtection="1">
      <alignment horizontal="right" wrapText="1"/>
      <protection hidden="1"/>
    </xf>
    <xf numFmtId="0" fontId="5" fillId="3" borderId="33" xfId="0" applyFont="1" applyFill="1" applyBorder="1" applyAlignment="1" applyProtection="1">
      <alignment horizontal="right" wrapText="1"/>
      <protection hidden="1"/>
    </xf>
    <xf numFmtId="0" fontId="5" fillId="3" borderId="75" xfId="0" applyFont="1" applyFill="1" applyBorder="1" applyAlignment="1" applyProtection="1">
      <alignment horizontal="right" wrapText="1"/>
      <protection hidden="1"/>
    </xf>
    <xf numFmtId="0" fontId="5" fillId="3" borderId="55" xfId="0" applyFont="1" applyFill="1" applyBorder="1" applyAlignment="1" applyProtection="1">
      <alignment horizontal="center" wrapText="1"/>
      <protection hidden="1"/>
    </xf>
    <xf numFmtId="0" fontId="5" fillId="3" borderId="56" xfId="0" applyFont="1" applyFill="1" applyBorder="1" applyAlignment="1" applyProtection="1">
      <alignment horizontal="center" wrapText="1"/>
      <protection hidden="1"/>
    </xf>
  </cellXfs>
  <cellStyles count="3">
    <cellStyle name="Prozent" xfId="1" builtinId="5"/>
    <cellStyle name="Standard" xfId="0" builtinId="0"/>
    <cellStyle name="Standard 8" xfId="2" xr:uid="{00000000-0005-0000-0000-000003000000}"/>
  </cellStyles>
  <dxfs count="32">
    <dxf>
      <fill>
        <patternFill>
          <bgColor rgb="FFCCFFCC"/>
        </patternFill>
      </fill>
    </dxf>
    <dxf>
      <fill>
        <patternFill>
          <bgColor rgb="FFCCFFCC"/>
        </patternFill>
      </fill>
    </dxf>
    <dxf>
      <numFmt numFmtId="171" formatCode="\7\5\6\.0000\.0000\.00"/>
    </dxf>
    <dxf>
      <numFmt numFmtId="169" formatCode="000\.0000\.0000\.00"/>
    </dxf>
    <dxf>
      <fill>
        <patternFill>
          <bgColor rgb="FFCCFFCC"/>
        </patternFill>
      </fill>
    </dxf>
    <dxf>
      <fill>
        <patternFill>
          <bgColor rgb="FFCCFFCC"/>
        </patternFill>
      </fill>
    </dxf>
    <dxf>
      <numFmt numFmtId="171" formatCode="\7\5\6\.0000\.0000\.00"/>
    </dxf>
    <dxf>
      <numFmt numFmtId="169" formatCode="000\.0000\.0000\.00"/>
    </dxf>
    <dxf>
      <fill>
        <patternFill>
          <bgColor rgb="FFCCFFCC"/>
        </patternFill>
      </fill>
    </dxf>
    <dxf>
      <numFmt numFmtId="171" formatCode="\7\5\6\.0000\.0000\.00"/>
    </dxf>
    <dxf>
      <numFmt numFmtId="169" formatCode="000\.0000\.0000\.00"/>
    </dxf>
    <dxf>
      <fill>
        <patternFill>
          <bgColor rgb="FFCCFFCC"/>
        </patternFill>
      </fill>
    </dxf>
    <dxf>
      <numFmt numFmtId="171" formatCode="\7\5\6\.0000\.0000\.00"/>
    </dxf>
    <dxf>
      <numFmt numFmtId="169" formatCode="000\.0000\.0000\.00"/>
    </dxf>
    <dxf>
      <fill>
        <patternFill>
          <bgColor rgb="FFFF0000"/>
        </patternFill>
      </fill>
    </dxf>
    <dxf>
      <fill>
        <patternFill>
          <bgColor rgb="FFCCFFCC"/>
        </patternFill>
      </fill>
    </dxf>
    <dxf>
      <fill>
        <patternFill>
          <bgColor rgb="FFCCFFCC"/>
        </patternFill>
      </fill>
    </dxf>
    <dxf>
      <numFmt numFmtId="171" formatCode="\7\5\6\.0000\.0000\.00"/>
    </dxf>
    <dxf>
      <numFmt numFmtId="169" formatCode="000\.0000\.0000\.00"/>
    </dxf>
    <dxf>
      <fill>
        <patternFill>
          <bgColor rgb="FFFF0000"/>
        </patternFill>
      </fill>
    </dxf>
    <dxf>
      <fill>
        <patternFill>
          <bgColor rgb="FFCCFFCC"/>
        </patternFill>
      </fill>
    </dxf>
    <dxf>
      <numFmt numFmtId="173" formatCode=";;;"/>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indexed="10"/>
        </patternFill>
      </fill>
    </dxf>
  </dxfs>
  <tableStyles count="0" defaultTableStyle="TableStyleMedium2" defaultPivotStyle="PivotStyleLight16"/>
  <colors>
    <mruColors>
      <color rgb="FFCCFFCC"/>
      <color rgb="FFFFFF99"/>
      <color rgb="FF99FFCC"/>
      <color rgb="FFFFCCFF"/>
      <color rgb="FFFFCCCC"/>
      <color rgb="FFCCFF99"/>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358376</xdr:colOff>
      <xdr:row>0</xdr:row>
      <xdr:rowOff>849600</xdr:rowOff>
    </xdr:to>
    <xdr:pic>
      <xdr:nvPicPr>
        <xdr:cNvPr id="3" name="Grafik 2">
          <a:extLst>
            <a:ext uri="{FF2B5EF4-FFF2-40B4-BE49-F238E27FC236}">
              <a16:creationId xmlns:a16="http://schemas.microsoft.com/office/drawing/2014/main" id="{63DB110E-D9D6-43C0-886D-B6797156F1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0400" cy="849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889200</xdr:colOff>
      <xdr:row>2</xdr:row>
      <xdr:rowOff>437435</xdr:rowOff>
    </xdr:to>
    <xdr:pic>
      <xdr:nvPicPr>
        <xdr:cNvPr id="3" name="Grafik 2">
          <a:extLst>
            <a:ext uri="{FF2B5EF4-FFF2-40B4-BE49-F238E27FC236}">
              <a16:creationId xmlns:a16="http://schemas.microsoft.com/office/drawing/2014/main" id="{AAB6AC8D-3B66-4C24-87AC-FD56E46012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9200" cy="903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1011600</xdr:colOff>
      <xdr:row>2</xdr:row>
      <xdr:rowOff>588494</xdr:rowOff>
    </xdr:to>
    <xdr:pic>
      <xdr:nvPicPr>
        <xdr:cNvPr id="4" name="Grafik 3">
          <a:extLst>
            <a:ext uri="{FF2B5EF4-FFF2-40B4-BE49-F238E27FC236}">
              <a16:creationId xmlns:a16="http://schemas.microsoft.com/office/drawing/2014/main" id="{BBAEF5B7-9E66-4DEC-9F46-9D281E79F44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1600" cy="1018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2</xdr:row>
      <xdr:rowOff>588494</xdr:rowOff>
    </xdr:to>
    <xdr:pic>
      <xdr:nvPicPr>
        <xdr:cNvPr id="5" name="Grafik 4">
          <a:extLst>
            <a:ext uri="{FF2B5EF4-FFF2-40B4-BE49-F238E27FC236}">
              <a16:creationId xmlns:a16="http://schemas.microsoft.com/office/drawing/2014/main" id="{7A5D27EF-3C0D-406B-BE0D-3AED8C22006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18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elance\think%20beyonde\Excels\KAE\KAE-716.303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inkbeyondgmbh-my.sharepoint.com/_________ASAL_SP/ASALfutur_Planung_Detailspezifikation_2020_07_und_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Betrieb &amp; Abteilung"/>
      <sheetName val="Stammdaten Mitarbeiter"/>
      <sheetName val="Saisonale Ausfallstunden"/>
      <sheetName val="Abrechnung von Kurzarbeit"/>
      <sheetName val="Hilfsdaten"/>
      <sheetName val="Übersetzungstexte"/>
    </sheetNames>
    <sheetDataSet>
      <sheetData sheetId="0"/>
      <sheetData sheetId="1"/>
      <sheetData sheetId="2"/>
      <sheetData sheetId="3"/>
      <sheetData sheetId="4">
        <row r="3">
          <cell r="F3" t="str">
            <v>a1: bis 18 Mitarbeiter</v>
          </cell>
        </row>
        <row r="4">
          <cell r="F4" t="str">
            <v>a2: bis 39 Mitarbeiter</v>
          </cell>
        </row>
        <row r="5">
          <cell r="F5" t="str">
            <v>a3: bis 60 Mitarbeiter</v>
          </cell>
        </row>
        <row r="6">
          <cell r="F6" t="str">
            <v>a4: bis 81 Mitarbeiter</v>
          </cell>
        </row>
        <row r="7">
          <cell r="F7" t="str">
            <v>a5: bis 102 Mitarbeiter</v>
          </cell>
        </row>
        <row r="8">
          <cell r="F8" t="str">
            <v>b1: bis 144 Mitarbeiter</v>
          </cell>
        </row>
        <row r="9">
          <cell r="F9" t="str">
            <v>b2: bis 186 Mitarbeiter</v>
          </cell>
        </row>
        <row r="10">
          <cell r="F10" t="str">
            <v>b3: bis 207 Mitarbeiter</v>
          </cell>
        </row>
        <row r="11">
          <cell r="F11" t="str">
            <v>b4: bis 249 Mitarbeiter</v>
          </cell>
        </row>
        <row r="12">
          <cell r="F12" t="str">
            <v>b5: bis 291 Mitarbeiter</v>
          </cell>
        </row>
        <row r="13">
          <cell r="F13" t="str">
            <v>c1: bis 333 Mitarbeiter</v>
          </cell>
        </row>
        <row r="14">
          <cell r="F14" t="str">
            <v>c2: bis 375 Mitarbeiter</v>
          </cell>
        </row>
        <row r="15">
          <cell r="F15" t="str">
            <v>c3: bis 417 Mitarbeiter</v>
          </cell>
        </row>
        <row r="16">
          <cell r="F16" t="str">
            <v>c4: bis 459 Mitarbeiter</v>
          </cell>
        </row>
        <row r="17">
          <cell r="F17" t="str">
            <v>c5: bis 501 Mitarbeiter</v>
          </cell>
        </row>
        <row r="18">
          <cell r="F18" t="str">
            <v>d1: bis 564 Mitarbeiter</v>
          </cell>
        </row>
        <row r="19">
          <cell r="F19" t="str">
            <v>d2: bis 627 Mitarbeiter</v>
          </cell>
        </row>
        <row r="20">
          <cell r="F20" t="str">
            <v>d3: bis 690 Mitarbeiter</v>
          </cell>
        </row>
        <row r="21">
          <cell r="F21" t="str">
            <v>d4: bis 753 Mitarbeiter</v>
          </cell>
        </row>
        <row r="22">
          <cell r="F22" t="str">
            <v>e1: bis 816 Mitarbeiter</v>
          </cell>
        </row>
        <row r="23">
          <cell r="F23" t="str">
            <v>e2: bis 879 Mitarbeiter</v>
          </cell>
        </row>
        <row r="24">
          <cell r="F24" t="str">
            <v>e3: bis 942 Mitarbeiter</v>
          </cell>
        </row>
        <row r="25">
          <cell r="F25" t="str">
            <v>e4: bis 1005 Mitarbeiter</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23"/>
  <sheetViews>
    <sheetView showGridLines="0" tabSelected="1" zoomScale="85" zoomScaleNormal="85" zoomScaleSheetLayoutView="85" zoomScalePageLayoutView="85" workbookViewId="0">
      <selection activeCell="F1" sqref="F1:XFD1048576"/>
    </sheetView>
  </sheetViews>
  <sheetFormatPr baseColWidth="10" defaultColWidth="0" defaultRowHeight="14.4" zeroHeight="1"/>
  <cols>
    <col min="1" max="1" width="4.6640625" style="140" customWidth="1"/>
    <col min="2" max="2" width="2.6640625" style="141" customWidth="1"/>
    <col min="3" max="3" width="11.5546875" style="140" customWidth="1"/>
    <col min="4" max="4" width="90.6640625" style="140" customWidth="1"/>
    <col min="5" max="5" width="5.6640625" style="140" customWidth="1"/>
    <col min="6" max="16383" width="11.5546875" style="140" hidden="1"/>
    <col min="16384" max="16384" width="0.6640625" style="140" hidden="1"/>
  </cols>
  <sheetData>
    <row r="1" spans="1:15" s="2" customFormat="1" ht="109.95" customHeight="1">
      <c r="A1" s="257" t="s">
        <v>447</v>
      </c>
      <c r="B1" s="257"/>
      <c r="C1" s="257"/>
      <c r="D1" s="257"/>
      <c r="E1" s="30"/>
      <c r="F1" s="30"/>
      <c r="G1" s="30"/>
      <c r="H1" s="8"/>
      <c r="I1" s="4"/>
      <c r="J1" s="4"/>
      <c r="L1" s="8"/>
      <c r="M1" s="5"/>
      <c r="O1" s="3"/>
    </row>
    <row r="2" spans="1:15" s="122" customFormat="1" ht="17.100000000000001" customHeight="1">
      <c r="A2" s="125"/>
      <c r="B2" s="277" t="s">
        <v>366</v>
      </c>
      <c r="C2" s="277"/>
      <c r="D2" s="277"/>
      <c r="E2" s="124"/>
    </row>
    <row r="3" spans="1:15" s="122" customFormat="1" ht="13.35" customHeight="1">
      <c r="A3" s="125"/>
      <c r="B3" s="123"/>
      <c r="E3" s="124"/>
    </row>
    <row r="4" spans="1:15" s="128" customFormat="1" ht="106.2" customHeight="1">
      <c r="A4" s="126"/>
      <c r="B4" s="259" t="s">
        <v>448</v>
      </c>
      <c r="C4" s="259"/>
      <c r="D4" s="259"/>
      <c r="E4" s="127"/>
    </row>
    <row r="5" spans="1:15" s="122" customFormat="1" ht="13.35" customHeight="1">
      <c r="A5" s="125"/>
      <c r="B5" s="123"/>
      <c r="E5" s="124"/>
    </row>
    <row r="6" spans="1:15" s="122" customFormat="1" ht="13.35" customHeight="1">
      <c r="A6" s="125"/>
      <c r="B6" s="123"/>
      <c r="D6" s="251" t="s">
        <v>399</v>
      </c>
    </row>
    <row r="7" spans="1:15" s="122" customFormat="1" ht="13.35" customHeight="1">
      <c r="A7" s="125"/>
      <c r="B7" s="123"/>
      <c r="D7" s="252" t="s">
        <v>364</v>
      </c>
    </row>
    <row r="8" spans="1:15" s="122" customFormat="1" ht="13.35" customHeight="1">
      <c r="A8" s="125"/>
      <c r="B8" s="123"/>
      <c r="D8" s="253" t="s">
        <v>5</v>
      </c>
    </row>
    <row r="9" spans="1:15" s="215" customFormat="1" ht="13.35" customHeight="1">
      <c r="A9" s="129"/>
      <c r="B9" s="121"/>
      <c r="D9" s="254" t="s">
        <v>365</v>
      </c>
    </row>
    <row r="10" spans="1:15" s="215" customFormat="1" ht="13.35" customHeight="1">
      <c r="A10" s="129"/>
      <c r="B10" s="121"/>
    </row>
    <row r="11" spans="1:15" s="215" customFormat="1" ht="13.35" customHeight="1">
      <c r="B11" s="121"/>
    </row>
    <row r="12" spans="1:15" s="215" customFormat="1" ht="17.100000000000001" customHeight="1">
      <c r="A12" s="130"/>
      <c r="B12" s="278" t="s">
        <v>450</v>
      </c>
      <c r="C12" s="278"/>
      <c r="D12" s="278"/>
    </row>
    <row r="13" spans="1:15" s="215" customFormat="1" ht="13.35" customHeight="1">
      <c r="A13" s="130"/>
      <c r="B13" s="275"/>
      <c r="C13" s="275"/>
      <c r="D13" s="275"/>
    </row>
    <row r="14" spans="1:15" s="144" customFormat="1" ht="26.25" customHeight="1">
      <c r="A14" s="143"/>
      <c r="B14" s="279" t="s">
        <v>455</v>
      </c>
      <c r="C14" s="280"/>
      <c r="D14" s="280"/>
    </row>
    <row r="15" spans="1:15" s="215" customFormat="1" ht="13.35" customHeight="1">
      <c r="A15" s="130"/>
      <c r="B15" s="132"/>
      <c r="C15" s="213"/>
      <c r="D15" s="213"/>
    </row>
    <row r="16" spans="1:15" s="215" customFormat="1" ht="13.35" customHeight="1">
      <c r="A16" s="130"/>
      <c r="B16" s="258" t="s">
        <v>347</v>
      </c>
      <c r="C16" s="258"/>
      <c r="D16" s="258"/>
    </row>
    <row r="17" spans="1:4" s="215" customFormat="1" ht="13.35" customHeight="1">
      <c r="A17" s="130"/>
      <c r="B17" s="265" t="s">
        <v>402</v>
      </c>
      <c r="C17" s="265"/>
      <c r="D17" s="265"/>
    </row>
    <row r="18" spans="1:4" s="215" customFormat="1" ht="13.35" customHeight="1">
      <c r="A18" s="130"/>
      <c r="B18" s="132"/>
      <c r="C18" s="213"/>
      <c r="D18" s="213"/>
    </row>
    <row r="19" spans="1:4" s="215" customFormat="1" ht="13.35" customHeight="1">
      <c r="A19" s="130"/>
      <c r="B19" s="258" t="s">
        <v>367</v>
      </c>
      <c r="C19" s="258"/>
      <c r="D19" s="258"/>
    </row>
    <row r="20" spans="1:4" s="215" customFormat="1" ht="26.4" customHeight="1">
      <c r="A20" s="130"/>
      <c r="B20" s="259" t="s">
        <v>368</v>
      </c>
      <c r="C20" s="259"/>
      <c r="D20" s="259"/>
    </row>
    <row r="21" spans="1:4" s="215" customFormat="1" ht="13.35" customHeight="1">
      <c r="A21" s="130"/>
      <c r="B21" s="275"/>
      <c r="C21" s="275"/>
      <c r="D21" s="275"/>
    </row>
    <row r="22" spans="1:4" s="215" customFormat="1" ht="13.35" customHeight="1">
      <c r="A22" s="130"/>
      <c r="B22" s="258" t="s">
        <v>8</v>
      </c>
      <c r="C22" s="258"/>
      <c r="D22" s="258"/>
    </row>
    <row r="23" spans="1:4" s="215" customFormat="1" ht="13.35" customHeight="1">
      <c r="A23" s="130"/>
      <c r="B23" s="273" t="s">
        <v>403</v>
      </c>
      <c r="C23" s="273"/>
      <c r="D23" s="273"/>
    </row>
    <row r="24" spans="1:4" s="215" customFormat="1" ht="13.35" customHeight="1">
      <c r="A24" s="130"/>
      <c r="B24" s="132"/>
      <c r="C24" s="216"/>
      <c r="D24" s="216"/>
    </row>
    <row r="25" spans="1:4" s="215" customFormat="1" ht="13.35" customHeight="1">
      <c r="A25" s="130"/>
      <c r="B25" s="258" t="s">
        <v>427</v>
      </c>
      <c r="C25" s="258"/>
      <c r="D25" s="258"/>
    </row>
    <row r="26" spans="1:4" s="215" customFormat="1" ht="13.35" customHeight="1">
      <c r="A26" s="130"/>
      <c r="B26" s="271" t="s">
        <v>437</v>
      </c>
      <c r="C26" s="271"/>
      <c r="D26" s="271"/>
    </row>
    <row r="27" spans="1:4" s="215" customFormat="1" ht="13.35" customHeight="1">
      <c r="A27" s="130"/>
      <c r="B27" s="132"/>
      <c r="C27" s="216"/>
      <c r="D27" s="216"/>
    </row>
    <row r="28" spans="1:4" s="215" customFormat="1" ht="13.35" customHeight="1">
      <c r="A28" s="130"/>
      <c r="B28" s="258" t="s">
        <v>369</v>
      </c>
      <c r="C28" s="258"/>
      <c r="D28" s="258"/>
    </row>
    <row r="29" spans="1:4" s="215" customFormat="1" ht="13.35" customHeight="1">
      <c r="A29" s="130"/>
      <c r="B29" s="271" t="s">
        <v>370</v>
      </c>
      <c r="C29" s="271"/>
      <c r="D29" s="271"/>
    </row>
    <row r="30" spans="1:4" s="215" customFormat="1" ht="13.35" customHeight="1">
      <c r="A30" s="130"/>
      <c r="B30" s="132"/>
      <c r="C30" s="216"/>
      <c r="D30" s="216"/>
    </row>
    <row r="31" spans="1:4" s="215" customFormat="1" ht="13.35" customHeight="1">
      <c r="A31" s="130"/>
      <c r="B31" s="274" t="s">
        <v>309</v>
      </c>
      <c r="C31" s="274"/>
      <c r="D31" s="274"/>
    </row>
    <row r="32" spans="1:4" s="215" customFormat="1" ht="26.4" customHeight="1">
      <c r="A32" s="130"/>
      <c r="B32" s="270" t="s">
        <v>404</v>
      </c>
      <c r="C32" s="270"/>
      <c r="D32" s="270"/>
    </row>
    <row r="33" spans="1:4" s="215" customFormat="1" ht="13.35" customHeight="1">
      <c r="A33" s="130"/>
      <c r="B33" s="275"/>
      <c r="C33" s="275"/>
      <c r="D33" s="275"/>
    </row>
    <row r="34" spans="1:4" s="215" customFormat="1" ht="13.35" customHeight="1">
      <c r="A34" s="130"/>
      <c r="B34" s="258" t="s">
        <v>371</v>
      </c>
      <c r="C34" s="258"/>
      <c r="D34" s="258"/>
    </row>
    <row r="35" spans="1:4" s="215" customFormat="1" ht="13.35" customHeight="1">
      <c r="A35" s="130"/>
      <c r="B35" s="271" t="s">
        <v>372</v>
      </c>
      <c r="C35" s="271"/>
      <c r="D35" s="271"/>
    </row>
    <row r="36" spans="1:4" s="215" customFormat="1" ht="13.35" customHeight="1">
      <c r="A36" s="130"/>
      <c r="B36" s="132"/>
      <c r="C36" s="216"/>
      <c r="D36" s="216"/>
    </row>
    <row r="37" spans="1:4" s="215" customFormat="1" ht="13.35" customHeight="1">
      <c r="A37" s="130"/>
      <c r="B37" s="258" t="s">
        <v>373</v>
      </c>
      <c r="C37" s="258"/>
      <c r="D37" s="258"/>
    </row>
    <row r="38" spans="1:4" s="215" customFormat="1" ht="13.35" customHeight="1">
      <c r="A38" s="130"/>
      <c r="B38" s="256" t="s">
        <v>374</v>
      </c>
      <c r="C38" s="256"/>
      <c r="D38" s="256"/>
    </row>
    <row r="39" spans="1:4" s="217" customFormat="1" ht="13.35" customHeight="1">
      <c r="A39" s="218"/>
      <c r="B39" s="219"/>
      <c r="C39" s="219"/>
      <c r="D39" s="219"/>
    </row>
    <row r="40" spans="1:4" s="217" customFormat="1" ht="13.35" customHeight="1">
      <c r="A40" s="218"/>
      <c r="B40" s="220" t="s">
        <v>428</v>
      </c>
      <c r="C40" s="219"/>
      <c r="D40" s="219"/>
    </row>
    <row r="41" spans="1:4" s="217" customFormat="1" ht="13.35" customHeight="1">
      <c r="A41" s="218"/>
      <c r="B41" s="219" t="s">
        <v>426</v>
      </c>
      <c r="C41" s="219"/>
      <c r="D41" s="219"/>
    </row>
    <row r="42" spans="1:4" s="215" customFormat="1" ht="13.35" customHeight="1">
      <c r="A42" s="130"/>
      <c r="B42" s="256"/>
      <c r="C42" s="256"/>
      <c r="D42" s="256"/>
    </row>
    <row r="43" spans="1:4" s="215" customFormat="1" ht="13.35" customHeight="1">
      <c r="A43" s="130"/>
      <c r="B43" s="258" t="s">
        <v>341</v>
      </c>
      <c r="C43" s="258"/>
      <c r="D43" s="258"/>
    </row>
    <row r="44" spans="1:4" s="217" customFormat="1" ht="13.35" customHeight="1">
      <c r="A44" s="218"/>
      <c r="B44" s="273" t="s">
        <v>436</v>
      </c>
      <c r="C44" s="273"/>
      <c r="D44" s="273"/>
    </row>
    <row r="45" spans="1:4" s="215" customFormat="1" ht="13.35" customHeight="1">
      <c r="A45" s="130"/>
      <c r="B45" s="271"/>
      <c r="C45" s="271"/>
      <c r="D45" s="271"/>
    </row>
    <row r="46" spans="1:4" s="215" customFormat="1" ht="13.35" customHeight="1">
      <c r="A46" s="130"/>
      <c r="B46" s="258" t="s">
        <v>313</v>
      </c>
      <c r="C46" s="258"/>
      <c r="D46" s="258"/>
    </row>
    <row r="47" spans="1:4" s="217" customFormat="1" ht="26.4" customHeight="1">
      <c r="A47" s="218"/>
      <c r="B47" s="270" t="s">
        <v>454</v>
      </c>
      <c r="C47" s="270"/>
      <c r="D47" s="270"/>
    </row>
    <row r="48" spans="1:4" s="215" customFormat="1" ht="13.35" customHeight="1">
      <c r="A48" s="130"/>
      <c r="B48" s="271"/>
      <c r="C48" s="271"/>
      <c r="D48" s="271"/>
    </row>
    <row r="49" spans="1:4" s="215" customFormat="1" ht="13.35" customHeight="1">
      <c r="A49" s="130"/>
      <c r="B49" s="258" t="s">
        <v>361</v>
      </c>
      <c r="C49" s="258"/>
      <c r="D49" s="258"/>
    </row>
    <row r="50" spans="1:4" s="212" customFormat="1" ht="13.35" customHeight="1">
      <c r="A50" s="133"/>
      <c r="B50" s="255" t="s">
        <v>375</v>
      </c>
      <c r="C50" s="255"/>
      <c r="D50" s="255"/>
    </row>
    <row r="51" spans="1:4" s="215" customFormat="1" ht="13.35" customHeight="1">
      <c r="A51" s="130"/>
      <c r="B51" s="271"/>
      <c r="C51" s="271"/>
      <c r="D51" s="271"/>
    </row>
    <row r="52" spans="1:4" s="215" customFormat="1" ht="13.35" customHeight="1">
      <c r="A52" s="130"/>
      <c r="B52" s="258" t="s">
        <v>16</v>
      </c>
      <c r="C52" s="258"/>
      <c r="D52" s="258"/>
    </row>
    <row r="53" spans="1:4" s="215" customFormat="1" ht="13.35" customHeight="1">
      <c r="A53" s="130"/>
      <c r="B53" s="273" t="s">
        <v>453</v>
      </c>
      <c r="C53" s="273"/>
      <c r="D53" s="273"/>
    </row>
    <row r="54" spans="1:4" s="215" customFormat="1" ht="13.35" customHeight="1">
      <c r="A54" s="130"/>
      <c r="B54" s="271"/>
      <c r="C54" s="271"/>
      <c r="D54" s="271"/>
    </row>
    <row r="55" spans="1:4" s="215" customFormat="1" ht="13.35" customHeight="1">
      <c r="A55" s="130"/>
      <c r="B55" s="258" t="s">
        <v>17</v>
      </c>
      <c r="C55" s="258"/>
      <c r="D55" s="258"/>
    </row>
    <row r="56" spans="1:4" s="215" customFormat="1" ht="26.4" customHeight="1">
      <c r="A56" s="130"/>
      <c r="B56" s="255" t="s">
        <v>439</v>
      </c>
      <c r="C56" s="255"/>
      <c r="D56" s="255"/>
    </row>
    <row r="57" spans="1:4" s="215" customFormat="1" ht="13.35" customHeight="1">
      <c r="A57" s="130"/>
      <c r="B57" s="132"/>
    </row>
    <row r="58" spans="1:4" s="215" customFormat="1" ht="13.35" customHeight="1">
      <c r="A58" s="130"/>
      <c r="B58" s="258" t="s">
        <v>337</v>
      </c>
      <c r="C58" s="258"/>
      <c r="D58" s="258"/>
    </row>
    <row r="59" spans="1:4" s="217" customFormat="1" ht="13.35" customHeight="1">
      <c r="A59" s="218"/>
      <c r="B59" s="270" t="s">
        <v>431</v>
      </c>
      <c r="C59" s="270"/>
      <c r="D59" s="270"/>
    </row>
    <row r="60" spans="1:4" s="215" customFormat="1" ht="13.35" customHeight="1">
      <c r="A60" s="130"/>
      <c r="B60" s="271"/>
      <c r="C60" s="271"/>
      <c r="D60" s="271"/>
    </row>
    <row r="61" spans="1:4" s="215" customFormat="1" ht="13.35" customHeight="1">
      <c r="A61" s="130"/>
      <c r="B61" s="264" t="s">
        <v>405</v>
      </c>
      <c r="C61" s="264"/>
      <c r="D61" s="264"/>
    </row>
    <row r="62" spans="1:4" s="215" customFormat="1" ht="13.35" customHeight="1">
      <c r="A62" s="130"/>
      <c r="B62" s="255" t="s">
        <v>376</v>
      </c>
      <c r="C62" s="255"/>
      <c r="D62" s="255"/>
    </row>
    <row r="63" spans="1:4" s="215" customFormat="1" ht="13.35" customHeight="1">
      <c r="A63" s="130"/>
      <c r="B63" s="134"/>
      <c r="C63" s="212"/>
      <c r="D63" s="212"/>
    </row>
    <row r="64" spans="1:4" s="215" customFormat="1" ht="13.35" customHeight="1">
      <c r="A64" s="130"/>
      <c r="B64" s="258" t="s">
        <v>24</v>
      </c>
      <c r="C64" s="258"/>
      <c r="D64" s="258"/>
    </row>
    <row r="65" spans="1:5" s="212" customFormat="1" ht="26.4" customHeight="1">
      <c r="A65" s="133"/>
      <c r="B65" s="255" t="s">
        <v>445</v>
      </c>
      <c r="C65" s="255"/>
      <c r="D65" s="255"/>
    </row>
    <row r="66" spans="1:5" s="215" customFormat="1" ht="13.35" customHeight="1">
      <c r="A66" s="130"/>
      <c r="B66" s="134"/>
      <c r="C66" s="212"/>
      <c r="D66" s="212"/>
    </row>
    <row r="67" spans="1:5" s="215" customFormat="1" ht="13.35" customHeight="1">
      <c r="A67" s="130"/>
      <c r="B67" s="258" t="s">
        <v>400</v>
      </c>
      <c r="C67" s="258"/>
      <c r="D67" s="258"/>
    </row>
    <row r="68" spans="1:5" s="215" customFormat="1" ht="13.35" customHeight="1">
      <c r="A68" s="130"/>
      <c r="B68" s="255" t="s">
        <v>376</v>
      </c>
      <c r="C68" s="255"/>
      <c r="D68" s="255"/>
    </row>
    <row r="69" spans="1:5" s="215" customFormat="1" ht="13.35" customHeight="1">
      <c r="A69" s="130"/>
      <c r="B69" s="121"/>
      <c r="C69" s="214"/>
      <c r="D69" s="214"/>
    </row>
    <row r="70" spans="1:5" s="215" customFormat="1" ht="13.35" customHeight="1">
      <c r="A70" s="130"/>
      <c r="B70" s="272" t="s">
        <v>377</v>
      </c>
      <c r="C70" s="272"/>
      <c r="D70" s="272"/>
    </row>
    <row r="71" spans="1:5" s="215" customFormat="1" ht="13.35" customHeight="1">
      <c r="A71" s="130"/>
      <c r="B71" s="255" t="s">
        <v>395</v>
      </c>
      <c r="C71" s="255"/>
      <c r="D71" s="255"/>
    </row>
    <row r="72" spans="1:5" s="215" customFormat="1" ht="13.35" customHeight="1">
      <c r="A72" s="130"/>
      <c r="B72" s="132"/>
    </row>
    <row r="73" spans="1:5" s="215" customFormat="1" ht="13.35" customHeight="1">
      <c r="B73" s="132"/>
    </row>
    <row r="74" spans="1:5" s="215" customFormat="1" ht="17.100000000000001" customHeight="1">
      <c r="A74" s="135"/>
      <c r="B74" s="261" t="s">
        <v>451</v>
      </c>
      <c r="C74" s="261"/>
      <c r="D74" s="261"/>
    </row>
    <row r="75" spans="1:5" s="215" customFormat="1" ht="13.35" customHeight="1">
      <c r="A75" s="135"/>
      <c r="B75" s="132"/>
    </row>
    <row r="76" spans="1:5" s="131" customFormat="1" ht="26.4" customHeight="1">
      <c r="A76" s="135"/>
      <c r="B76" s="262" t="s">
        <v>456</v>
      </c>
      <c r="C76" s="263"/>
      <c r="D76" s="263"/>
    </row>
    <row r="77" spans="1:5" s="215" customFormat="1" ht="13.35" customHeight="1">
      <c r="A77" s="135"/>
      <c r="B77" s="121"/>
      <c r="C77" s="212"/>
      <c r="D77" s="212"/>
    </row>
    <row r="78" spans="1:5" s="215" customFormat="1" ht="13.35" customHeight="1">
      <c r="A78" s="135"/>
      <c r="B78" s="264" t="s">
        <v>406</v>
      </c>
      <c r="C78" s="264"/>
      <c r="D78" s="264"/>
    </row>
    <row r="79" spans="1:5" s="217" customFormat="1" ht="13.35" customHeight="1">
      <c r="A79" s="142"/>
      <c r="B79" s="132" t="s">
        <v>378</v>
      </c>
      <c r="C79" s="265" t="s">
        <v>432</v>
      </c>
      <c r="D79" s="265"/>
    </row>
    <row r="80" spans="1:5" s="217" customFormat="1" ht="26.4" customHeight="1">
      <c r="A80" s="142"/>
      <c r="B80" s="132" t="s">
        <v>378</v>
      </c>
      <c r="C80" s="276" t="s">
        <v>433</v>
      </c>
      <c r="D80" s="276"/>
      <c r="E80" s="224"/>
    </row>
    <row r="81" spans="1:4 16383:16383" s="215" customFormat="1" ht="13.35" customHeight="1">
      <c r="A81" s="135"/>
      <c r="B81" s="121"/>
      <c r="C81" s="212"/>
      <c r="D81" s="212"/>
    </row>
    <row r="82" spans="1:4 16383:16383" s="215" customFormat="1" ht="13.35" customHeight="1">
      <c r="A82" s="135"/>
      <c r="B82" s="272" t="s">
        <v>396</v>
      </c>
      <c r="C82" s="272"/>
      <c r="D82" s="272"/>
      <c r="XFC82" s="215">
        <v>0</v>
      </c>
    </row>
    <row r="83" spans="1:4 16383:16383" s="215" customFormat="1" ht="13.35" customHeight="1">
      <c r="A83" s="135"/>
      <c r="B83" s="255" t="s">
        <v>438</v>
      </c>
      <c r="C83" s="255"/>
      <c r="D83" s="255"/>
    </row>
    <row r="84" spans="1:4 16383:16383" s="215" customFormat="1" ht="26.4" customHeight="1">
      <c r="A84" s="135"/>
      <c r="B84" s="132" t="s">
        <v>378</v>
      </c>
      <c r="C84" s="266" t="s">
        <v>379</v>
      </c>
      <c r="D84" s="255"/>
    </row>
    <row r="85" spans="1:4 16383:16383" s="215" customFormat="1" ht="26.4" customHeight="1">
      <c r="A85" s="135"/>
      <c r="B85" s="132" t="s">
        <v>378</v>
      </c>
      <c r="C85" s="255" t="s">
        <v>380</v>
      </c>
      <c r="D85" s="255"/>
    </row>
    <row r="86" spans="1:4 16383:16383" s="215" customFormat="1" ht="26.4" customHeight="1">
      <c r="A86" s="135"/>
      <c r="B86" s="132" t="s">
        <v>378</v>
      </c>
      <c r="C86" s="255" t="s">
        <v>429</v>
      </c>
      <c r="D86" s="255"/>
    </row>
    <row r="87" spans="1:4 16383:16383" s="212" customFormat="1" ht="79.5" customHeight="1">
      <c r="A87" s="136"/>
      <c r="B87" s="121" t="s">
        <v>378</v>
      </c>
      <c r="C87" s="255" t="s">
        <v>381</v>
      </c>
      <c r="D87" s="255"/>
    </row>
    <row r="88" spans="1:4 16383:16383" s="215" customFormat="1" ht="13.35" customHeight="1">
      <c r="A88" s="135"/>
      <c r="B88" s="132" t="s">
        <v>378</v>
      </c>
      <c r="C88" s="256" t="s">
        <v>382</v>
      </c>
      <c r="D88" s="256"/>
    </row>
    <row r="89" spans="1:4 16383:16383" s="215" customFormat="1" ht="26.4" customHeight="1">
      <c r="A89" s="135"/>
      <c r="B89" s="132" t="s">
        <v>378</v>
      </c>
      <c r="C89" s="255" t="s">
        <v>434</v>
      </c>
      <c r="D89" s="255"/>
    </row>
    <row r="90" spans="1:4 16383:16383" s="215" customFormat="1" ht="13.35" customHeight="1">
      <c r="A90" s="135"/>
      <c r="B90" s="132" t="s">
        <v>378</v>
      </c>
      <c r="C90" s="256" t="s">
        <v>383</v>
      </c>
      <c r="D90" s="256"/>
    </row>
    <row r="91" spans="1:4 16383:16383" s="212" customFormat="1" ht="26.4" customHeight="1">
      <c r="A91" s="136"/>
      <c r="B91" s="121" t="s">
        <v>378</v>
      </c>
      <c r="C91" s="255" t="s">
        <v>384</v>
      </c>
      <c r="D91" s="255"/>
    </row>
    <row r="92" spans="1:4 16383:16383" s="215" customFormat="1" ht="13.35" customHeight="1">
      <c r="A92" s="135"/>
      <c r="B92" s="132" t="s">
        <v>378</v>
      </c>
      <c r="C92" s="256" t="s">
        <v>385</v>
      </c>
      <c r="D92" s="256"/>
    </row>
    <row r="93" spans="1:4 16383:16383" s="215" customFormat="1" ht="13.35" customHeight="1">
      <c r="A93" s="135"/>
      <c r="B93" s="132" t="s">
        <v>378</v>
      </c>
      <c r="C93" s="256" t="s">
        <v>386</v>
      </c>
      <c r="D93" s="256"/>
    </row>
    <row r="94" spans="1:4 16383:16383" s="215" customFormat="1" ht="13.35" customHeight="1">
      <c r="A94" s="135"/>
      <c r="B94" s="132"/>
      <c r="C94" s="212"/>
      <c r="D94" s="212"/>
    </row>
    <row r="95" spans="1:4 16383:16383" s="215" customFormat="1" ht="13.35" customHeight="1">
      <c r="A95" s="135"/>
      <c r="B95" s="267" t="s">
        <v>387</v>
      </c>
      <c r="C95" s="267"/>
      <c r="D95" s="267"/>
    </row>
    <row r="96" spans="1:4 16383:16383" s="217" customFormat="1" ht="26.4" customHeight="1">
      <c r="A96" s="142"/>
      <c r="B96" s="259" t="s">
        <v>435</v>
      </c>
      <c r="C96" s="259"/>
      <c r="D96" s="259"/>
    </row>
    <row r="97" spans="1:4" s="215" customFormat="1" ht="13.35" customHeight="1">
      <c r="A97" s="135"/>
      <c r="B97" s="132"/>
      <c r="C97" s="213"/>
      <c r="D97" s="213"/>
    </row>
    <row r="98" spans="1:4" s="215" customFormat="1" ht="13.35" customHeight="1">
      <c r="A98" s="135"/>
      <c r="B98" s="258" t="s">
        <v>397</v>
      </c>
      <c r="C98" s="258"/>
      <c r="D98" s="258"/>
    </row>
    <row r="99" spans="1:4" s="215" customFormat="1" ht="13.35" customHeight="1">
      <c r="A99" s="135"/>
      <c r="B99" s="259" t="s">
        <v>410</v>
      </c>
      <c r="C99" s="259"/>
      <c r="D99" s="259"/>
    </row>
    <row r="100" spans="1:4" s="215" customFormat="1" ht="13.35" customHeight="1">
      <c r="A100" s="135"/>
      <c r="B100" s="132"/>
      <c r="C100" s="213"/>
      <c r="D100" s="213"/>
    </row>
    <row r="101" spans="1:4" s="215" customFormat="1" ht="13.35" customHeight="1">
      <c r="A101" s="135"/>
      <c r="B101" s="258" t="s">
        <v>388</v>
      </c>
      <c r="C101" s="258"/>
      <c r="D101" s="258"/>
    </row>
    <row r="102" spans="1:4" s="215" customFormat="1" ht="26.4" customHeight="1">
      <c r="A102" s="135"/>
      <c r="B102" s="259" t="s">
        <v>411</v>
      </c>
      <c r="C102" s="259"/>
      <c r="D102" s="259"/>
    </row>
    <row r="103" spans="1:4" s="215" customFormat="1" ht="13.35" customHeight="1">
      <c r="A103" s="135"/>
      <c r="B103" s="132"/>
      <c r="C103" s="213"/>
      <c r="D103" s="213"/>
    </row>
    <row r="104" spans="1:4" s="215" customFormat="1" ht="13.35" customHeight="1">
      <c r="A104" s="135"/>
      <c r="B104" s="258" t="s">
        <v>389</v>
      </c>
      <c r="C104" s="258"/>
      <c r="D104" s="258"/>
    </row>
    <row r="105" spans="1:4" s="215" customFormat="1" ht="39.75" customHeight="1">
      <c r="A105" s="135"/>
      <c r="B105" s="259" t="s">
        <v>398</v>
      </c>
      <c r="C105" s="259"/>
      <c r="D105" s="259"/>
    </row>
    <row r="106" spans="1:4" s="215" customFormat="1" ht="13.35" customHeight="1">
      <c r="A106" s="135"/>
      <c r="B106" s="132"/>
      <c r="C106" s="213"/>
      <c r="D106" s="213"/>
    </row>
    <row r="107" spans="1:4" s="215" customFormat="1" ht="13.35" customHeight="1">
      <c r="A107" s="135"/>
      <c r="B107" s="258" t="s">
        <v>390</v>
      </c>
      <c r="C107" s="258"/>
      <c r="D107" s="258"/>
    </row>
    <row r="108" spans="1:4" s="215" customFormat="1" ht="13.35" customHeight="1">
      <c r="A108" s="135"/>
      <c r="B108" s="259" t="s">
        <v>412</v>
      </c>
      <c r="C108" s="259"/>
      <c r="D108" s="259"/>
    </row>
    <row r="109" spans="1:4" s="215" customFormat="1" ht="13.35" customHeight="1">
      <c r="A109" s="135"/>
      <c r="B109" s="132"/>
      <c r="C109" s="213"/>
      <c r="D109" s="213"/>
    </row>
    <row r="110" spans="1:4" s="215" customFormat="1" ht="13.35" customHeight="1">
      <c r="A110" s="135"/>
      <c r="B110" s="258" t="s">
        <v>413</v>
      </c>
      <c r="C110" s="258"/>
      <c r="D110" s="258"/>
    </row>
    <row r="111" spans="1:4" s="215" customFormat="1" ht="13.35" customHeight="1">
      <c r="A111" s="135"/>
      <c r="B111" s="259" t="s">
        <v>391</v>
      </c>
      <c r="C111" s="259"/>
      <c r="D111" s="259"/>
    </row>
    <row r="112" spans="1:4" s="215" customFormat="1" ht="13.35" customHeight="1">
      <c r="A112" s="135"/>
      <c r="B112" s="132"/>
      <c r="C112" s="213"/>
      <c r="D112" s="213"/>
    </row>
    <row r="113" spans="1:4" s="215" customFormat="1" ht="13.35" customHeight="1">
      <c r="A113" s="135"/>
      <c r="B113" s="258" t="s">
        <v>392</v>
      </c>
      <c r="C113" s="258"/>
      <c r="D113" s="258"/>
    </row>
    <row r="114" spans="1:4" s="215" customFormat="1" ht="79.5" customHeight="1">
      <c r="A114" s="135"/>
      <c r="B114" s="259" t="s">
        <v>414</v>
      </c>
      <c r="C114" s="259"/>
      <c r="D114" s="259"/>
    </row>
    <row r="115" spans="1:4" s="215" customFormat="1" ht="13.35" customHeight="1">
      <c r="A115" s="135"/>
      <c r="B115" s="132"/>
      <c r="C115" s="213"/>
      <c r="D115" s="213"/>
    </row>
    <row r="116" spans="1:4" s="215" customFormat="1" ht="13.35" customHeight="1">
      <c r="B116" s="132"/>
    </row>
    <row r="117" spans="1:4" s="215" customFormat="1" ht="17.100000000000001" customHeight="1">
      <c r="A117" s="145"/>
      <c r="B117" s="260" t="s">
        <v>452</v>
      </c>
      <c r="C117" s="260"/>
      <c r="D117" s="260"/>
    </row>
    <row r="118" spans="1:4" s="215" customFormat="1" ht="13.35" customHeight="1">
      <c r="A118" s="145"/>
      <c r="B118" s="137"/>
      <c r="C118" s="138"/>
      <c r="D118" s="138"/>
    </row>
    <row r="119" spans="1:4" s="215" customFormat="1" ht="26.4" customHeight="1">
      <c r="A119" s="145"/>
      <c r="B119" s="268" t="s">
        <v>393</v>
      </c>
      <c r="C119" s="269"/>
      <c r="D119" s="269"/>
    </row>
    <row r="120" spans="1:4" s="215" customFormat="1" ht="13.35" customHeight="1">
      <c r="A120" s="145"/>
      <c r="B120" s="139"/>
      <c r="C120" s="138"/>
    </row>
    <row r="121" spans="1:4" s="215" customFormat="1" ht="13.35" customHeight="1">
      <c r="A121" s="145"/>
      <c r="B121" s="259" t="s">
        <v>394</v>
      </c>
      <c r="C121" s="259"/>
      <c r="D121" s="259"/>
    </row>
    <row r="122" spans="1:4" s="215" customFormat="1" ht="13.35" customHeight="1">
      <c r="A122" s="145"/>
      <c r="B122" s="137"/>
      <c r="C122" s="138"/>
      <c r="D122" s="138"/>
    </row>
    <row r="123" spans="1:4" ht="13.35" customHeight="1"/>
  </sheetData>
  <sheetProtection algorithmName="SHA-512" hashValue="Y5AVIiGiEk/lSzoXF9Hsn8TTQoFoBHn7jwls6tapv9+pQBuDvRDTLma+BokrK0l/wR7aLv0GCL4gezasSXZ7cg==" saltValue="wUhGQOjJw/qRHZJTVN6TCw==" spinCount="100000" sheet="1" selectLockedCells="1" selectUnlockedCells="1"/>
  <mergeCells count="84">
    <mergeCell ref="C80:D80"/>
    <mergeCell ref="C86:D86"/>
    <mergeCell ref="B28:D28"/>
    <mergeCell ref="B23:D23"/>
    <mergeCell ref="B2:D2"/>
    <mergeCell ref="B4:D4"/>
    <mergeCell ref="B12:D12"/>
    <mergeCell ref="B13:D13"/>
    <mergeCell ref="B14:D14"/>
    <mergeCell ref="B16:D16"/>
    <mergeCell ref="B17:D17"/>
    <mergeCell ref="B19:D19"/>
    <mergeCell ref="B20:D20"/>
    <mergeCell ref="B21:D21"/>
    <mergeCell ref="B22:D22"/>
    <mergeCell ref="B25:D25"/>
    <mergeCell ref="B26:D26"/>
    <mergeCell ref="B52:D52"/>
    <mergeCell ref="B53:D53"/>
    <mergeCell ref="B42:D42"/>
    <mergeCell ref="B29:D29"/>
    <mergeCell ref="B31:D31"/>
    <mergeCell ref="B32:D32"/>
    <mergeCell ref="B33:D33"/>
    <mergeCell ref="B34:D34"/>
    <mergeCell ref="B82:D82"/>
    <mergeCell ref="B83:D83"/>
    <mergeCell ref="B35:D35"/>
    <mergeCell ref="B37:D37"/>
    <mergeCell ref="B38:D38"/>
    <mergeCell ref="B54:D54"/>
    <mergeCell ref="B43:D43"/>
    <mergeCell ref="B44:D44"/>
    <mergeCell ref="B45:D45"/>
    <mergeCell ref="B46:D46"/>
    <mergeCell ref="B47:D47"/>
    <mergeCell ref="B48:D48"/>
    <mergeCell ref="B49:D49"/>
    <mergeCell ref="B50:D50"/>
    <mergeCell ref="B51:D51"/>
    <mergeCell ref="B70:D70"/>
    <mergeCell ref="B64:D64"/>
    <mergeCell ref="B65:D65"/>
    <mergeCell ref="B67:D67"/>
    <mergeCell ref="B55:D55"/>
    <mergeCell ref="B56:D56"/>
    <mergeCell ref="B58:D58"/>
    <mergeCell ref="B59:D59"/>
    <mergeCell ref="B60:D60"/>
    <mergeCell ref="B121:D121"/>
    <mergeCell ref="B111:D111"/>
    <mergeCell ref="B95:D95"/>
    <mergeCell ref="B96:D96"/>
    <mergeCell ref="B98:D98"/>
    <mergeCell ref="B99:D99"/>
    <mergeCell ref="B101:D101"/>
    <mergeCell ref="B102:D102"/>
    <mergeCell ref="B104:D104"/>
    <mergeCell ref="B105:D105"/>
    <mergeCell ref="B107:D107"/>
    <mergeCell ref="B108:D108"/>
    <mergeCell ref="B110:D110"/>
    <mergeCell ref="B119:D119"/>
    <mergeCell ref="C87:D87"/>
    <mergeCell ref="A1:D1"/>
    <mergeCell ref="B113:D113"/>
    <mergeCell ref="B114:D114"/>
    <mergeCell ref="B117:D117"/>
    <mergeCell ref="C88:D88"/>
    <mergeCell ref="B71:D71"/>
    <mergeCell ref="B74:D74"/>
    <mergeCell ref="B76:D76"/>
    <mergeCell ref="B78:D78"/>
    <mergeCell ref="C79:D79"/>
    <mergeCell ref="B68:D68"/>
    <mergeCell ref="C84:D84"/>
    <mergeCell ref="C85:D85"/>
    <mergeCell ref="B61:D61"/>
    <mergeCell ref="B62:D62"/>
    <mergeCell ref="C89:D89"/>
    <mergeCell ref="C90:D90"/>
    <mergeCell ref="C91:D91"/>
    <mergeCell ref="C92:D92"/>
    <mergeCell ref="C93:D93"/>
  </mergeCells>
  <pageMargins left="0.70866141732283472" right="0.70866141732283472" top="0.78740157480314965" bottom="0.78740157480314965" header="0.31496062992125984" footer="0.31496062992125984"/>
  <pageSetup paperSize="9" scale="80" fitToHeight="0" orientation="portrait" horizontalDpi="1200" verticalDpi="1200" r:id="rId1"/>
  <headerFooter>
    <oddFooter>&amp;L&amp;F / &amp;A&amp;RSeite &amp;P / &amp;N</oddFooter>
  </headerFooter>
  <rowBreaks count="2" manualBreakCount="2">
    <brk id="51" max="16383" man="1"/>
    <brk id="100"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5" tint="-0.249977111117893"/>
    <pageSetUpPr fitToPage="1"/>
  </sheetPr>
  <dimension ref="A1:O1445"/>
  <sheetViews>
    <sheetView showGridLines="0" defaultGridColor="0" colorId="9" zoomScale="85" zoomScaleNormal="85" zoomScaleSheetLayoutView="85" zoomScalePageLayoutView="85" workbookViewId="0">
      <selection activeCell="B4" sqref="B4"/>
    </sheetView>
  </sheetViews>
  <sheetFormatPr baseColWidth="10" defaultColWidth="0" defaultRowHeight="0" customHeight="1" zeroHeight="1"/>
  <cols>
    <col min="1" max="1" width="58.6640625" style="2" customWidth="1"/>
    <col min="2" max="2" width="58.6640625" style="23" customWidth="1"/>
    <col min="3" max="3" width="0.88671875" style="2" customWidth="1"/>
    <col min="4" max="4" width="19.44140625" style="2" hidden="1" customWidth="1"/>
    <col min="5" max="5" width="9.109375" style="2" hidden="1" customWidth="1"/>
    <col min="6" max="6" width="11.33203125" style="2" hidden="1" customWidth="1"/>
    <col min="7" max="7" width="10.6640625" style="2" hidden="1" customWidth="1"/>
    <col min="8" max="8" width="13.5546875" style="2" hidden="1" customWidth="1"/>
    <col min="9" max="9" width="11.33203125" style="2" hidden="1" customWidth="1"/>
    <col min="10" max="12" width="11.5546875" style="2" hidden="1" customWidth="1"/>
    <col min="13" max="13" width="9.109375" style="2" hidden="1" customWidth="1"/>
    <col min="14" max="14" width="0" style="2" hidden="1" customWidth="1"/>
    <col min="15" max="16384" width="0" style="2" hidden="1"/>
  </cols>
  <sheetData>
    <row r="1" spans="1:15" s="8" customFormat="1" ht="18" customHeight="1">
      <c r="A1" s="283" t="s">
        <v>343</v>
      </c>
      <c r="B1" s="283"/>
      <c r="C1" s="24"/>
      <c r="D1" s="36"/>
      <c r="E1" s="29"/>
      <c r="F1" s="29"/>
      <c r="G1" s="29"/>
      <c r="I1" s="24"/>
      <c r="J1" s="24"/>
      <c r="L1" s="24"/>
      <c r="O1" s="25"/>
    </row>
    <row r="2" spans="1:15" s="8" customFormat="1" ht="18" customHeight="1">
      <c r="A2" s="283"/>
      <c r="B2" s="283"/>
      <c r="C2" s="26"/>
      <c r="D2" s="36"/>
      <c r="E2" s="29"/>
      <c r="F2" s="29"/>
      <c r="G2" s="29"/>
      <c r="J2" s="4"/>
      <c r="O2" s="3"/>
    </row>
    <row r="3" spans="1:15" ht="48.75" customHeight="1">
      <c r="A3" s="283"/>
      <c r="B3" s="283"/>
      <c r="D3" s="36"/>
      <c r="E3" s="30"/>
      <c r="F3" s="30"/>
      <c r="G3" s="30"/>
      <c r="H3" s="8"/>
      <c r="I3" s="4"/>
      <c r="J3" s="4"/>
      <c r="L3" s="8"/>
      <c r="M3" s="5"/>
      <c r="O3" s="3"/>
    </row>
    <row r="4" spans="1:15" s="8" customFormat="1" ht="18" customHeight="1">
      <c r="A4" s="246" t="s">
        <v>347</v>
      </c>
      <c r="B4" s="225"/>
      <c r="D4" s="9"/>
      <c r="F4" s="17"/>
      <c r="G4" s="18"/>
      <c r="H4" s="19"/>
      <c r="I4" s="20"/>
    </row>
    <row r="5" spans="1:15" s="8" customFormat="1" ht="18" customHeight="1">
      <c r="A5" s="246" t="s">
        <v>7</v>
      </c>
      <c r="B5" s="226"/>
      <c r="D5" s="9"/>
    </row>
    <row r="6" spans="1:15" s="8" customFormat="1" ht="18" customHeight="1">
      <c r="A6" s="246" t="s">
        <v>8</v>
      </c>
      <c r="B6" s="227"/>
      <c r="D6" s="222" t="str">
        <f>CONCATENATE(TEXT(B6,"#"),"  ",B7)</f>
        <v xml:space="preserve">  Heimarbeit</v>
      </c>
      <c r="F6" s="9"/>
      <c r="G6" s="9"/>
      <c r="H6" s="9"/>
      <c r="I6" s="9"/>
    </row>
    <row r="7" spans="1:15" s="8" customFormat="1" ht="18" customHeight="1">
      <c r="A7" s="246" t="s">
        <v>427</v>
      </c>
      <c r="B7" s="228" t="s">
        <v>443</v>
      </c>
      <c r="D7" s="221"/>
      <c r="F7" s="9"/>
      <c r="G7" s="9"/>
      <c r="H7" s="9"/>
      <c r="I7" s="9"/>
    </row>
    <row r="8" spans="1:15" s="8" customFormat="1" ht="18" customHeight="1">
      <c r="A8" s="246" t="s">
        <v>362</v>
      </c>
      <c r="B8" s="229"/>
      <c r="D8" s="9" t="str">
        <f>CONCATENATE(B8," ")</f>
        <v xml:space="preserve"> </v>
      </c>
      <c r="F8" s="9"/>
      <c r="G8" s="9"/>
      <c r="H8" s="9"/>
      <c r="I8" s="9"/>
    </row>
    <row r="9" spans="1:15" s="8" customFormat="1" ht="18" customHeight="1">
      <c r="A9" s="246" t="s">
        <v>363</v>
      </c>
      <c r="B9" s="230"/>
      <c r="D9" s="9"/>
      <c r="F9" s="9"/>
      <c r="G9" s="9"/>
      <c r="H9" s="9"/>
      <c r="I9" s="9"/>
    </row>
    <row r="10" spans="1:15" s="8" customFormat="1" ht="18" customHeight="1">
      <c r="A10" s="246" t="s">
        <v>9</v>
      </c>
      <c r="B10" s="225"/>
      <c r="D10" s="9" t="str">
        <f>CONCATENATE(B10," ",B11)</f>
        <v xml:space="preserve"> </v>
      </c>
      <c r="F10" s="17"/>
      <c r="G10" s="18"/>
      <c r="H10" s="19"/>
      <c r="I10" s="20"/>
    </row>
    <row r="11" spans="1:15" s="8" customFormat="1" ht="18" customHeight="1">
      <c r="A11" s="246" t="s">
        <v>157</v>
      </c>
      <c r="B11" s="229"/>
      <c r="D11" s="9"/>
      <c r="E11" s="21"/>
      <c r="F11" s="17"/>
      <c r="G11" s="18"/>
      <c r="H11" s="19"/>
      <c r="I11" s="20"/>
    </row>
    <row r="12" spans="1:15" s="8" customFormat="1" ht="9.6" customHeight="1">
      <c r="A12" s="247"/>
      <c r="B12" s="231"/>
      <c r="D12" s="9"/>
      <c r="F12" s="17"/>
      <c r="G12" s="18"/>
      <c r="H12" s="19"/>
      <c r="I12" s="20"/>
    </row>
    <row r="13" spans="1:15" s="8" customFormat="1" ht="18" customHeight="1">
      <c r="A13" s="246" t="s">
        <v>309</v>
      </c>
      <c r="B13" s="230"/>
      <c r="F13" s="17"/>
      <c r="G13" s="18"/>
      <c r="H13" s="19"/>
      <c r="I13" s="20"/>
    </row>
    <row r="14" spans="1:15" s="8" customFormat="1" ht="18" customHeight="1">
      <c r="A14" s="246" t="s">
        <v>310</v>
      </c>
      <c r="B14" s="230"/>
      <c r="F14" s="17"/>
      <c r="G14" s="18"/>
      <c r="H14" s="19"/>
      <c r="I14" s="20"/>
    </row>
    <row r="15" spans="1:15" s="8" customFormat="1" ht="18" customHeight="1">
      <c r="A15" s="246" t="s">
        <v>311</v>
      </c>
      <c r="B15" s="230"/>
      <c r="D15" s="9"/>
      <c r="F15" s="17"/>
      <c r="G15" s="18"/>
      <c r="H15" s="19"/>
      <c r="I15" s="20"/>
    </row>
    <row r="16" spans="1:15" s="8" customFormat="1" ht="18" customHeight="1">
      <c r="A16" s="246" t="s">
        <v>11</v>
      </c>
      <c r="B16" s="232"/>
      <c r="D16" s="9"/>
      <c r="F16" s="17"/>
      <c r="G16" s="18"/>
      <c r="H16" s="19"/>
      <c r="I16" s="20"/>
    </row>
    <row r="17" spans="1:11" s="8" customFormat="1" ht="18" customHeight="1">
      <c r="A17" s="246" t="s">
        <v>13</v>
      </c>
      <c r="B17" s="230"/>
      <c r="D17" s="9"/>
      <c r="F17" s="17"/>
      <c r="G17" s="18"/>
      <c r="H17" s="19"/>
      <c r="I17" s="20"/>
    </row>
    <row r="18" spans="1:11" s="8" customFormat="1" ht="18" customHeight="1">
      <c r="A18" s="246" t="s">
        <v>14</v>
      </c>
      <c r="B18" s="230"/>
      <c r="D18" s="9"/>
      <c r="F18" s="17"/>
      <c r="G18" s="18"/>
      <c r="H18" s="19"/>
      <c r="I18" s="20"/>
    </row>
    <row r="19" spans="1:11" s="8" customFormat="1" ht="51.9" customHeight="1">
      <c r="A19" s="248" t="s">
        <v>446</v>
      </c>
      <c r="B19" s="233"/>
      <c r="D19" s="9"/>
      <c r="F19" s="17"/>
      <c r="G19" s="18"/>
      <c r="H19" s="19"/>
      <c r="I19" s="20"/>
    </row>
    <row r="20" spans="1:11" s="8" customFormat="1" ht="9.6" customHeight="1">
      <c r="A20" s="249"/>
      <c r="B20" s="234"/>
      <c r="D20" s="9"/>
      <c r="F20" s="17"/>
      <c r="G20" s="18"/>
      <c r="H20" s="19"/>
      <c r="I20" s="20"/>
    </row>
    <row r="21" spans="1:11" s="8" customFormat="1" ht="18" customHeight="1">
      <c r="A21" s="246" t="s">
        <v>341</v>
      </c>
      <c r="B21" s="229"/>
      <c r="D21" s="9"/>
      <c r="E21" s="21"/>
      <c r="F21" s="17"/>
      <c r="G21" s="18"/>
      <c r="H21" s="19"/>
      <c r="I21" s="20"/>
    </row>
    <row r="22" spans="1:11" s="8" customFormat="1" ht="18" customHeight="1">
      <c r="A22" s="246" t="s">
        <v>313</v>
      </c>
      <c r="B22" s="235"/>
      <c r="F22" s="9"/>
      <c r="H22" s="17"/>
      <c r="I22" s="18"/>
      <c r="J22" s="19"/>
      <c r="K22" s="20"/>
    </row>
    <row r="23" spans="1:11" s="8" customFormat="1" ht="33.9" customHeight="1">
      <c r="A23" s="248" t="s">
        <v>361</v>
      </c>
      <c r="B23" s="236"/>
      <c r="G23" s="17"/>
      <c r="H23" s="17"/>
      <c r="I23" s="18"/>
      <c r="J23" s="19"/>
      <c r="K23" s="20"/>
    </row>
    <row r="24" spans="1:11" s="8" customFormat="1" ht="18" customHeight="1">
      <c r="A24" s="246" t="s">
        <v>16</v>
      </c>
      <c r="B24" s="237"/>
      <c r="D24" s="222" t="str">
        <f>IF(B24=""," ",CONCATENATE(TEXT(MONTH(B24),"00"),".",YEAR(B24)))</f>
        <v xml:space="preserve"> </v>
      </c>
      <c r="E24" s="22"/>
    </row>
    <row r="25" spans="1:11" s="8" customFormat="1" ht="18" customHeight="1">
      <c r="A25" s="250" t="s">
        <v>17</v>
      </c>
      <c r="B25" s="238" t="str">
        <f>IF(D25="","",IF(D25+4&gt;12,DATE(YEAR(B24)+1,D25-8,1)-1,DATE(YEAR(B24),D25+4,1)-1))</f>
        <v/>
      </c>
      <c r="D25" s="222" t="str">
        <f>IF(B24="","",MONTH(B24))</f>
        <v/>
      </c>
      <c r="G25" s="17"/>
      <c r="H25" s="17"/>
      <c r="I25" s="18"/>
      <c r="J25" s="19"/>
      <c r="K25" s="20"/>
    </row>
    <row r="26" spans="1:11" s="8" customFormat="1" ht="9.6" customHeight="1">
      <c r="A26" s="249"/>
      <c r="B26" s="155"/>
      <c r="D26" s="9"/>
    </row>
    <row r="27" spans="1:11" s="8" customFormat="1" ht="18" customHeight="1">
      <c r="A27" s="246" t="s">
        <v>337</v>
      </c>
      <c r="B27" s="239" t="str">
        <f>IF(NOT($B$24=""),VLOOKUP($B$24,Hilfsdaten!$A$3:'Hilfsdaten'!$D$40,2,TRUE),"")</f>
        <v/>
      </c>
    </row>
    <row r="28" spans="1:11" s="8" customFormat="1" ht="18" customHeight="1">
      <c r="A28" s="246" t="s">
        <v>405</v>
      </c>
      <c r="B28" s="240" t="str">
        <f>IF(NOT($B$24=""),VLOOKUP($B$24,Hilfsdaten!$A$3:'Hilfsdaten'!$D$40,3,TRUE),"")</f>
        <v/>
      </c>
      <c r="F28" s="9"/>
    </row>
    <row r="29" spans="1:11" s="8" customFormat="1" ht="18" customHeight="1">
      <c r="A29" s="246" t="s">
        <v>416</v>
      </c>
      <c r="B29" s="241">
        <f>IFERROR(SUM('1044Ed Abrechnung'!M12:M111)/SUM('1044Ed Abrechnung'!H12:H111),0)</f>
        <v>0</v>
      </c>
      <c r="F29" s="9"/>
    </row>
    <row r="30" spans="1:11" s="8" customFormat="1" ht="18" customHeight="1">
      <c r="A30" s="246" t="s">
        <v>24</v>
      </c>
      <c r="B30" s="242"/>
      <c r="F30" s="9"/>
    </row>
    <row r="31" spans="1:11" s="8" customFormat="1" ht="18" customHeight="1">
      <c r="A31" s="246" t="s">
        <v>400</v>
      </c>
      <c r="B31" s="243" t="str">
        <f>IF(NOT(B24=""),VLOOKUP(B$24,Hilfsdaten!$A$3:'Hilfsdaten'!$D$40,4,TRUE),"")</f>
        <v/>
      </c>
      <c r="F31" s="9"/>
    </row>
    <row r="32" spans="1:11" s="8" customFormat="1" ht="9.6" customHeight="1">
      <c r="B32" s="155"/>
      <c r="D32" s="9"/>
    </row>
    <row r="33" spans="1:3" s="8" customFormat="1" ht="16.95" customHeight="1">
      <c r="A33" s="116" t="s">
        <v>430</v>
      </c>
      <c r="B33" s="156"/>
    </row>
    <row r="34" spans="1:3" ht="26.85" customHeight="1">
      <c r="A34" s="284" t="s">
        <v>407</v>
      </c>
      <c r="B34" s="284"/>
    </row>
    <row r="35" spans="1:3" s="117" customFormat="1" ht="33.6" customHeight="1">
      <c r="A35" s="284" t="s">
        <v>317</v>
      </c>
      <c r="B35" s="284"/>
    </row>
    <row r="36" spans="1:3" s="117" customFormat="1" ht="68.25" customHeight="1">
      <c r="A36" s="285" t="s">
        <v>425</v>
      </c>
      <c r="B36" s="286"/>
    </row>
    <row r="37" spans="1:3" s="117" customFormat="1" ht="96" customHeight="1">
      <c r="A37" s="284" t="s">
        <v>449</v>
      </c>
      <c r="B37" s="285"/>
    </row>
    <row r="38" spans="1:3" s="117" customFormat="1" ht="9.75" customHeight="1">
      <c r="A38" s="23"/>
      <c r="B38" s="118"/>
    </row>
    <row r="39" spans="1:3" s="117" customFormat="1" ht="18" customHeight="1">
      <c r="A39" s="246" t="s">
        <v>314</v>
      </c>
      <c r="B39" s="244"/>
    </row>
    <row r="40" spans="1:3" ht="18" customHeight="1">
      <c r="A40" s="246" t="s">
        <v>315</v>
      </c>
      <c r="B40" s="245"/>
    </row>
    <row r="41" spans="1:3" s="120" customFormat="1" ht="79.2" customHeight="1">
      <c r="A41" s="281" t="s">
        <v>316</v>
      </c>
      <c r="B41" s="282"/>
      <c r="C41" s="119"/>
    </row>
    <row r="42" spans="1:3" ht="6" customHeight="1"/>
    <row r="43" spans="1:3" ht="13.2" hidden="1"/>
    <row r="44" spans="1:3" ht="13.2" hidden="1"/>
    <row r="45" spans="1:3" ht="13.2" hidden="1"/>
    <row r="46" spans="1:3" ht="13.2" hidden="1"/>
    <row r="47" spans="1:3" ht="13.2" hidden="1"/>
    <row r="48" spans="1:3" ht="13.2" hidden="1"/>
    <row r="49" ht="13.2" hidden="1"/>
    <row r="50" ht="13.2" hidden="1"/>
    <row r="51" ht="13.2" hidden="1"/>
    <row r="52" ht="13.2" hidden="1"/>
    <row r="53" ht="13.2" hidden="1"/>
    <row r="54" ht="13.2" hidden="1"/>
    <row r="55" ht="13.2" hidden="1"/>
    <row r="56" ht="13.2" hidden="1"/>
    <row r="57" ht="13.2" hidden="1"/>
    <row r="58" ht="13.2" hidden="1"/>
    <row r="59" ht="13.2" hidden="1"/>
    <row r="60" ht="13.2" hidden="1"/>
    <row r="61" ht="13.2" hidden="1"/>
    <row r="62" ht="13.2" hidden="1"/>
    <row r="63" ht="13.2" hidden="1"/>
    <row r="64" ht="13.2" hidden="1"/>
    <row r="65" ht="13.2" hidden="1"/>
    <row r="66" ht="13.2" hidden="1"/>
    <row r="67" ht="13.2" hidden="1"/>
    <row r="68" ht="13.2" hidden="1"/>
    <row r="69" ht="13.2" hidden="1"/>
    <row r="70" ht="13.2" hidden="1"/>
    <row r="71" ht="13.2" hidden="1"/>
    <row r="72" ht="13.2" hidden="1"/>
    <row r="73" ht="13.2" hidden="1"/>
    <row r="74" ht="13.2" hidden="1"/>
    <row r="75" ht="13.2" hidden="1"/>
    <row r="76" ht="13.2" hidden="1"/>
    <row r="77" ht="13.2" hidden="1"/>
    <row r="78" ht="13.2" hidden="1"/>
    <row r="79" ht="13.2" hidden="1"/>
    <row r="80" ht="13.2" hidden="1"/>
    <row r="81" ht="13.2" hidden="1"/>
    <row r="82" ht="13.2" hidden="1"/>
    <row r="83" ht="13.2" hidden="1"/>
    <row r="84" ht="13.2" hidden="1"/>
    <row r="85" ht="13.2" hidden="1"/>
    <row r="86" ht="13.2" hidden="1"/>
    <row r="87" ht="13.2" hidden="1"/>
    <row r="88" ht="13.2" hidden="1"/>
    <row r="89" ht="13.2" hidden="1"/>
    <row r="90" ht="13.2" hidden="1"/>
    <row r="91" ht="13.2" hidden="1"/>
    <row r="92" ht="13.2" hidden="1"/>
    <row r="93" ht="13.2" hidden="1"/>
    <row r="94" ht="13.2" hidden="1"/>
    <row r="95" ht="13.2" hidden="1"/>
    <row r="96" ht="13.2" hidden="1"/>
    <row r="97" ht="13.2" hidden="1"/>
    <row r="98" ht="13.2" hidden="1"/>
    <row r="99" ht="13.2" hidden="1"/>
    <row r="100" ht="13.2" hidden="1"/>
    <row r="101" ht="13.2" hidden="1"/>
    <row r="102" ht="13.2" hidden="1"/>
    <row r="103" ht="13.2" hidden="1"/>
    <row r="104" ht="13.2" hidden="1"/>
    <row r="105" ht="13.2" hidden="1"/>
    <row r="106" ht="13.2" hidden="1"/>
    <row r="107" ht="13.2" hidden="1"/>
    <row r="108" ht="13.2" hidden="1"/>
    <row r="109" ht="13.2" hidden="1"/>
    <row r="110" ht="13.2" hidden="1"/>
    <row r="111" ht="13.2" hidden="1"/>
    <row r="112" ht="13.2" hidden="1"/>
    <row r="113" ht="13.2" hidden="1"/>
    <row r="114" ht="13.2" hidden="1"/>
    <row r="115" ht="13.2" hidden="1"/>
    <row r="116" ht="13.2" hidden="1"/>
    <row r="117" ht="13.2" hidden="1"/>
    <row r="118" ht="13.2" hidden="1"/>
    <row r="119" ht="13.2" hidden="1"/>
    <row r="120" ht="13.2" hidden="1"/>
    <row r="121" ht="13.2" hidden="1"/>
    <row r="122" ht="13.2" hidden="1"/>
    <row r="123" ht="13.2" hidden="1"/>
    <row r="124" ht="13.2" hidden="1"/>
    <row r="125" ht="13.2" hidden="1"/>
    <row r="126" ht="13.2" hidden="1"/>
    <row r="127" ht="13.2" hidden="1"/>
    <row r="128" ht="13.2" hidden="1"/>
    <row r="129" ht="13.2" hidden="1"/>
    <row r="130" ht="13.2" hidden="1"/>
    <row r="131" ht="13.2" hidden="1"/>
    <row r="132" ht="13.2" hidden="1"/>
    <row r="133" ht="13.2" hidden="1"/>
    <row r="134" ht="13.2" hidden="1"/>
    <row r="135" ht="13.2" hidden="1"/>
    <row r="136" ht="13.2" hidden="1"/>
    <row r="137" ht="13.2" hidden="1"/>
    <row r="138" ht="13.2" hidden="1"/>
    <row r="139" ht="13.2" hidden="1"/>
    <row r="140" ht="13.2" hidden="1"/>
    <row r="141" ht="13.2" hidden="1"/>
    <row r="142" ht="13.2" hidden="1"/>
    <row r="143" ht="13.2" hidden="1"/>
    <row r="144" ht="13.2" hidden="1"/>
    <row r="145" ht="13.2" hidden="1"/>
    <row r="146" ht="13.2" hidden="1"/>
    <row r="147" ht="13.2" hidden="1"/>
    <row r="148" ht="13.2" hidden="1"/>
    <row r="149" ht="13.2" hidden="1"/>
    <row r="150" ht="13.2" hidden="1"/>
    <row r="151" ht="13.2" hidden="1"/>
    <row r="152" ht="13.2" hidden="1"/>
    <row r="153" ht="13.2" hidden="1"/>
    <row r="154" ht="13.2" hidden="1"/>
    <row r="155" ht="13.2" hidden="1"/>
    <row r="156" ht="13.2" hidden="1"/>
    <row r="157" ht="13.2" hidden="1"/>
    <row r="158" ht="13.2" hidden="1"/>
    <row r="159" ht="13.2" hidden="1"/>
    <row r="160" ht="13.2" hidden="1"/>
    <row r="161" ht="13.2" hidden="1"/>
    <row r="162" ht="13.2" hidden="1"/>
    <row r="163" ht="13.2" hidden="1"/>
    <row r="164" ht="13.2" hidden="1"/>
    <row r="165" ht="13.2" hidden="1"/>
    <row r="166" ht="13.2" hidden="1"/>
    <row r="167" ht="13.2" hidden="1"/>
    <row r="168" ht="13.2" hidden="1"/>
    <row r="169" ht="13.2" hidden="1"/>
    <row r="170" ht="13.2" hidden="1"/>
    <row r="171" ht="13.2" hidden="1"/>
    <row r="172" ht="13.2" hidden="1"/>
    <row r="173" ht="13.2" hidden="1"/>
    <row r="174" ht="13.2" hidden="1"/>
    <row r="175" ht="13.2" hidden="1"/>
    <row r="176" ht="13.2" hidden="1"/>
    <row r="177" ht="13.2" hidden="1"/>
    <row r="178" ht="13.2" hidden="1"/>
    <row r="179" ht="13.2" hidden="1"/>
    <row r="180" ht="13.2" hidden="1"/>
    <row r="181" ht="13.2" hidden="1"/>
    <row r="182" ht="13.2" hidden="1"/>
    <row r="183" ht="13.2" hidden="1"/>
    <row r="184" ht="13.2" hidden="1"/>
    <row r="185" ht="13.2" hidden="1"/>
    <row r="186" ht="13.2" hidden="1"/>
    <row r="187" ht="13.2" hidden="1"/>
    <row r="188" ht="13.2" hidden="1"/>
    <row r="189" ht="13.2" hidden="1"/>
    <row r="190" ht="13.2" hidden="1"/>
    <row r="191" ht="13.2" hidden="1"/>
    <row r="192" ht="13.2" hidden="1"/>
    <row r="193" ht="13.2" hidden="1"/>
    <row r="194" ht="13.2" hidden="1"/>
    <row r="195" ht="13.2" hidden="1"/>
    <row r="196" ht="13.2" hidden="1"/>
    <row r="197" ht="13.2" hidden="1"/>
    <row r="198" ht="13.2" hidden="1"/>
    <row r="199" ht="13.2" hidden="1"/>
    <row r="200" ht="13.2" hidden="1"/>
    <row r="201" ht="13.2" hidden="1"/>
    <row r="202" ht="13.2" hidden="1"/>
    <row r="203" ht="13.2" hidden="1"/>
    <row r="204" ht="13.2" hidden="1"/>
    <row r="205" ht="13.2" hidden="1"/>
    <row r="206" ht="13.2" hidden="1"/>
    <row r="207" ht="13.2" hidden="1"/>
    <row r="208" ht="13.2" hidden="1"/>
    <row r="209" ht="13.2" hidden="1"/>
    <row r="210" ht="13.2" hidden="1"/>
    <row r="211" ht="13.2" hidden="1"/>
    <row r="212" ht="13.2" hidden="1"/>
    <row r="213" ht="13.2" hidden="1"/>
    <row r="214" ht="13.2" hidden="1"/>
    <row r="215" ht="13.2" hidden="1"/>
    <row r="216" ht="13.2" hidden="1"/>
    <row r="217" ht="13.2" hidden="1"/>
    <row r="218" ht="13.2" hidden="1"/>
    <row r="219" ht="13.2" hidden="1"/>
    <row r="220" ht="13.2" hidden="1"/>
    <row r="221" ht="13.2" hidden="1"/>
    <row r="222" ht="13.2" hidden="1"/>
    <row r="223" ht="13.2" hidden="1"/>
    <row r="224" ht="13.2" hidden="1"/>
    <row r="225" ht="13.2" hidden="1"/>
    <row r="226" ht="13.2" hidden="1"/>
    <row r="227" ht="13.2" hidden="1"/>
    <row r="228" ht="13.2" hidden="1"/>
    <row r="229" ht="13.2" hidden="1"/>
    <row r="230" ht="13.2" hidden="1"/>
    <row r="231" ht="13.2" hidden="1"/>
    <row r="232" ht="13.2" hidden="1"/>
    <row r="233" ht="13.2" hidden="1"/>
    <row r="234" ht="13.2" hidden="1"/>
    <row r="235" ht="13.2" hidden="1"/>
    <row r="236" ht="13.2" hidden="1"/>
    <row r="237" ht="13.2" hidden="1"/>
    <row r="238" ht="13.2" hidden="1"/>
    <row r="239" ht="13.2" hidden="1"/>
    <row r="240" ht="13.2" hidden="1"/>
    <row r="241" ht="13.2" hidden="1"/>
    <row r="242" ht="13.2" hidden="1"/>
    <row r="243" ht="13.2" hidden="1"/>
    <row r="244" ht="13.2" hidden="1"/>
    <row r="245" ht="13.2" hidden="1"/>
    <row r="246" ht="13.2" hidden="1"/>
    <row r="247" ht="13.2" hidden="1"/>
    <row r="248" ht="13.2" hidden="1"/>
    <row r="249" ht="13.2" hidden="1"/>
    <row r="250" ht="13.2" hidden="1"/>
    <row r="251" ht="13.2" hidden="1"/>
    <row r="252" ht="13.2" hidden="1"/>
    <row r="253" ht="13.2" hidden="1"/>
    <row r="254" ht="13.2" hidden="1"/>
    <row r="255" ht="13.2" hidden="1"/>
    <row r="256" ht="13.2" hidden="1"/>
    <row r="257" ht="13.2" hidden="1"/>
    <row r="258" ht="13.2" hidden="1"/>
    <row r="259" ht="13.2" hidden="1"/>
    <row r="260" ht="13.2" hidden="1"/>
    <row r="261" ht="13.2" hidden="1"/>
    <row r="262" ht="13.2" hidden="1"/>
    <row r="263" ht="13.2" hidden="1"/>
    <row r="264" ht="13.2" hidden="1"/>
    <row r="265" ht="13.2" hidden="1"/>
    <row r="266" ht="13.2" hidden="1"/>
    <row r="267" ht="13.2" hidden="1"/>
    <row r="268" ht="13.2" hidden="1"/>
    <row r="269" ht="13.2" hidden="1"/>
    <row r="270" ht="13.2" hidden="1"/>
    <row r="271" ht="13.2" hidden="1"/>
    <row r="272" ht="13.2" hidden="1"/>
    <row r="273" ht="13.2" hidden="1"/>
    <row r="274" ht="13.2" hidden="1"/>
    <row r="275" ht="13.2" hidden="1"/>
    <row r="276" ht="13.2" hidden="1"/>
    <row r="277" ht="13.2" hidden="1"/>
    <row r="278" ht="13.2" hidden="1"/>
    <row r="279" ht="13.2" hidden="1"/>
    <row r="280" ht="13.2" hidden="1"/>
    <row r="281" ht="13.2" hidden="1"/>
    <row r="282" ht="13.2" hidden="1"/>
    <row r="283" ht="13.2" hidden="1"/>
    <row r="284" ht="13.2" hidden="1"/>
    <row r="285" ht="13.2" hidden="1"/>
    <row r="286" ht="13.2" hidden="1"/>
    <row r="287" ht="13.2" hidden="1"/>
    <row r="288" ht="13.2" hidden="1"/>
    <row r="289" ht="13.2" hidden="1"/>
    <row r="290" ht="13.2" hidden="1"/>
    <row r="291" ht="13.2" hidden="1"/>
    <row r="292" ht="13.2" hidden="1"/>
    <row r="293" ht="13.2" hidden="1"/>
    <row r="294" ht="13.2" hidden="1"/>
    <row r="295" ht="13.2" hidden="1"/>
    <row r="296" ht="13.2" hidden="1"/>
    <row r="297" ht="13.2" hidden="1"/>
    <row r="298" ht="13.2" hidden="1"/>
    <row r="299" ht="13.2" hidden="1"/>
    <row r="300" ht="13.2" hidden="1"/>
    <row r="301" ht="13.2" hidden="1"/>
    <row r="302" ht="13.2" hidden="1"/>
    <row r="303" ht="13.2" hidden="1"/>
    <row r="304" ht="13.2" hidden="1"/>
    <row r="305" ht="13.2" hidden="1"/>
    <row r="306" ht="13.2" hidden="1"/>
    <row r="307" ht="13.2" hidden="1"/>
    <row r="308" ht="13.2" hidden="1"/>
    <row r="309" ht="13.2" hidden="1"/>
    <row r="310" ht="13.2" hidden="1"/>
    <row r="311" ht="13.2" hidden="1"/>
    <row r="312" ht="13.2" hidden="1"/>
    <row r="313" ht="13.2" hidden="1"/>
    <row r="314" ht="13.2" hidden="1"/>
    <row r="315" ht="13.2" hidden="1"/>
    <row r="316" ht="13.2" hidden="1"/>
    <row r="317" ht="13.2" hidden="1"/>
    <row r="318" ht="13.2" hidden="1"/>
    <row r="319" ht="13.2" hidden="1"/>
    <row r="320" ht="13.2" hidden="1"/>
    <row r="321" ht="13.2" hidden="1"/>
    <row r="322" ht="13.2" hidden="1"/>
    <row r="323" ht="13.2" hidden="1"/>
    <row r="324" ht="13.2" hidden="1"/>
    <row r="325" ht="13.2" hidden="1"/>
    <row r="326" ht="13.2" hidden="1"/>
    <row r="327" ht="13.2" hidden="1"/>
    <row r="328" ht="13.2" hidden="1"/>
    <row r="329" ht="13.2" hidden="1"/>
    <row r="330" ht="13.2" hidden="1"/>
    <row r="331" ht="13.2" hidden="1"/>
    <row r="332" ht="13.2" hidden="1"/>
    <row r="333" ht="13.2" hidden="1"/>
    <row r="334" ht="13.2" hidden="1"/>
    <row r="335" ht="13.2" hidden="1"/>
    <row r="336" ht="13.2" hidden="1"/>
    <row r="337" ht="13.2" hidden="1"/>
    <row r="338" ht="13.2" hidden="1"/>
    <row r="339" ht="13.2" hidden="1"/>
    <row r="340" ht="13.2" hidden="1"/>
    <row r="341" ht="13.2" hidden="1"/>
    <row r="342" ht="13.2" hidden="1"/>
    <row r="343" ht="13.2" hidden="1"/>
    <row r="344" ht="13.2" hidden="1"/>
    <row r="345" ht="13.2" hidden="1"/>
    <row r="346" ht="13.2" hidden="1"/>
    <row r="347" ht="13.2" hidden="1"/>
    <row r="348" ht="13.2" hidden="1"/>
    <row r="349" ht="13.2" hidden="1"/>
    <row r="350" ht="13.2" hidden="1"/>
    <row r="351" ht="13.2" hidden="1"/>
    <row r="352" ht="13.2" hidden="1"/>
    <row r="353" ht="13.2" hidden="1"/>
    <row r="354" ht="13.2" hidden="1"/>
    <row r="355" ht="13.2" hidden="1"/>
    <row r="356" ht="13.2" hidden="1"/>
    <row r="357" ht="13.2" hidden="1"/>
    <row r="358" ht="13.2" hidden="1"/>
    <row r="359" ht="13.2" hidden="1"/>
    <row r="360" ht="13.2" hidden="1"/>
    <row r="361" ht="13.2" hidden="1"/>
    <row r="362" ht="13.2" hidden="1"/>
    <row r="363" ht="13.2" hidden="1"/>
    <row r="364" ht="13.2" hidden="1"/>
    <row r="365" ht="13.2" hidden="1"/>
    <row r="366" ht="13.2" hidden="1"/>
    <row r="367" ht="13.2" hidden="1"/>
    <row r="368" ht="13.2" hidden="1"/>
    <row r="369" ht="13.2" hidden="1"/>
    <row r="370" ht="13.2" hidden="1"/>
    <row r="371" ht="13.2" hidden="1"/>
    <row r="372" ht="13.2" hidden="1"/>
    <row r="373" ht="13.2" hidden="1"/>
    <row r="374" ht="13.2" hidden="1"/>
    <row r="375" ht="13.2" hidden="1"/>
    <row r="376" ht="13.2" hidden="1"/>
    <row r="377" ht="13.2" hidden="1"/>
    <row r="378" ht="13.2" hidden="1"/>
    <row r="379" ht="13.2" hidden="1"/>
    <row r="380" ht="13.2" hidden="1"/>
    <row r="381" ht="13.2" hidden="1"/>
    <row r="382" ht="13.2" hidden="1"/>
    <row r="383" ht="13.2" hidden="1"/>
    <row r="384" ht="13.2" hidden="1"/>
    <row r="385" ht="13.2" hidden="1"/>
    <row r="386" ht="13.2" hidden="1"/>
    <row r="387" ht="13.2" hidden="1"/>
    <row r="388" ht="13.2" hidden="1"/>
    <row r="389" ht="13.2" hidden="1"/>
    <row r="390" ht="13.2" hidden="1"/>
    <row r="391" ht="13.2" hidden="1"/>
    <row r="392" ht="13.2" hidden="1"/>
    <row r="393" ht="13.2" hidden="1"/>
    <row r="394" ht="13.2" hidden="1"/>
    <row r="395" ht="13.2" hidden="1"/>
    <row r="396" ht="13.2" hidden="1"/>
    <row r="397" ht="13.2" hidden="1"/>
    <row r="398" ht="13.2" hidden="1"/>
    <row r="399" ht="13.2" hidden="1"/>
    <row r="400" ht="13.2" hidden="1"/>
    <row r="401" ht="13.2" hidden="1"/>
    <row r="402" ht="13.2" hidden="1"/>
    <row r="403" ht="13.2" hidden="1"/>
    <row r="404" ht="13.2" hidden="1"/>
    <row r="405" ht="13.2" hidden="1"/>
    <row r="406" ht="13.2" hidden="1"/>
    <row r="407" ht="13.2" hidden="1"/>
    <row r="408" ht="13.2" hidden="1"/>
    <row r="409" ht="13.2" hidden="1"/>
    <row r="410" ht="13.2" hidden="1"/>
    <row r="411" ht="13.2" hidden="1"/>
    <row r="412" ht="13.2" hidden="1"/>
    <row r="413" ht="13.2" hidden="1"/>
    <row r="414" ht="13.2" hidden="1"/>
    <row r="415" ht="13.2" hidden="1"/>
    <row r="416" ht="13.2" hidden="1"/>
    <row r="417" ht="13.2" hidden="1"/>
    <row r="418" ht="13.2" hidden="1"/>
    <row r="419" ht="13.2" hidden="1"/>
    <row r="420" ht="13.2" hidden="1"/>
    <row r="421" ht="13.2" hidden="1"/>
    <row r="422" ht="13.2" hidden="1"/>
    <row r="423" ht="13.2" hidden="1"/>
    <row r="424" ht="13.2" hidden="1"/>
    <row r="425" ht="13.2" hidden="1"/>
    <row r="426" ht="13.2" hidden="1"/>
    <row r="427" ht="13.2" hidden="1"/>
    <row r="428" ht="13.2" hidden="1"/>
    <row r="429" ht="13.2" hidden="1"/>
    <row r="430" ht="13.2" hidden="1"/>
    <row r="431" ht="13.2" hidden="1"/>
    <row r="432" ht="13.2" hidden="1"/>
    <row r="433" ht="13.2" hidden="1"/>
    <row r="434" ht="13.2" hidden="1"/>
    <row r="435" ht="13.2" hidden="1"/>
    <row r="436" ht="13.2" hidden="1"/>
    <row r="437" ht="13.2" hidden="1"/>
    <row r="438" ht="13.2" hidden="1"/>
    <row r="439" ht="13.2" hidden="1"/>
    <row r="440" ht="13.2" hidden="1"/>
    <row r="441" ht="13.2" hidden="1"/>
    <row r="442" ht="13.2" hidden="1"/>
    <row r="443" ht="13.2" hidden="1"/>
    <row r="444" ht="13.2" hidden="1"/>
    <row r="445" ht="13.2" hidden="1"/>
    <row r="446" ht="13.2" hidden="1"/>
    <row r="447" ht="13.2" hidden="1"/>
    <row r="448" ht="13.2" hidden="1"/>
    <row r="449" ht="13.2" hidden="1"/>
    <row r="450" ht="13.2" hidden="1"/>
    <row r="451" ht="13.2" hidden="1"/>
    <row r="452" ht="13.2" hidden="1"/>
    <row r="453" ht="13.2" hidden="1"/>
    <row r="454" ht="13.2" hidden="1"/>
    <row r="455" ht="13.2" hidden="1"/>
    <row r="456" ht="13.2" hidden="1"/>
    <row r="457" ht="13.2" hidden="1"/>
    <row r="458" ht="13.2" hidden="1"/>
    <row r="459" ht="13.2" hidden="1"/>
    <row r="460" ht="13.2" hidden="1"/>
    <row r="461" ht="13.2" hidden="1"/>
    <row r="462" ht="13.2" hidden="1"/>
    <row r="463" ht="13.2" hidden="1"/>
    <row r="464" ht="13.2" hidden="1"/>
    <row r="465" ht="13.2" hidden="1"/>
    <row r="466" ht="13.2" hidden="1"/>
    <row r="467" ht="13.2" hidden="1"/>
    <row r="468" ht="13.2" hidden="1"/>
    <row r="469" ht="13.2" hidden="1"/>
    <row r="470" ht="13.2" hidden="1"/>
    <row r="471" ht="13.2" hidden="1"/>
    <row r="472" ht="13.2" hidden="1"/>
    <row r="473" ht="13.2" hidden="1"/>
    <row r="474" ht="13.2" hidden="1"/>
    <row r="475" ht="13.2" hidden="1"/>
    <row r="476" ht="13.2" hidden="1"/>
    <row r="477" ht="13.2" hidden="1"/>
    <row r="478" ht="13.2" hidden="1"/>
    <row r="479" ht="13.2" hidden="1"/>
    <row r="480" ht="13.2" hidden="1"/>
    <row r="481" ht="13.2" hidden="1"/>
    <row r="482" ht="13.2" hidden="1"/>
    <row r="483" ht="13.2" hidden="1"/>
    <row r="484" ht="13.2" hidden="1"/>
    <row r="485" ht="13.2" hidden="1"/>
    <row r="486" ht="13.2" hidden="1"/>
    <row r="487" ht="13.2" hidden="1"/>
    <row r="488" ht="13.2" hidden="1"/>
    <row r="489" ht="13.2" hidden="1"/>
    <row r="490" ht="13.2" hidden="1"/>
    <row r="491" ht="13.2" hidden="1"/>
    <row r="492" ht="13.2" hidden="1"/>
    <row r="493" ht="13.2" hidden="1"/>
    <row r="494" ht="13.2" hidden="1"/>
    <row r="495" ht="13.2" hidden="1"/>
    <row r="496" ht="13.2" hidden="1"/>
    <row r="497" ht="13.2" hidden="1"/>
    <row r="498" ht="13.2" hidden="1"/>
    <row r="499" ht="13.2" hidden="1"/>
    <row r="500" ht="13.2" hidden="1"/>
    <row r="501" ht="13.2" hidden="1"/>
    <row r="502" ht="13.2" hidden="1"/>
    <row r="503" ht="13.2" hidden="1"/>
    <row r="504" ht="13.2" hidden="1"/>
    <row r="505" ht="13.2" hidden="1"/>
    <row r="506" ht="13.2" hidden="1"/>
    <row r="507" ht="13.2" hidden="1"/>
    <row r="508" ht="13.2" hidden="1"/>
    <row r="509" ht="13.2" hidden="1"/>
    <row r="510" ht="13.2" hidden="1"/>
    <row r="511" ht="13.2" hidden="1"/>
    <row r="512" ht="13.2" hidden="1"/>
    <row r="513" ht="13.2" hidden="1"/>
    <row r="514" ht="13.2" hidden="1"/>
    <row r="515" ht="13.2" hidden="1"/>
    <row r="516" ht="13.2" hidden="1"/>
    <row r="517" ht="13.2" hidden="1"/>
    <row r="518" ht="13.2" hidden="1"/>
    <row r="519" ht="13.2" hidden="1"/>
    <row r="520" ht="13.2" hidden="1"/>
    <row r="521" ht="13.2" hidden="1"/>
    <row r="522" ht="13.2" hidden="1"/>
    <row r="523" ht="13.2" hidden="1"/>
    <row r="524" ht="13.2" hidden="1"/>
    <row r="525" ht="13.2" hidden="1"/>
    <row r="526" ht="13.2" hidden="1"/>
    <row r="527" ht="13.2" hidden="1"/>
    <row r="528" ht="13.2" hidden="1"/>
    <row r="529" ht="13.2" hidden="1"/>
    <row r="530" ht="13.2" hidden="1"/>
    <row r="531" ht="13.2" hidden="1"/>
    <row r="532" ht="13.2" hidden="1"/>
    <row r="533" ht="13.2" hidden="1"/>
    <row r="534" ht="13.2" hidden="1"/>
    <row r="535" ht="13.2" hidden="1"/>
    <row r="536" ht="13.2" hidden="1"/>
    <row r="537" ht="13.2" hidden="1"/>
    <row r="538" ht="13.2" hidden="1"/>
    <row r="539" ht="13.2" hidden="1"/>
    <row r="540" ht="13.2" hidden="1"/>
    <row r="541" ht="13.2" hidden="1"/>
    <row r="542" ht="13.2" hidden="1"/>
    <row r="543" ht="13.2" hidden="1"/>
    <row r="544" ht="13.2" hidden="1"/>
    <row r="545" ht="13.2" hidden="1"/>
    <row r="546" ht="13.2" hidden="1"/>
    <row r="547" ht="13.2" hidden="1"/>
    <row r="548" ht="13.2" hidden="1"/>
    <row r="549" ht="13.2" hidden="1"/>
    <row r="550" ht="13.2" hidden="1"/>
    <row r="551" ht="13.2" hidden="1"/>
    <row r="552" ht="13.2" hidden="1"/>
    <row r="553" ht="13.2" hidden="1"/>
    <row r="554" ht="13.2" hidden="1"/>
    <row r="555" ht="13.2" hidden="1"/>
    <row r="556" ht="13.2" hidden="1"/>
    <row r="557" ht="13.2" hidden="1"/>
    <row r="558" ht="13.2" hidden="1"/>
    <row r="559" ht="13.2" hidden="1"/>
    <row r="560" ht="13.2" hidden="1"/>
    <row r="561" ht="13.2" hidden="1"/>
    <row r="562" ht="13.2" hidden="1"/>
    <row r="563" ht="13.2" hidden="1"/>
    <row r="564" ht="13.2" hidden="1"/>
    <row r="565" ht="13.2" hidden="1"/>
    <row r="566" ht="13.2" hidden="1"/>
    <row r="567" ht="13.2" hidden="1"/>
    <row r="568" ht="13.2" hidden="1"/>
    <row r="569" ht="13.2" hidden="1"/>
    <row r="570" ht="13.2" hidden="1"/>
    <row r="571" ht="13.2" hidden="1"/>
    <row r="572" ht="13.2" hidden="1"/>
    <row r="573" ht="13.2" hidden="1"/>
    <row r="574" ht="13.2" hidden="1"/>
    <row r="575" ht="13.2" hidden="1"/>
    <row r="576" ht="13.2" hidden="1"/>
    <row r="577" ht="13.2" hidden="1"/>
    <row r="578" ht="13.2" hidden="1"/>
    <row r="579" ht="13.2" hidden="1"/>
    <row r="580" ht="13.2" hidden="1"/>
    <row r="581" ht="13.2" hidden="1"/>
    <row r="582" ht="13.2" hidden="1"/>
    <row r="583" ht="13.2" hidden="1"/>
    <row r="584" ht="13.2" hidden="1"/>
    <row r="585" ht="13.2" hidden="1"/>
    <row r="586" ht="13.2" hidden="1"/>
    <row r="587" ht="13.2" hidden="1"/>
    <row r="588" ht="13.2" hidden="1"/>
    <row r="589" ht="13.2" hidden="1"/>
    <row r="590" ht="13.2" hidden="1"/>
    <row r="591" ht="13.2" hidden="1"/>
    <row r="592" ht="13.2" hidden="1"/>
    <row r="593" ht="13.2" hidden="1"/>
    <row r="594" ht="13.2" hidden="1"/>
    <row r="595" ht="13.2" hidden="1"/>
    <row r="596" ht="13.2" hidden="1"/>
    <row r="597" ht="13.2" hidden="1"/>
    <row r="598" ht="13.2" hidden="1"/>
    <row r="599" ht="13.2" hidden="1"/>
    <row r="600" ht="13.2" hidden="1"/>
    <row r="601" ht="13.2" hidden="1"/>
    <row r="602" ht="13.2" hidden="1"/>
    <row r="603" ht="13.2" hidden="1"/>
    <row r="604" ht="13.2" hidden="1"/>
    <row r="605" ht="13.2" hidden="1"/>
    <row r="606" ht="13.2" hidden="1"/>
    <row r="607" ht="13.2" hidden="1"/>
    <row r="608" ht="13.2" hidden="1"/>
    <row r="609" ht="13.2" hidden="1"/>
    <row r="610" ht="13.2" hidden="1"/>
    <row r="611" ht="13.2" hidden="1"/>
    <row r="612" ht="13.2" hidden="1"/>
    <row r="613" ht="13.2" hidden="1"/>
    <row r="614" ht="13.2" hidden="1"/>
    <row r="615" ht="13.2" hidden="1"/>
    <row r="616" ht="13.2" hidden="1"/>
    <row r="617" ht="13.2" hidden="1"/>
    <row r="618" ht="13.2" hidden="1"/>
    <row r="619" ht="13.2" hidden="1"/>
    <row r="620" ht="13.2" hidden="1"/>
    <row r="621" ht="13.2" hidden="1"/>
    <row r="622" ht="13.2" hidden="1"/>
    <row r="623" ht="13.2" hidden="1"/>
    <row r="624" ht="13.2" hidden="1"/>
    <row r="625" ht="13.2" hidden="1"/>
    <row r="626" ht="13.2" hidden="1"/>
    <row r="627" ht="13.2" hidden="1"/>
    <row r="628" ht="13.2" hidden="1"/>
    <row r="629" ht="13.2" hidden="1"/>
    <row r="630" ht="13.2" hidden="1"/>
    <row r="631" ht="13.2" hidden="1"/>
    <row r="632" ht="13.2" hidden="1"/>
    <row r="633" ht="13.2" hidden="1"/>
    <row r="634" ht="13.2" hidden="1"/>
    <row r="635" ht="13.2" hidden="1"/>
    <row r="636" ht="13.2" hidden="1"/>
    <row r="637" ht="13.2" hidden="1"/>
    <row r="638" ht="13.2" hidden="1"/>
    <row r="639" ht="13.2" hidden="1"/>
    <row r="640" ht="13.2" hidden="1"/>
    <row r="641" ht="13.2" hidden="1"/>
    <row r="642" ht="13.2" hidden="1"/>
    <row r="643" ht="13.2" hidden="1"/>
    <row r="644" ht="13.2" hidden="1"/>
    <row r="645" ht="13.2" hidden="1"/>
    <row r="646" ht="13.2" hidden="1"/>
    <row r="647" ht="13.2" hidden="1"/>
    <row r="648" ht="13.2" hidden="1"/>
    <row r="649" ht="13.2" hidden="1"/>
    <row r="650" ht="13.2" hidden="1"/>
    <row r="651" ht="13.2" hidden="1"/>
    <row r="652" ht="13.2" hidden="1"/>
    <row r="653" ht="13.2" hidden="1"/>
    <row r="654" ht="13.2" hidden="1"/>
    <row r="655" ht="13.2" hidden="1"/>
    <row r="656" ht="13.2" hidden="1"/>
    <row r="657" ht="13.2" hidden="1"/>
    <row r="658" ht="13.2" hidden="1"/>
    <row r="659" ht="13.2" hidden="1"/>
    <row r="660" ht="13.2" hidden="1"/>
    <row r="661" ht="13.2" hidden="1"/>
    <row r="662" ht="13.2" hidden="1"/>
    <row r="663" ht="13.2" hidden="1"/>
    <row r="664" ht="13.2" hidden="1"/>
    <row r="665" ht="13.2" hidden="1"/>
    <row r="666" ht="13.2" hidden="1"/>
    <row r="667" ht="13.2" hidden="1"/>
    <row r="668" ht="13.2" hidden="1"/>
    <row r="669" ht="13.2" hidden="1"/>
    <row r="670" ht="13.2" hidden="1"/>
    <row r="671" ht="13.2" hidden="1"/>
    <row r="672" ht="13.2" hidden="1"/>
    <row r="673" ht="13.2" hidden="1"/>
    <row r="674" ht="13.2" hidden="1"/>
    <row r="675" ht="13.2" hidden="1"/>
    <row r="676" ht="13.2" hidden="1"/>
    <row r="677" ht="13.2" hidden="1"/>
    <row r="678" ht="13.2" hidden="1"/>
    <row r="679" ht="13.2" hidden="1"/>
    <row r="680" ht="13.2" hidden="1"/>
    <row r="681" ht="13.2" hidden="1"/>
    <row r="682" ht="13.2" hidden="1"/>
    <row r="683" ht="13.2" hidden="1"/>
    <row r="684" ht="13.2" hidden="1"/>
    <row r="685" ht="13.2" hidden="1"/>
    <row r="686" ht="13.2" hidden="1"/>
    <row r="687" ht="13.2" hidden="1"/>
    <row r="688" ht="13.2" hidden="1"/>
    <row r="689" ht="13.2" hidden="1"/>
    <row r="690" ht="13.2" hidden="1"/>
    <row r="691" ht="13.2" hidden="1"/>
    <row r="692" ht="13.2" hidden="1"/>
    <row r="693" ht="13.2" hidden="1"/>
    <row r="694" ht="13.2" hidden="1"/>
    <row r="695" ht="13.2" hidden="1"/>
    <row r="696" ht="13.2" hidden="1"/>
    <row r="697" ht="13.2" hidden="1"/>
    <row r="698" ht="13.2" hidden="1"/>
    <row r="699" ht="13.2" hidden="1"/>
    <row r="700" ht="13.2" hidden="1"/>
    <row r="701" ht="13.2" hidden="1"/>
    <row r="702" ht="13.2" hidden="1"/>
    <row r="703" ht="13.2" hidden="1"/>
    <row r="704" ht="13.2" hidden="1"/>
    <row r="705" ht="13.2" hidden="1"/>
    <row r="706" ht="13.2" hidden="1"/>
    <row r="707" ht="13.2" hidden="1"/>
    <row r="708" ht="13.2" hidden="1"/>
    <row r="709" ht="13.2" hidden="1"/>
    <row r="710" ht="13.2" hidden="1"/>
    <row r="711" ht="13.2" hidden="1"/>
    <row r="712" ht="13.2" hidden="1"/>
    <row r="713" ht="13.2" hidden="1"/>
    <row r="714" ht="13.2" hidden="1"/>
    <row r="715" ht="13.2" hidden="1"/>
    <row r="716" ht="13.2" hidden="1"/>
    <row r="717" ht="13.2" hidden="1"/>
    <row r="718" ht="13.2" hidden="1"/>
    <row r="719" ht="13.2" hidden="1"/>
    <row r="720" ht="13.2" hidden="1"/>
    <row r="721" ht="13.2" hidden="1"/>
    <row r="722" ht="13.2" hidden="1"/>
    <row r="723" ht="13.2" hidden="1"/>
    <row r="724" ht="13.2" hidden="1"/>
    <row r="725" ht="13.2" hidden="1"/>
    <row r="726" ht="13.2" hidden="1"/>
    <row r="727" ht="13.2" hidden="1"/>
    <row r="728" ht="13.2" hidden="1"/>
    <row r="729" ht="13.2" hidden="1"/>
    <row r="730" ht="13.2" hidden="1"/>
    <row r="731" ht="13.2" hidden="1"/>
    <row r="732" ht="13.2" hidden="1"/>
    <row r="733" ht="13.2" hidden="1"/>
    <row r="734" ht="13.2" hidden="1"/>
    <row r="735" ht="13.2" hidden="1"/>
    <row r="736" ht="13.2" hidden="1"/>
    <row r="737" ht="13.2" hidden="1"/>
    <row r="738" ht="13.2" hidden="1"/>
    <row r="739" ht="13.2" hidden="1"/>
    <row r="740" ht="13.2" hidden="1"/>
    <row r="741" ht="13.2" hidden="1"/>
    <row r="742" ht="13.2" hidden="1"/>
    <row r="743" ht="13.2" hidden="1"/>
    <row r="744" ht="13.2" hidden="1"/>
    <row r="745" ht="13.2" hidden="1"/>
    <row r="746" ht="13.2" hidden="1"/>
    <row r="747" ht="13.2" hidden="1"/>
    <row r="748" ht="13.2" hidden="1"/>
    <row r="749" ht="13.2" hidden="1"/>
    <row r="750" ht="13.2" hidden="1"/>
    <row r="751" ht="13.2" hidden="1"/>
    <row r="752" ht="13.2" hidden="1"/>
    <row r="753" ht="13.2" hidden="1"/>
    <row r="754" ht="13.2" hidden="1"/>
    <row r="755" ht="13.2" hidden="1"/>
    <row r="756" ht="13.2" hidden="1"/>
    <row r="757" ht="13.2" hidden="1"/>
    <row r="758" ht="13.2" hidden="1"/>
    <row r="759" ht="13.2" hidden="1"/>
    <row r="760" ht="13.2" hidden="1"/>
    <row r="761" ht="13.2" hidden="1"/>
    <row r="762" ht="13.2" hidden="1"/>
    <row r="763" ht="13.2" hidden="1"/>
    <row r="764" ht="13.2" hidden="1"/>
    <row r="765" ht="13.2" hidden="1"/>
    <row r="766" ht="13.2" hidden="1"/>
    <row r="767" ht="13.2" hidden="1"/>
    <row r="768" ht="13.2" hidden="1"/>
    <row r="769" ht="13.2" hidden="1"/>
    <row r="770" ht="13.2" hidden="1"/>
    <row r="771" ht="13.2" hidden="1"/>
    <row r="772" ht="13.2" hidden="1"/>
    <row r="773" ht="13.2" hidden="1"/>
    <row r="774" ht="13.2" hidden="1"/>
    <row r="775" ht="13.2" hidden="1"/>
    <row r="776" ht="13.2" hidden="1"/>
    <row r="777" ht="13.2" hidden="1"/>
    <row r="778" ht="13.2" hidden="1"/>
    <row r="779" ht="13.2" hidden="1"/>
    <row r="780" ht="13.2" hidden="1"/>
    <row r="781" ht="13.2" hidden="1"/>
    <row r="782" ht="13.2" hidden="1"/>
    <row r="783" ht="13.2" hidden="1"/>
    <row r="784" ht="13.2" hidden="1"/>
    <row r="785" ht="13.2" hidden="1"/>
    <row r="786" ht="13.2" hidden="1"/>
    <row r="787" ht="13.2" hidden="1"/>
    <row r="788" ht="13.2" hidden="1"/>
    <row r="789" ht="13.2" hidden="1"/>
    <row r="790" ht="13.2" hidden="1"/>
    <row r="791" ht="13.2" hidden="1"/>
    <row r="792" ht="13.2" hidden="1"/>
    <row r="793" ht="13.2" hidden="1"/>
    <row r="794" ht="13.2" hidden="1"/>
    <row r="795" ht="13.2" hidden="1"/>
    <row r="796" ht="13.2" hidden="1"/>
    <row r="797" ht="13.2" hidden="1"/>
    <row r="798" ht="13.2" hidden="1"/>
    <row r="799" ht="13.2" hidden="1"/>
    <row r="800" ht="13.2" hidden="1"/>
    <row r="801" ht="13.2" hidden="1"/>
    <row r="802" ht="13.2" hidden="1"/>
    <row r="803" ht="13.2" hidden="1"/>
    <row r="804" ht="13.2" hidden="1"/>
    <row r="805" ht="13.2" hidden="1"/>
    <row r="806" ht="13.2" hidden="1"/>
    <row r="807" ht="13.2" hidden="1"/>
    <row r="808" ht="13.2" hidden="1"/>
    <row r="809" ht="13.2" hidden="1"/>
    <row r="810" ht="13.2" hidden="1"/>
    <row r="811" ht="13.2" hidden="1"/>
    <row r="812" ht="13.2" hidden="1"/>
    <row r="813" ht="13.2" hidden="1"/>
    <row r="814" ht="13.2" hidden="1"/>
    <row r="815" ht="13.2" hidden="1"/>
    <row r="816" ht="13.2" hidden="1"/>
    <row r="817" ht="13.2" hidden="1"/>
    <row r="818" ht="13.2" hidden="1"/>
    <row r="819" ht="13.2" hidden="1"/>
    <row r="820" ht="13.2" hidden="1"/>
    <row r="821" ht="13.2" hidden="1"/>
    <row r="822" ht="13.2" hidden="1"/>
    <row r="823" ht="13.2" hidden="1"/>
    <row r="824" ht="13.2" hidden="1"/>
    <row r="825" ht="13.2" hidden="1"/>
    <row r="826" ht="13.2" hidden="1"/>
    <row r="827" ht="13.2" hidden="1"/>
    <row r="828" ht="13.2" hidden="1"/>
    <row r="829" ht="13.2" hidden="1"/>
    <row r="830" ht="13.2" hidden="1"/>
    <row r="831" ht="13.2" hidden="1"/>
    <row r="832" ht="13.2" hidden="1"/>
    <row r="833" ht="13.2" hidden="1"/>
    <row r="834" ht="13.2" hidden="1"/>
    <row r="835" ht="13.2" hidden="1"/>
    <row r="836" ht="13.2" hidden="1"/>
    <row r="837" ht="13.2" hidden="1"/>
    <row r="838" ht="13.2" hidden="1"/>
    <row r="839" ht="13.2" hidden="1"/>
    <row r="840" ht="13.2" hidden="1"/>
    <row r="841" ht="13.2" hidden="1"/>
    <row r="842" ht="13.2" hidden="1"/>
    <row r="843" ht="13.2" hidden="1"/>
    <row r="844" ht="13.2" hidden="1"/>
    <row r="845" ht="13.2" hidden="1"/>
    <row r="846" ht="13.2" hidden="1"/>
    <row r="847" ht="13.2" hidden="1"/>
    <row r="848" ht="13.2" hidden="1"/>
    <row r="849" ht="13.2" hidden="1"/>
    <row r="850" ht="13.2" hidden="1"/>
    <row r="851" ht="13.2" hidden="1"/>
    <row r="852" ht="13.2" hidden="1"/>
    <row r="853" ht="13.2" hidden="1"/>
    <row r="854" ht="13.2" hidden="1"/>
    <row r="855" ht="13.2" hidden="1"/>
    <row r="856" ht="13.2" hidden="1"/>
    <row r="857" ht="13.2" hidden="1"/>
    <row r="858" ht="13.2" hidden="1"/>
    <row r="859" ht="13.2" hidden="1"/>
    <row r="860" ht="13.2" hidden="1"/>
    <row r="861" ht="13.2" hidden="1"/>
    <row r="862" ht="13.2" hidden="1"/>
    <row r="863" ht="13.2" hidden="1"/>
    <row r="864" ht="13.2" hidden="1"/>
    <row r="865" ht="13.2" hidden="1"/>
    <row r="866" ht="13.2" hidden="1"/>
    <row r="867" ht="13.2" hidden="1"/>
    <row r="868" ht="13.2" hidden="1"/>
    <row r="869" ht="13.2" hidden="1"/>
    <row r="870" ht="13.2" hidden="1"/>
    <row r="871" ht="13.2" hidden="1"/>
    <row r="872" ht="13.2" hidden="1"/>
    <row r="873" ht="13.2" hidden="1"/>
    <row r="874" ht="13.2" hidden="1"/>
    <row r="875" ht="13.2" hidden="1"/>
    <row r="876" ht="13.2" hidden="1"/>
    <row r="877" ht="13.2" hidden="1"/>
    <row r="878" ht="13.2" hidden="1"/>
    <row r="879" ht="13.2" hidden="1"/>
    <row r="880" ht="13.2" hidden="1"/>
    <row r="881" ht="13.2" hidden="1"/>
    <row r="882" ht="13.2" hidden="1"/>
    <row r="883" ht="13.2" hidden="1"/>
    <row r="884" ht="13.2" hidden="1"/>
    <row r="885" ht="13.2" hidden="1"/>
    <row r="886" ht="13.2" hidden="1"/>
    <row r="887" ht="13.2" hidden="1"/>
    <row r="888" ht="13.2" hidden="1"/>
    <row r="889" ht="13.2" hidden="1"/>
    <row r="890" ht="13.2" hidden="1"/>
    <row r="891" ht="13.2" hidden="1"/>
    <row r="892" ht="13.2" hidden="1"/>
    <row r="893" ht="13.2" hidden="1"/>
    <row r="894" ht="13.2" hidden="1"/>
    <row r="895" ht="13.2" hidden="1"/>
    <row r="896" ht="13.2" hidden="1"/>
    <row r="897" ht="13.2" hidden="1"/>
    <row r="898" ht="13.2" hidden="1"/>
    <row r="899" ht="13.2" hidden="1"/>
    <row r="900" ht="13.2" hidden="1"/>
    <row r="901" ht="13.2" hidden="1"/>
    <row r="902" ht="13.2" hidden="1"/>
    <row r="903" ht="13.2" hidden="1"/>
    <row r="904" ht="13.2" hidden="1"/>
    <row r="905" ht="13.2" hidden="1"/>
    <row r="906" ht="13.2" hidden="1"/>
    <row r="907" ht="13.2" hidden="1"/>
    <row r="908" ht="13.2" hidden="1"/>
    <row r="909" ht="13.2" hidden="1"/>
    <row r="910" ht="13.2" hidden="1"/>
    <row r="911" ht="13.2" hidden="1"/>
    <row r="912" ht="13.2" hidden="1"/>
    <row r="913" ht="13.2" hidden="1"/>
    <row r="914" ht="13.2" hidden="1"/>
    <row r="915" ht="13.2" hidden="1"/>
    <row r="916" ht="13.2" hidden="1"/>
    <row r="917" ht="13.2" hidden="1"/>
    <row r="918" ht="13.2" hidden="1"/>
    <row r="919" ht="13.2" hidden="1"/>
    <row r="920" ht="13.2" hidden="1"/>
    <row r="921" ht="13.2" hidden="1"/>
    <row r="922" ht="13.2" hidden="1"/>
    <row r="923" ht="13.2" hidden="1"/>
    <row r="924" ht="13.2" hidden="1"/>
    <row r="925" ht="13.2" hidden="1"/>
    <row r="926" ht="13.2" hidden="1"/>
    <row r="927" ht="13.2" hidden="1"/>
    <row r="928" ht="13.2" hidden="1"/>
    <row r="929" ht="13.2" hidden="1"/>
    <row r="930" ht="13.2" hidden="1"/>
    <row r="931" ht="13.2" hidden="1"/>
    <row r="932" ht="13.2" hidden="1"/>
    <row r="933" ht="13.2" hidden="1"/>
    <row r="934" ht="13.2" hidden="1"/>
    <row r="935" ht="13.2" hidden="1"/>
    <row r="936" ht="13.2" hidden="1"/>
    <row r="937" ht="13.2" hidden="1"/>
    <row r="938" ht="13.2" hidden="1"/>
    <row r="939" ht="13.2" hidden="1"/>
    <row r="940" ht="13.2" hidden="1"/>
    <row r="941" ht="13.2" hidden="1"/>
    <row r="942" ht="13.2" hidden="1"/>
    <row r="943" ht="13.2" hidden="1"/>
    <row r="944" ht="13.2" hidden="1"/>
    <row r="945" ht="13.2" hidden="1"/>
    <row r="946" ht="13.2" hidden="1"/>
    <row r="947" ht="13.2" hidden="1"/>
    <row r="948" ht="13.2" hidden="1"/>
    <row r="949" ht="13.2" hidden="1"/>
    <row r="950" ht="13.2" hidden="1"/>
    <row r="951" ht="13.2" hidden="1"/>
    <row r="952" ht="13.2" hidden="1"/>
    <row r="953" ht="13.2" hidden="1"/>
    <row r="954" ht="13.2" hidden="1"/>
    <row r="955" ht="13.2" hidden="1"/>
    <row r="956" ht="13.2" hidden="1"/>
    <row r="957" ht="13.2" hidden="1"/>
    <row r="958" ht="13.2" hidden="1"/>
    <row r="959" ht="13.2" hidden="1"/>
    <row r="960" ht="13.2" hidden="1"/>
    <row r="961" ht="13.2" hidden="1"/>
    <row r="962" ht="13.2" hidden="1"/>
    <row r="963" ht="13.2" hidden="1"/>
    <row r="964" ht="13.2" hidden="1"/>
    <row r="965" ht="13.2" hidden="1"/>
    <row r="966" ht="13.2" hidden="1"/>
    <row r="967" ht="13.2" hidden="1"/>
    <row r="968" ht="13.2" hidden="1"/>
    <row r="969" ht="13.2" hidden="1"/>
    <row r="970" ht="13.2" hidden="1"/>
    <row r="971" ht="13.2" hidden="1"/>
    <row r="972" ht="13.2" hidden="1"/>
    <row r="973" ht="13.2" hidden="1"/>
    <row r="974" ht="13.2" hidden="1"/>
    <row r="975" ht="13.2" hidden="1"/>
    <row r="976" ht="13.2" hidden="1"/>
    <row r="977" ht="13.2" hidden="1"/>
    <row r="978" ht="13.2" hidden="1"/>
    <row r="979" ht="13.2" hidden="1"/>
    <row r="980" ht="13.2" hidden="1"/>
    <row r="981" ht="13.2" hidden="1"/>
    <row r="982" ht="13.2" hidden="1"/>
    <row r="983" ht="13.2" hidden="1"/>
    <row r="984" ht="13.2" hidden="1"/>
    <row r="985" ht="13.2" hidden="1"/>
    <row r="986" ht="13.2" hidden="1"/>
    <row r="987" ht="13.2" hidden="1"/>
    <row r="988" ht="13.2" hidden="1"/>
    <row r="989" ht="13.2" hidden="1"/>
    <row r="990" ht="13.2" hidden="1"/>
    <row r="991" ht="13.2" hidden="1"/>
    <row r="992" ht="13.2" hidden="1"/>
    <row r="993" ht="13.2" hidden="1"/>
    <row r="994" ht="13.2" hidden="1"/>
    <row r="995" ht="13.2" hidden="1"/>
    <row r="996" ht="13.2" hidden="1"/>
    <row r="997" ht="13.2" hidden="1"/>
    <row r="998" ht="13.2" hidden="1"/>
    <row r="999" ht="13.2" hidden="1"/>
    <row r="1000" ht="13.2" hidden="1"/>
    <row r="1001" ht="13.2" hidden="1"/>
    <row r="1002" ht="13.2" hidden="1"/>
    <row r="1003" ht="13.2" hidden="1"/>
    <row r="1004" ht="13.2" hidden="1"/>
    <row r="1005" ht="13.2" hidden="1"/>
    <row r="1006" ht="13.2" hidden="1"/>
    <row r="1007" ht="13.2" hidden="1"/>
    <row r="1008" ht="13.2" hidden="1"/>
    <row r="1009" ht="13.2" hidden="1"/>
    <row r="1010" ht="13.2" hidden="1"/>
    <row r="1011" ht="13.2" hidden="1"/>
    <row r="1012" ht="13.2" hidden="1"/>
    <row r="1013" ht="13.2" hidden="1"/>
    <row r="1014" ht="13.2" hidden="1"/>
    <row r="1015" ht="13.2" hidden="1"/>
    <row r="1016" ht="13.2" hidden="1"/>
    <row r="1017" ht="13.2" hidden="1"/>
    <row r="1018" ht="13.2" hidden="1"/>
    <row r="1019" ht="13.2" hidden="1"/>
    <row r="1020" ht="13.2" hidden="1"/>
    <row r="1021" ht="13.2" hidden="1"/>
    <row r="1022" ht="13.2" hidden="1"/>
    <row r="1023" ht="13.2" hidden="1"/>
    <row r="1024" ht="13.2" hidden="1"/>
    <row r="1025" ht="13.2" hidden="1"/>
    <row r="1026" ht="13.2" hidden="1"/>
    <row r="1027" ht="13.2" hidden="1"/>
    <row r="1028" ht="13.2" hidden="1"/>
    <row r="1029" ht="13.2" hidden="1"/>
    <row r="1030" ht="13.2" hidden="1"/>
    <row r="1031" ht="13.2" hidden="1"/>
    <row r="1032" ht="13.2" hidden="1"/>
    <row r="1033" ht="13.2" hidden="1"/>
    <row r="1034" ht="13.2" hidden="1"/>
    <row r="1035" ht="13.2" hidden="1"/>
    <row r="1036" ht="13.2" hidden="1"/>
    <row r="1037" ht="13.2" hidden="1"/>
    <row r="1038" ht="13.2" hidden="1"/>
    <row r="1039" ht="13.2" hidden="1"/>
    <row r="1040" ht="13.2" hidden="1"/>
    <row r="1041" ht="13.2" hidden="1"/>
    <row r="1042" ht="13.2" hidden="1"/>
    <row r="1043" ht="13.2" hidden="1"/>
    <row r="1044" ht="13.2" hidden="1"/>
    <row r="1045" ht="13.2" hidden="1"/>
    <row r="1046" ht="13.2" hidden="1"/>
    <row r="1047" ht="13.2" hidden="1"/>
    <row r="1048" ht="13.2" hidden="1"/>
    <row r="1049" ht="13.2" hidden="1"/>
    <row r="1050" ht="13.2" hidden="1"/>
    <row r="1051" ht="13.2" hidden="1"/>
    <row r="1052" ht="13.2" hidden="1"/>
    <row r="1053" ht="13.2" hidden="1"/>
    <row r="1054" ht="13.2" hidden="1"/>
    <row r="1055" ht="13.2" hidden="1"/>
    <row r="1056" ht="13.2" hidden="1"/>
    <row r="1057" ht="13.2" hidden="1"/>
    <row r="1058" ht="13.2" hidden="1"/>
    <row r="1059" ht="13.2" hidden="1"/>
    <row r="1060" ht="13.2" hidden="1"/>
    <row r="1061" ht="13.2" hidden="1"/>
    <row r="1062" ht="13.2" hidden="1"/>
    <row r="1063" ht="13.2" hidden="1"/>
    <row r="1064" ht="13.2" hidden="1"/>
    <row r="1065" ht="13.2" hidden="1"/>
    <row r="1066" ht="13.2" hidden="1"/>
    <row r="1067" ht="13.2" hidden="1"/>
    <row r="1068" ht="13.2" hidden="1"/>
    <row r="1069" ht="13.2" hidden="1"/>
    <row r="1070" ht="13.2" hidden="1"/>
    <row r="1071" ht="13.2" hidden="1"/>
    <row r="1072" ht="13.2" hidden="1"/>
    <row r="1073" ht="13.2" hidden="1"/>
    <row r="1074" ht="13.2" hidden="1"/>
    <row r="1075" ht="13.2" hidden="1"/>
    <row r="1076" ht="13.2" hidden="1"/>
    <row r="1077" ht="13.2" hidden="1"/>
    <row r="1078" ht="13.2" hidden="1"/>
    <row r="1079" ht="13.2" hidden="1"/>
    <row r="1080" ht="13.2" hidden="1"/>
    <row r="1081" ht="13.2" hidden="1"/>
    <row r="1082" ht="13.2" hidden="1"/>
    <row r="1083" ht="13.2" hidden="1"/>
    <row r="1084" ht="13.2" hidden="1"/>
    <row r="1085" ht="13.2" hidden="1"/>
    <row r="1086" ht="13.2" hidden="1"/>
    <row r="1087" ht="13.2" hidden="1"/>
    <row r="1088" ht="13.2" hidden="1"/>
    <row r="1089" ht="13.2" hidden="1"/>
    <row r="1090" ht="13.2" hidden="1"/>
    <row r="1091" ht="13.2" hidden="1"/>
    <row r="1092" ht="13.2" hidden="1"/>
    <row r="1093" ht="13.2" hidden="1"/>
    <row r="1094" ht="13.2" hidden="1"/>
    <row r="1095" ht="13.2" hidden="1"/>
    <row r="1096" ht="13.2" hidden="1"/>
    <row r="1097" ht="13.2" hidden="1"/>
    <row r="1098" ht="13.2" hidden="1"/>
    <row r="1099" ht="13.2" hidden="1"/>
    <row r="1100" ht="13.2" hidden="1"/>
    <row r="1101" ht="13.2" hidden="1"/>
    <row r="1102" ht="13.2" hidden="1"/>
    <row r="1103" ht="13.2" hidden="1"/>
    <row r="1104" ht="13.2" hidden="1"/>
    <row r="1105" ht="13.2" hidden="1"/>
    <row r="1106" ht="13.2" hidden="1"/>
    <row r="1107" ht="13.2" hidden="1"/>
    <row r="1108" ht="13.2" hidden="1"/>
    <row r="1109" ht="13.2" hidden="1"/>
    <row r="1110" ht="13.2" hidden="1"/>
    <row r="1111" ht="13.2" hidden="1"/>
    <row r="1112" ht="13.2" hidden="1"/>
    <row r="1113" ht="13.2" hidden="1"/>
    <row r="1114" ht="13.2" hidden="1"/>
    <row r="1115" ht="13.2" hidden="1"/>
    <row r="1116" ht="13.2" hidden="1"/>
    <row r="1117" ht="13.2" hidden="1"/>
    <row r="1118" ht="13.2" hidden="1"/>
    <row r="1119" ht="13.2" hidden="1"/>
    <row r="1120" ht="13.2" hidden="1"/>
    <row r="1121" ht="13.2" hidden="1"/>
    <row r="1122" ht="13.2" hidden="1"/>
    <row r="1123" ht="13.2" hidden="1"/>
    <row r="1124" ht="13.2" hidden="1"/>
    <row r="1125" ht="13.2" hidden="1"/>
    <row r="1126" ht="13.2" hidden="1"/>
    <row r="1127" ht="13.2" hidden="1"/>
    <row r="1128" ht="13.2" hidden="1"/>
    <row r="1129" ht="13.2" hidden="1"/>
    <row r="1130" ht="13.2" hidden="1"/>
    <row r="1131" ht="13.2" hidden="1"/>
    <row r="1132" ht="13.2" hidden="1"/>
    <row r="1133" ht="13.2" hidden="1"/>
    <row r="1134" ht="13.2" hidden="1"/>
    <row r="1135" ht="13.2" hidden="1"/>
    <row r="1136" ht="13.2" hidden="1"/>
    <row r="1137" ht="13.2" hidden="1"/>
    <row r="1138" ht="13.2" hidden="1"/>
    <row r="1139" ht="13.2" hidden="1"/>
    <row r="1140" ht="13.2" hidden="1"/>
    <row r="1141" ht="13.2" hidden="1"/>
    <row r="1142" ht="13.2" hidden="1"/>
    <row r="1143" ht="13.2" hidden="1"/>
    <row r="1144" ht="13.2" hidden="1"/>
    <row r="1145" ht="13.2" hidden="1"/>
    <row r="1146" ht="13.2" hidden="1"/>
    <row r="1147" ht="13.2" hidden="1"/>
    <row r="1148" ht="13.2" hidden="1"/>
    <row r="1149" ht="13.2" hidden="1"/>
    <row r="1150" ht="13.2" hidden="1"/>
    <row r="1151" ht="13.2" hidden="1"/>
    <row r="1152" ht="13.2" hidden="1"/>
    <row r="1153" ht="13.2" hidden="1"/>
    <row r="1154" ht="13.2" hidden="1"/>
    <row r="1155" ht="13.2" hidden="1"/>
    <row r="1156" ht="13.2" hidden="1"/>
    <row r="1157" ht="13.2" hidden="1"/>
    <row r="1158" ht="13.2" hidden="1"/>
    <row r="1159" ht="13.2" hidden="1"/>
    <row r="1160" ht="13.2" hidden="1"/>
    <row r="1161" ht="13.2" hidden="1"/>
    <row r="1162" ht="13.2" hidden="1"/>
    <row r="1163" ht="13.2" hidden="1"/>
    <row r="1164" ht="13.2" hidden="1"/>
    <row r="1165" ht="13.2" hidden="1"/>
    <row r="1166" ht="13.2" hidden="1"/>
    <row r="1167" ht="13.2" hidden="1"/>
    <row r="1168" ht="13.2" hidden="1"/>
    <row r="1169" ht="13.2" hidden="1"/>
    <row r="1170" ht="13.2" hidden="1"/>
    <row r="1171" ht="13.2" hidden="1"/>
    <row r="1172" ht="13.2" hidden="1"/>
    <row r="1173" ht="13.2" hidden="1"/>
    <row r="1174" ht="13.2" hidden="1"/>
    <row r="1175" ht="13.2" hidden="1"/>
    <row r="1176" ht="13.2" hidden="1"/>
    <row r="1177" ht="13.2" hidden="1"/>
    <row r="1178" ht="13.2" hidden="1"/>
    <row r="1179" ht="13.2" hidden="1"/>
    <row r="1180" ht="13.2" hidden="1"/>
    <row r="1181" ht="13.2" hidden="1"/>
    <row r="1182" ht="13.2" hidden="1"/>
    <row r="1183" ht="13.2" hidden="1"/>
    <row r="1184" ht="13.2" hidden="1"/>
    <row r="1185" ht="13.2" hidden="1"/>
    <row r="1186" ht="13.2" hidden="1"/>
    <row r="1187" ht="13.2" hidden="1"/>
    <row r="1188" ht="13.2" hidden="1"/>
    <row r="1189" ht="13.2" hidden="1"/>
    <row r="1190" ht="13.2" hidden="1"/>
    <row r="1191" ht="13.2" hidden="1"/>
    <row r="1192" ht="13.2" hidden="1"/>
    <row r="1193" ht="13.2" hidden="1"/>
    <row r="1194" ht="13.2" hidden="1"/>
    <row r="1195" ht="13.2" hidden="1"/>
    <row r="1196" ht="13.2" hidden="1"/>
    <row r="1197" ht="13.2" hidden="1"/>
    <row r="1198" ht="13.2" hidden="1"/>
    <row r="1199" ht="13.2" hidden="1"/>
    <row r="1200" ht="13.2" hidden="1"/>
    <row r="1201" ht="13.2" hidden="1"/>
    <row r="1202" ht="13.2" hidden="1"/>
    <row r="1203" ht="13.2" hidden="1"/>
    <row r="1204" ht="13.2" hidden="1"/>
    <row r="1205" ht="13.2" hidden="1"/>
    <row r="1206" ht="13.2" hidden="1"/>
    <row r="1207" ht="13.2" hidden="1"/>
    <row r="1208" ht="13.2" hidden="1"/>
    <row r="1209" ht="13.2" hidden="1"/>
    <row r="1210" ht="13.2" hidden="1"/>
    <row r="1211" ht="13.2" hidden="1"/>
    <row r="1212" ht="13.2" hidden="1"/>
    <row r="1213" ht="13.2" hidden="1"/>
    <row r="1214" ht="13.2" hidden="1"/>
    <row r="1215" ht="13.2" hidden="1"/>
    <row r="1216" ht="13.2" hidden="1"/>
    <row r="1217" ht="13.2" hidden="1"/>
    <row r="1218" ht="13.2" hidden="1"/>
    <row r="1219" ht="13.2" hidden="1"/>
    <row r="1220" ht="13.2" hidden="1"/>
    <row r="1221" ht="13.2" hidden="1"/>
    <row r="1222" ht="13.2" hidden="1"/>
    <row r="1223" ht="13.2" hidden="1"/>
    <row r="1224" ht="13.2" hidden="1"/>
    <row r="1225" ht="13.2" hidden="1"/>
    <row r="1226" ht="13.2" hidden="1"/>
    <row r="1227" ht="13.2" hidden="1"/>
    <row r="1228" ht="13.2" hidden="1"/>
    <row r="1229" ht="13.2" hidden="1"/>
    <row r="1230" ht="13.2" hidden="1"/>
    <row r="1231" ht="13.2" hidden="1"/>
    <row r="1232" ht="13.2" hidden="1"/>
    <row r="1233" ht="13.2" hidden="1"/>
    <row r="1234" ht="13.2" hidden="1"/>
    <row r="1235" ht="13.2" hidden="1"/>
    <row r="1236" ht="13.2" hidden="1"/>
    <row r="1237" ht="13.2" hidden="1"/>
    <row r="1238" ht="13.2" hidden="1"/>
    <row r="1239" ht="13.2" hidden="1"/>
    <row r="1240" ht="13.2" hidden="1"/>
    <row r="1241" ht="13.2" hidden="1"/>
    <row r="1242" ht="13.2" hidden="1"/>
    <row r="1243" ht="13.2" hidden="1"/>
    <row r="1244" ht="13.2" hidden="1"/>
    <row r="1245" ht="13.2" hidden="1"/>
    <row r="1246" ht="13.2" hidden="1"/>
    <row r="1247" ht="13.2" hidden="1"/>
    <row r="1248" ht="13.2" hidden="1"/>
    <row r="1249" ht="13.2" hidden="1"/>
    <row r="1250" ht="13.2" hidden="1"/>
    <row r="1251" ht="13.2" hidden="1"/>
    <row r="1252" ht="13.2" hidden="1"/>
    <row r="1253" ht="13.2" hidden="1"/>
    <row r="1254" ht="13.2" hidden="1"/>
    <row r="1255" ht="13.2" hidden="1"/>
    <row r="1256" ht="13.2" hidden="1"/>
    <row r="1257" ht="13.2" hidden="1"/>
    <row r="1258" ht="13.2" hidden="1"/>
    <row r="1259" ht="13.2" hidden="1"/>
    <row r="1260" ht="13.2" hidden="1"/>
    <row r="1261" ht="13.2" hidden="1"/>
    <row r="1262" ht="13.2" hidden="1"/>
    <row r="1263" ht="13.2" hidden="1"/>
    <row r="1264" ht="13.2" hidden="1"/>
    <row r="1265" ht="13.2" hidden="1"/>
    <row r="1266" ht="13.2" hidden="1"/>
    <row r="1267" ht="13.2" hidden="1"/>
    <row r="1268" ht="13.2" hidden="1"/>
    <row r="1269" ht="13.2" hidden="1"/>
    <row r="1270" ht="13.2" hidden="1"/>
    <row r="1271" ht="13.2" hidden="1"/>
    <row r="1272" ht="13.2" hidden="1"/>
    <row r="1273" ht="13.2" hidden="1"/>
    <row r="1274" ht="13.2" hidden="1"/>
    <row r="1275" ht="13.2" hidden="1"/>
    <row r="1276" ht="13.2" hidden="1"/>
    <row r="1277" ht="13.2" hidden="1"/>
    <row r="1278" ht="13.2" hidden="1"/>
    <row r="1279" ht="13.2" hidden="1"/>
    <row r="1280" ht="13.2" hidden="1"/>
    <row r="1281" ht="13.2" hidden="1"/>
    <row r="1282" ht="13.2" hidden="1"/>
    <row r="1283" ht="13.2" hidden="1"/>
    <row r="1284" ht="13.2" hidden="1"/>
    <row r="1285" ht="13.2" hidden="1"/>
    <row r="1286" ht="13.2" hidden="1"/>
    <row r="1287" ht="13.2" hidden="1"/>
    <row r="1288" ht="13.2" hidden="1"/>
    <row r="1289" ht="13.2" hidden="1"/>
    <row r="1290" ht="13.2" hidden="1"/>
    <row r="1291" ht="13.2" hidden="1"/>
    <row r="1292" ht="13.2" hidden="1"/>
    <row r="1293" ht="13.2" hidden="1"/>
    <row r="1294" ht="13.2" hidden="1"/>
    <row r="1295" ht="13.2" hidden="1"/>
    <row r="1296" ht="13.2" hidden="1"/>
    <row r="1297" ht="13.2" hidden="1"/>
    <row r="1298" ht="13.2" hidden="1"/>
    <row r="1299" ht="13.2" hidden="1"/>
    <row r="1300" ht="13.2" hidden="1"/>
    <row r="1301" ht="13.2" hidden="1"/>
    <row r="1302" ht="13.2" hidden="1"/>
    <row r="1303" ht="13.2" hidden="1"/>
    <row r="1304" ht="13.2" hidden="1"/>
    <row r="1305" ht="13.2" hidden="1"/>
    <row r="1306" ht="13.2" hidden="1"/>
    <row r="1307" ht="13.2" hidden="1"/>
    <row r="1308" ht="13.2" hidden="1"/>
    <row r="1309" ht="13.2" hidden="1"/>
    <row r="1310" ht="13.2" hidden="1"/>
    <row r="1311" ht="13.2" hidden="1"/>
    <row r="1312" ht="13.2" hidden="1"/>
    <row r="1313" ht="13.2" hidden="1"/>
    <row r="1314" ht="13.2" hidden="1"/>
    <row r="1315" ht="13.2" hidden="1"/>
    <row r="1316" ht="13.2" hidden="1"/>
    <row r="1317" ht="13.2" hidden="1"/>
    <row r="1318" ht="13.2" hidden="1"/>
    <row r="1319" ht="13.2" hidden="1"/>
    <row r="1320" ht="13.2" hidden="1"/>
    <row r="1321" ht="13.2" hidden="1"/>
    <row r="1322" ht="13.2" hidden="1"/>
    <row r="1323" ht="13.2" hidden="1"/>
    <row r="1324" ht="13.2" hidden="1"/>
    <row r="1325" ht="13.2" hidden="1"/>
    <row r="1326" ht="13.2" hidden="1"/>
    <row r="1327" ht="13.2" hidden="1"/>
    <row r="1328" ht="13.2" hidden="1"/>
    <row r="1329" ht="13.2" hidden="1"/>
    <row r="1330" ht="13.2" hidden="1"/>
    <row r="1331" ht="13.2" hidden="1"/>
    <row r="1332" ht="13.2" hidden="1"/>
    <row r="1333" ht="13.2" hidden="1"/>
    <row r="1334" ht="13.2" hidden="1"/>
    <row r="1335" ht="13.2" hidden="1"/>
    <row r="1336" ht="13.2" hidden="1"/>
    <row r="1337" ht="13.2" hidden="1"/>
    <row r="1338" ht="13.2" hidden="1"/>
    <row r="1339" ht="13.2" hidden="1"/>
    <row r="1340" ht="13.2" hidden="1"/>
    <row r="1341" ht="13.2" hidden="1"/>
    <row r="1342" ht="13.2" hidden="1"/>
    <row r="1343" ht="13.2" hidden="1"/>
    <row r="1344" ht="13.2" hidden="1"/>
    <row r="1345" ht="13.2" hidden="1"/>
    <row r="1346" ht="13.2" hidden="1"/>
    <row r="1347" ht="13.2" hidden="1"/>
    <row r="1348" ht="13.2" hidden="1"/>
    <row r="1349" ht="13.2" hidden="1"/>
    <row r="1350" ht="13.2" hidden="1"/>
    <row r="1351" ht="13.2" hidden="1"/>
    <row r="1352" ht="13.2" hidden="1"/>
    <row r="1353" ht="13.2" hidden="1"/>
    <row r="1354" ht="13.2" hidden="1"/>
    <row r="1355" ht="13.2" hidden="1"/>
    <row r="1356" ht="13.2" hidden="1"/>
    <row r="1357" ht="13.2" hidden="1"/>
    <row r="1358" ht="13.2" hidden="1"/>
    <row r="1359" ht="13.2" hidden="1"/>
    <row r="1360" ht="13.2" hidden="1"/>
    <row r="1361" ht="13.2" hidden="1"/>
    <row r="1362" ht="13.2" hidden="1"/>
    <row r="1363" ht="13.2" hidden="1"/>
    <row r="1364" ht="13.2" hidden="1"/>
    <row r="1365" ht="13.2" hidden="1"/>
    <row r="1366" ht="13.2" hidden="1"/>
    <row r="1367" ht="13.2" hidden="1"/>
    <row r="1368" ht="13.2" hidden="1"/>
    <row r="1369" ht="13.2" hidden="1"/>
    <row r="1370" ht="13.2" hidden="1"/>
    <row r="1371" ht="13.2" hidden="1"/>
    <row r="1372" ht="13.2" hidden="1"/>
    <row r="1373" ht="13.2" hidden="1"/>
    <row r="1374" ht="13.2" hidden="1"/>
    <row r="1375" ht="13.2" hidden="1"/>
    <row r="1376" ht="13.2" hidden="1"/>
    <row r="1377" ht="13.2" hidden="1"/>
    <row r="1378" ht="13.2" hidden="1"/>
    <row r="1379" ht="13.2" hidden="1"/>
    <row r="1380" ht="13.2" hidden="1"/>
    <row r="1381" ht="13.2" hidden="1"/>
    <row r="1382" ht="13.2" hidden="1"/>
    <row r="1383" ht="13.2" hidden="1"/>
    <row r="1384" ht="13.2" hidden="1"/>
    <row r="1385" ht="13.2" hidden="1"/>
    <row r="1386" ht="13.2" hidden="1"/>
    <row r="1387" ht="13.2" hidden="1"/>
    <row r="1388" ht="13.2" hidden="1"/>
    <row r="1389" ht="13.2" hidden="1"/>
    <row r="1390" ht="13.2" hidden="1"/>
    <row r="1391" ht="13.2" hidden="1"/>
    <row r="1392" ht="13.2" hidden="1"/>
    <row r="1393" ht="13.2" hidden="1"/>
    <row r="1394" ht="13.2" hidden="1"/>
    <row r="1395" ht="13.2" hidden="1"/>
    <row r="1396" ht="13.2" hidden="1"/>
    <row r="1397" ht="13.2" hidden="1"/>
    <row r="1398" ht="13.2" hidden="1"/>
    <row r="1399" ht="13.2" hidden="1"/>
    <row r="1400" ht="13.2" hidden="1"/>
    <row r="1401" ht="13.2" hidden="1"/>
    <row r="1402" ht="13.2" hidden="1"/>
    <row r="1403" ht="13.2" hidden="1"/>
    <row r="1404" ht="13.2" hidden="1"/>
    <row r="1405" ht="13.2" hidden="1"/>
    <row r="1406" ht="13.2" hidden="1"/>
    <row r="1407" ht="13.2" hidden="1"/>
    <row r="1408" ht="13.2" hidden="1"/>
    <row r="1409" ht="13.2" hidden="1"/>
    <row r="1410" ht="13.2" hidden="1"/>
    <row r="1411" ht="13.2" hidden="1"/>
    <row r="1412" ht="13.2" hidden="1"/>
    <row r="1413" ht="13.2" hidden="1"/>
    <row r="1414" ht="13.2" hidden="1"/>
    <row r="1415" ht="13.2" hidden="1"/>
    <row r="1416" ht="13.2" hidden="1"/>
    <row r="1417" ht="13.2" hidden="1"/>
    <row r="1418" ht="13.2" hidden="1"/>
    <row r="1419" ht="13.2" hidden="1"/>
    <row r="1420" ht="13.2" hidden="1"/>
    <row r="1421" ht="13.2" hidden="1"/>
    <row r="1422" ht="13.2" hidden="1"/>
    <row r="1423" ht="13.2" hidden="1"/>
    <row r="1424" ht="13.2" hidden="1"/>
    <row r="1425" ht="13.2" hidden="1"/>
    <row r="1426" ht="13.2" hidden="1"/>
    <row r="1427" ht="13.2" hidden="1"/>
    <row r="1428" ht="13.2" hidden="1"/>
    <row r="1429" ht="13.2" hidden="1"/>
    <row r="1430" ht="13.2" hidden="1"/>
    <row r="1431" ht="13.2" hidden="1"/>
    <row r="1432" ht="13.2" hidden="1"/>
    <row r="1433" ht="13.2" hidden="1"/>
    <row r="1434" ht="13.2" hidden="1"/>
    <row r="1435" ht="13.2" hidden="1"/>
    <row r="1436" ht="13.2" hidden="1"/>
    <row r="1437" ht="13.2" hidden="1"/>
    <row r="1438" ht="13.2" hidden="1"/>
    <row r="1439" ht="13.2" hidden="1"/>
    <row r="1440" ht="13.2" hidden="1"/>
    <row r="1441" ht="13.2" hidden="1"/>
    <row r="1442" ht="13.2" hidden="1"/>
    <row r="1443" ht="13.2" hidden="1"/>
    <row r="1444" ht="14.4" hidden="1" customHeight="1"/>
    <row r="1445" ht="14.4" hidden="1" customHeight="1"/>
  </sheetData>
  <sheetProtection algorithmName="SHA-512" hashValue="wxuTp9LiPcwer9m2/i9FxhHBEOZVGr35VshvevjaxtbRPmbFN2bRm2ZyYKqhXGVz7Qi2EJGxg2V4OADDHwiVeA==" saltValue="C9DLlFh1AqhEeFW9dYv7wQ==" spinCount="100000" sheet="1" selectLockedCells="1"/>
  <mergeCells count="6">
    <mergeCell ref="A41:B41"/>
    <mergeCell ref="A1:B3"/>
    <mergeCell ref="A35:B35"/>
    <mergeCell ref="A36:B36"/>
    <mergeCell ref="A37:B37"/>
    <mergeCell ref="A34:B34"/>
  </mergeCells>
  <conditionalFormatting sqref="B5">
    <cfRule type="cellIs" dxfId="31" priority="23" operator="notBetween">
      <formula>10000000</formula>
      <formula>999999999</formula>
    </cfRule>
  </conditionalFormatting>
  <conditionalFormatting sqref="B13:B18">
    <cfRule type="expression" dxfId="30" priority="22">
      <formula>OR(B13="")</formula>
    </cfRule>
  </conditionalFormatting>
  <conditionalFormatting sqref="B6:B11">
    <cfRule type="expression" dxfId="29" priority="19" stopIfTrue="1">
      <formula>B6=""</formula>
    </cfRule>
  </conditionalFormatting>
  <conditionalFormatting sqref="B5">
    <cfRule type="expression" dxfId="28" priority="20" stopIfTrue="1">
      <formula>B5=""</formula>
    </cfRule>
  </conditionalFormatting>
  <conditionalFormatting sqref="B10">
    <cfRule type="cellIs" dxfId="27" priority="21" operator="notBetween">
      <formula>1000</formula>
      <formula>9658</formula>
    </cfRule>
  </conditionalFormatting>
  <conditionalFormatting sqref="B4">
    <cfRule type="expression" dxfId="26" priority="18" stopIfTrue="1">
      <formula>B4=""</formula>
    </cfRule>
  </conditionalFormatting>
  <conditionalFormatting sqref="B39:B40">
    <cfRule type="cellIs" dxfId="25" priority="7" operator="equal">
      <formula>""</formula>
    </cfRule>
  </conditionalFormatting>
  <conditionalFormatting sqref="B21:B24">
    <cfRule type="expression" dxfId="24" priority="5">
      <formula>B21=""</formula>
    </cfRule>
  </conditionalFormatting>
  <conditionalFormatting sqref="B30">
    <cfRule type="expression" dxfId="23" priority="4">
      <formula>B30=""</formula>
    </cfRule>
  </conditionalFormatting>
  <conditionalFormatting sqref="B19">
    <cfRule type="expression" dxfId="22" priority="2">
      <formula>OR(B19="")</formula>
    </cfRule>
  </conditionalFormatting>
  <conditionalFormatting sqref="B29">
    <cfRule type="cellIs" dxfId="21" priority="1" operator="equal">
      <formula>0</formula>
    </cfRule>
  </conditionalFormatting>
  <dataValidations xWindow="550" yWindow="812" count="6">
    <dataValidation allowBlank="1" showInputMessage="1" showErrorMessage="1" promptTitle="Eingabeformat" prompt="Geben Sie eine Periode im Format MM.JJJJ ein. Beispiel: 02.2025" sqref="B24" xr:uid="{00000000-0002-0000-0100-000000000000}"/>
    <dataValidation allowBlank="1" showInputMessage="1" showErrorMessage="1" prompt="Bitte geben Sie die 8- oder 9-stellige BUR-Nummer an. (BUR = Betriebs- und Unternehmensregister)" sqref="B5" xr:uid="{00000000-0002-0000-0100-000001000000}"/>
    <dataValidation allowBlank="1" showInputMessage="1" showErrorMessage="1" prompt="Bitte geben Sie die 9-stellige UID in folgendem Format ein:_x000a_CHE-xxx.xxx.xxx" sqref="B4" xr:uid="{00000000-0002-0000-0100-000002000000}"/>
    <dataValidation allowBlank="1" showErrorMessage="1" sqref="B29" xr:uid="{00000000-0002-0000-0100-000003000000}"/>
    <dataValidation allowBlank="1" showInputMessage="1" showErrorMessage="1" prompt="Bitte geben Sie ein Datum im Format TT.MM.JJJJ ein." sqref="B22" xr:uid="{00000000-0002-0000-0100-000004000000}"/>
    <dataValidation allowBlank="1" showInputMessage="1" showErrorMessage="1" prompt="Vertragliche wöchentliche Normalarbeitszeit in der unten angegebenen Periode in Stunden und Industrieminuten." sqref="B23" xr:uid="{00000000-0002-0000-0100-000005000000}"/>
  </dataValidations>
  <pageMargins left="0.70866141732283472" right="0.70866141732283472" top="0.78740157480314965" bottom="0.78740157480314965" header="0.31496062992125984" footer="0.31496062992125984"/>
  <pageSetup paperSize="9" scale="74" orientation="portrait" r:id="rId1"/>
  <headerFooter>
    <oddFooter>&amp;L&amp;F / &amp;A / 01.2024&amp;RSeite &amp;P / &amp;N</oddFooter>
  </headerFooter>
  <drawing r:id="rId2"/>
  <extLst>
    <ext xmlns:x14="http://schemas.microsoft.com/office/spreadsheetml/2009/9/main" uri="{CCE6A557-97BC-4b89-ADB6-D9C93CAAB3DF}">
      <x14:dataValidations xmlns:xm="http://schemas.microsoft.com/office/excel/2006/main" xWindow="550" yWindow="812" count="2">
        <x14:dataValidation type="list" allowBlank="1" showInputMessage="1" showErrorMessage="1" error="Es sind nur die Zahlen 0, 1, 2 und 3 erlaubt" prompt="Wert muss gemäss Info-Broschüre &quot;Kurzarbeitsentschädigung für Heimarbeitnehmende&quot; übernommen werden." xr:uid="{00000000-0002-0000-0100-000006000000}">
          <x14:formula1>
            <xm:f>Hilfsdaten!$F$21:$F$23</xm:f>
          </x14:formula1>
          <xm:sqref>B30</xm:sqref>
        </x14:dataValidation>
        <x14:dataValidation type="list" allowBlank="1" showInputMessage="1" showErrorMessage="1" error="Bitte wählen SIe aus der Liste" xr:uid="{00000000-0002-0000-0100-000007000000}">
          <x14:formula1>
            <xm:f>Hilfsdaten!$F$3:$F$4</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FFC000"/>
    <pageSetUpPr fitToPage="1"/>
  </sheetPr>
  <dimension ref="A1:XFC208"/>
  <sheetViews>
    <sheetView showGridLines="0" zoomScale="85" zoomScaleNormal="85" zoomScaleSheetLayoutView="85" zoomScalePageLayoutView="85" workbookViewId="0">
      <pane ySplit="7" topLeftCell="A8" activePane="bottomLeft" state="frozen"/>
      <selection pane="bottomLeft" activeCell="A8" sqref="A8"/>
    </sheetView>
  </sheetViews>
  <sheetFormatPr baseColWidth="10" defaultColWidth="10.88671875" defaultRowHeight="13.8" zeroHeight="1"/>
  <cols>
    <col min="1" max="1" width="16.6640625" style="110" customWidth="1"/>
    <col min="2" max="3" width="20.6640625" style="111" customWidth="1"/>
    <col min="4" max="4" width="11.6640625" style="112" customWidth="1"/>
    <col min="5" max="6" width="11.6640625" style="37" customWidth="1"/>
    <col min="7" max="8" width="11.6640625" style="38" customWidth="1"/>
    <col min="9" max="9" width="11.6640625" style="13" customWidth="1"/>
    <col min="10" max="10" width="11.6640625" style="166" customWidth="1"/>
    <col min="11" max="11" width="15.6640625" style="166" customWidth="1"/>
    <col min="12" max="12" width="5.6640625" style="169" customWidth="1"/>
    <col min="13" max="14" width="10.88671875" style="169" hidden="1" customWidth="1"/>
    <col min="15" max="15" width="25.109375" style="2" hidden="1" customWidth="1"/>
    <col min="16" max="16" width="21.44140625" style="1" hidden="1" customWidth="1"/>
    <col min="17" max="17" width="21.44140625" style="2" hidden="1" customWidth="1"/>
    <col min="18" max="16383" width="10.88671875" style="2" hidden="1" customWidth="1"/>
    <col min="16384" max="16384" width="0" style="2" hidden="1" customWidth="1"/>
  </cols>
  <sheetData>
    <row r="1" spans="1:18" s="8" customFormat="1" ht="16.95" customHeight="1">
      <c r="B1" s="100" t="s">
        <v>348</v>
      </c>
      <c r="C1" s="287" t="str">
        <f>'1044Ad Antrag'!D6</f>
        <v xml:space="preserve">  Heimarbeit</v>
      </c>
      <c r="D1" s="288"/>
      <c r="F1" s="24"/>
      <c r="G1" s="24"/>
      <c r="I1" s="24"/>
      <c r="L1" s="25"/>
    </row>
    <row r="2" spans="1:18" s="8" customFormat="1" ht="16.95" customHeight="1" thickBot="1">
      <c r="B2" s="101" t="s">
        <v>318</v>
      </c>
      <c r="C2" s="289" t="str">
        <f>'1044Ad Antrag'!D24</f>
        <v xml:space="preserve"> </v>
      </c>
      <c r="D2" s="290"/>
      <c r="G2" s="4"/>
      <c r="L2" s="3"/>
    </row>
    <row r="3" spans="1:18" ht="51.6" customHeight="1" thickBot="1">
      <c r="A3" s="2"/>
      <c r="B3" s="2"/>
      <c r="C3" s="2"/>
      <c r="D3" s="36"/>
      <c r="E3" s="8"/>
      <c r="F3" s="4"/>
      <c r="G3" s="4"/>
      <c r="H3" s="2"/>
      <c r="I3" s="8"/>
      <c r="J3" s="5"/>
      <c r="K3" s="2"/>
      <c r="L3" s="3"/>
      <c r="M3" s="2"/>
      <c r="N3" s="2"/>
      <c r="P3" s="2"/>
    </row>
    <row r="4" spans="1:18" s="8" customFormat="1" ht="16.95" customHeight="1" thickBot="1">
      <c r="A4" s="146" t="s">
        <v>335</v>
      </c>
      <c r="B4" s="147"/>
      <c r="C4" s="147"/>
      <c r="D4" s="148"/>
      <c r="E4" s="149" t="s">
        <v>336</v>
      </c>
      <c r="F4" s="150"/>
      <c r="G4" s="150"/>
      <c r="H4" s="151"/>
      <c r="I4" s="152" t="s">
        <v>342</v>
      </c>
      <c r="J4" s="153"/>
      <c r="K4" s="297" t="s">
        <v>339</v>
      </c>
      <c r="L4" s="168"/>
      <c r="M4" s="168"/>
      <c r="N4" s="168"/>
      <c r="P4" s="7"/>
    </row>
    <row r="5" spans="1:18" ht="52.2" customHeight="1">
      <c r="A5" s="291" t="s">
        <v>312</v>
      </c>
      <c r="B5" s="293" t="s">
        <v>3</v>
      </c>
      <c r="C5" s="293" t="s">
        <v>2</v>
      </c>
      <c r="D5" s="295" t="s">
        <v>356</v>
      </c>
      <c r="E5" s="300" t="s">
        <v>349</v>
      </c>
      <c r="F5" s="301"/>
      <c r="G5" s="302" t="s">
        <v>334</v>
      </c>
      <c r="H5" s="304" t="s">
        <v>424</v>
      </c>
      <c r="I5" s="306" t="s">
        <v>358</v>
      </c>
      <c r="J5" s="308" t="s">
        <v>357</v>
      </c>
      <c r="K5" s="298"/>
    </row>
    <row r="6" spans="1:18" s="6" customFormat="1" ht="16.95" customHeight="1">
      <c r="A6" s="292"/>
      <c r="B6" s="294"/>
      <c r="C6" s="294"/>
      <c r="D6" s="296"/>
      <c r="E6" s="88" t="s">
        <v>351</v>
      </c>
      <c r="F6" s="89" t="s">
        <v>350</v>
      </c>
      <c r="G6" s="303"/>
      <c r="H6" s="305"/>
      <c r="I6" s="307"/>
      <c r="J6" s="309"/>
      <c r="K6" s="299"/>
      <c r="P6" s="10"/>
    </row>
    <row r="7" spans="1:18" s="167" customFormat="1" ht="16.95" customHeight="1">
      <c r="A7" s="170" t="s">
        <v>420</v>
      </c>
      <c r="B7" s="171" t="s">
        <v>421</v>
      </c>
      <c r="C7" s="172" t="s">
        <v>422</v>
      </c>
      <c r="D7" s="173">
        <v>31079</v>
      </c>
      <c r="E7" s="174">
        <v>44927</v>
      </c>
      <c r="F7" s="175">
        <v>45153</v>
      </c>
      <c r="G7" s="176">
        <v>122</v>
      </c>
      <c r="H7" s="177">
        <v>0</v>
      </c>
      <c r="I7" s="178">
        <v>12863</v>
      </c>
      <c r="J7" s="179">
        <v>1000</v>
      </c>
      <c r="K7" s="179">
        <v>0</v>
      </c>
    </row>
    <row r="8" spans="1:18" s="8" customFormat="1" ht="16.95" customHeight="1">
      <c r="A8" s="102"/>
      <c r="B8" s="103"/>
      <c r="C8" s="104"/>
      <c r="D8" s="105"/>
      <c r="E8" s="54"/>
      <c r="F8" s="55"/>
      <c r="G8" s="11"/>
      <c r="H8" s="39"/>
      <c r="I8" s="161"/>
      <c r="J8" s="162"/>
      <c r="K8" s="162"/>
      <c r="P8" s="7"/>
      <c r="R8" s="17"/>
    </row>
    <row r="9" spans="1:18" s="8" customFormat="1" ht="16.95" customHeight="1">
      <c r="A9" s="47"/>
      <c r="B9" s="106"/>
      <c r="C9" s="107"/>
      <c r="D9" s="48"/>
      <c r="E9" s="56"/>
      <c r="F9" s="57"/>
      <c r="G9" s="12"/>
      <c r="H9" s="40"/>
      <c r="I9" s="163"/>
      <c r="J9" s="162"/>
      <c r="K9" s="162"/>
      <c r="P9" s="7"/>
    </row>
    <row r="10" spans="1:18" s="8" customFormat="1" ht="16.95" customHeight="1">
      <c r="A10" s="47"/>
      <c r="B10" s="106"/>
      <c r="C10" s="107"/>
      <c r="D10" s="48"/>
      <c r="E10" s="56"/>
      <c r="F10" s="57"/>
      <c r="G10" s="12"/>
      <c r="H10" s="40"/>
      <c r="I10" s="163"/>
      <c r="J10" s="162"/>
      <c r="K10" s="162"/>
      <c r="P10" s="7"/>
    </row>
    <row r="11" spans="1:18" s="8" customFormat="1" ht="16.95" customHeight="1">
      <c r="A11" s="47"/>
      <c r="B11" s="106"/>
      <c r="C11" s="107"/>
      <c r="D11" s="48"/>
      <c r="E11" s="56"/>
      <c r="F11" s="57"/>
      <c r="G11" s="12"/>
      <c r="H11" s="40"/>
      <c r="I11" s="163"/>
      <c r="J11" s="162"/>
      <c r="K11" s="162"/>
      <c r="P11" s="7"/>
    </row>
    <row r="12" spans="1:18" s="8" customFormat="1" ht="16.95" customHeight="1">
      <c r="A12" s="47"/>
      <c r="B12" s="106"/>
      <c r="C12" s="107"/>
      <c r="D12" s="48"/>
      <c r="E12" s="56"/>
      <c r="F12" s="57"/>
      <c r="G12" s="12"/>
      <c r="H12" s="40"/>
      <c r="I12" s="163"/>
      <c r="J12" s="162"/>
      <c r="K12" s="162"/>
      <c r="P12" s="7"/>
    </row>
    <row r="13" spans="1:18" s="8" customFormat="1" ht="16.95" customHeight="1">
      <c r="A13" s="47"/>
      <c r="B13" s="106"/>
      <c r="C13" s="107"/>
      <c r="D13" s="48"/>
      <c r="E13" s="56"/>
      <c r="F13" s="57"/>
      <c r="G13" s="12"/>
      <c r="H13" s="40"/>
      <c r="I13" s="163"/>
      <c r="J13" s="162"/>
      <c r="K13" s="162"/>
      <c r="P13" s="7"/>
    </row>
    <row r="14" spans="1:18" s="8" customFormat="1" ht="16.95" customHeight="1">
      <c r="A14" s="47"/>
      <c r="B14" s="106"/>
      <c r="C14" s="107"/>
      <c r="D14" s="48"/>
      <c r="E14" s="56"/>
      <c r="F14" s="57"/>
      <c r="G14" s="12"/>
      <c r="H14" s="40"/>
      <c r="I14" s="163"/>
      <c r="J14" s="162"/>
      <c r="K14" s="162"/>
      <c r="P14" s="7"/>
    </row>
    <row r="15" spans="1:18" s="8" customFormat="1" ht="16.95" customHeight="1">
      <c r="A15" s="47"/>
      <c r="B15" s="106"/>
      <c r="C15" s="107"/>
      <c r="D15" s="48"/>
      <c r="E15" s="56"/>
      <c r="F15" s="57"/>
      <c r="G15" s="12"/>
      <c r="H15" s="40"/>
      <c r="I15" s="163"/>
      <c r="J15" s="162"/>
      <c r="K15" s="162"/>
      <c r="P15" s="7"/>
    </row>
    <row r="16" spans="1:18" s="8" customFormat="1" ht="16.95" customHeight="1">
      <c r="A16" s="47"/>
      <c r="B16" s="106"/>
      <c r="C16" s="107"/>
      <c r="D16" s="48"/>
      <c r="E16" s="56"/>
      <c r="F16" s="57"/>
      <c r="G16" s="12"/>
      <c r="H16" s="40"/>
      <c r="I16" s="163"/>
      <c r="J16" s="162"/>
      <c r="K16" s="162"/>
      <c r="P16" s="7"/>
    </row>
    <row r="17" spans="1:16" s="8" customFormat="1" ht="16.95" customHeight="1">
      <c r="A17" s="47"/>
      <c r="B17" s="106"/>
      <c r="C17" s="107"/>
      <c r="D17" s="48"/>
      <c r="E17" s="56"/>
      <c r="F17" s="57"/>
      <c r="G17" s="12"/>
      <c r="H17" s="40"/>
      <c r="I17" s="163"/>
      <c r="J17" s="162"/>
      <c r="K17" s="162"/>
      <c r="P17" s="7"/>
    </row>
    <row r="18" spans="1:16" s="8" customFormat="1" ht="16.95" customHeight="1">
      <c r="A18" s="47"/>
      <c r="B18" s="106"/>
      <c r="C18" s="107"/>
      <c r="D18" s="48"/>
      <c r="E18" s="56"/>
      <c r="F18" s="57"/>
      <c r="G18" s="12"/>
      <c r="H18" s="40"/>
      <c r="I18" s="163"/>
      <c r="J18" s="162"/>
      <c r="K18" s="162"/>
      <c r="P18" s="7"/>
    </row>
    <row r="19" spans="1:16" s="8" customFormat="1" ht="16.95" customHeight="1">
      <c r="A19" s="47"/>
      <c r="B19" s="106"/>
      <c r="C19" s="107"/>
      <c r="D19" s="48"/>
      <c r="E19" s="56"/>
      <c r="F19" s="57"/>
      <c r="G19" s="12"/>
      <c r="H19" s="40"/>
      <c r="I19" s="163"/>
      <c r="J19" s="162"/>
      <c r="K19" s="162"/>
      <c r="P19" s="7"/>
    </row>
    <row r="20" spans="1:16" s="8" customFormat="1" ht="16.95" customHeight="1">
      <c r="A20" s="47"/>
      <c r="B20" s="106"/>
      <c r="C20" s="107"/>
      <c r="D20" s="48"/>
      <c r="E20" s="56"/>
      <c r="F20" s="57"/>
      <c r="G20" s="12"/>
      <c r="H20" s="40"/>
      <c r="I20" s="163"/>
      <c r="J20" s="162"/>
      <c r="K20" s="162"/>
      <c r="P20" s="7"/>
    </row>
    <row r="21" spans="1:16" s="8" customFormat="1" ht="16.95" customHeight="1">
      <c r="A21" s="47"/>
      <c r="B21" s="106"/>
      <c r="C21" s="107"/>
      <c r="D21" s="48"/>
      <c r="E21" s="56"/>
      <c r="F21" s="57"/>
      <c r="G21" s="12"/>
      <c r="H21" s="40"/>
      <c r="I21" s="163"/>
      <c r="J21" s="162"/>
      <c r="K21" s="162"/>
      <c r="P21" s="7"/>
    </row>
    <row r="22" spans="1:16" s="8" customFormat="1" ht="16.95" customHeight="1">
      <c r="A22" s="47"/>
      <c r="B22" s="106"/>
      <c r="C22" s="107"/>
      <c r="D22" s="48"/>
      <c r="E22" s="56"/>
      <c r="F22" s="57"/>
      <c r="G22" s="12"/>
      <c r="H22" s="40"/>
      <c r="I22" s="163"/>
      <c r="J22" s="162"/>
      <c r="K22" s="162"/>
      <c r="P22" s="7"/>
    </row>
    <row r="23" spans="1:16" s="8" customFormat="1" ht="16.95" customHeight="1">
      <c r="A23" s="47"/>
      <c r="B23" s="106"/>
      <c r="C23" s="107"/>
      <c r="D23" s="48"/>
      <c r="E23" s="56"/>
      <c r="F23" s="57"/>
      <c r="G23" s="12"/>
      <c r="H23" s="40"/>
      <c r="I23" s="163"/>
      <c r="J23" s="162"/>
      <c r="K23" s="162"/>
      <c r="P23" s="7"/>
    </row>
    <row r="24" spans="1:16" s="8" customFormat="1" ht="16.95" customHeight="1">
      <c r="A24" s="47"/>
      <c r="B24" s="106"/>
      <c r="C24" s="107"/>
      <c r="D24" s="48"/>
      <c r="E24" s="56"/>
      <c r="F24" s="57"/>
      <c r="G24" s="12"/>
      <c r="H24" s="40"/>
      <c r="I24" s="163"/>
      <c r="J24" s="162"/>
      <c r="K24" s="162"/>
      <c r="P24" s="7"/>
    </row>
    <row r="25" spans="1:16" s="8" customFormat="1" ht="16.95" customHeight="1">
      <c r="A25" s="47"/>
      <c r="B25" s="106"/>
      <c r="C25" s="107"/>
      <c r="D25" s="48"/>
      <c r="E25" s="56"/>
      <c r="F25" s="57"/>
      <c r="G25" s="12"/>
      <c r="H25" s="40"/>
      <c r="I25" s="163"/>
      <c r="J25" s="162"/>
      <c r="K25" s="162"/>
      <c r="P25" s="7"/>
    </row>
    <row r="26" spans="1:16" s="8" customFormat="1" ht="16.95" customHeight="1">
      <c r="A26" s="47"/>
      <c r="B26" s="106"/>
      <c r="C26" s="107"/>
      <c r="D26" s="48"/>
      <c r="E26" s="56"/>
      <c r="F26" s="57"/>
      <c r="G26" s="12"/>
      <c r="H26" s="40"/>
      <c r="I26" s="163"/>
      <c r="J26" s="162"/>
      <c r="K26" s="162"/>
      <c r="P26" s="7"/>
    </row>
    <row r="27" spans="1:16" s="8" customFormat="1" ht="16.95" customHeight="1">
      <c r="A27" s="47"/>
      <c r="B27" s="106"/>
      <c r="C27" s="107"/>
      <c r="D27" s="48"/>
      <c r="E27" s="56"/>
      <c r="F27" s="57"/>
      <c r="G27" s="12"/>
      <c r="H27" s="40"/>
      <c r="I27" s="163"/>
      <c r="J27" s="162"/>
      <c r="K27" s="162"/>
      <c r="P27" s="7"/>
    </row>
    <row r="28" spans="1:16" s="8" customFormat="1" ht="16.95" customHeight="1">
      <c r="A28" s="47"/>
      <c r="B28" s="106"/>
      <c r="C28" s="107"/>
      <c r="D28" s="48"/>
      <c r="E28" s="56"/>
      <c r="F28" s="57"/>
      <c r="G28" s="12"/>
      <c r="H28" s="40"/>
      <c r="I28" s="163"/>
      <c r="J28" s="162"/>
      <c r="K28" s="162"/>
      <c r="P28" s="7"/>
    </row>
    <row r="29" spans="1:16" s="8" customFormat="1" ht="16.95" customHeight="1">
      <c r="A29" s="47"/>
      <c r="B29" s="106"/>
      <c r="C29" s="107"/>
      <c r="D29" s="48"/>
      <c r="E29" s="56"/>
      <c r="F29" s="57"/>
      <c r="G29" s="12"/>
      <c r="H29" s="40"/>
      <c r="I29" s="163"/>
      <c r="J29" s="162"/>
      <c r="K29" s="162"/>
      <c r="P29" s="7"/>
    </row>
    <row r="30" spans="1:16" s="8" customFormat="1" ht="16.95" customHeight="1">
      <c r="A30" s="47"/>
      <c r="B30" s="106"/>
      <c r="C30" s="107"/>
      <c r="D30" s="48"/>
      <c r="E30" s="56"/>
      <c r="F30" s="57"/>
      <c r="G30" s="12"/>
      <c r="H30" s="40"/>
      <c r="I30" s="163"/>
      <c r="J30" s="162"/>
      <c r="K30" s="162"/>
      <c r="P30" s="7"/>
    </row>
    <row r="31" spans="1:16" s="8" customFormat="1" ht="16.95" customHeight="1">
      <c r="A31" s="47"/>
      <c r="B31" s="106"/>
      <c r="C31" s="107"/>
      <c r="D31" s="48"/>
      <c r="E31" s="56"/>
      <c r="F31" s="57"/>
      <c r="G31" s="12"/>
      <c r="H31" s="40"/>
      <c r="I31" s="163"/>
      <c r="J31" s="162"/>
      <c r="K31" s="162"/>
      <c r="P31" s="7"/>
    </row>
    <row r="32" spans="1:16" s="8" customFormat="1" ht="16.95" customHeight="1">
      <c r="A32" s="47"/>
      <c r="B32" s="106"/>
      <c r="C32" s="107"/>
      <c r="D32" s="48"/>
      <c r="E32" s="56"/>
      <c r="F32" s="57"/>
      <c r="G32" s="12"/>
      <c r="H32" s="40"/>
      <c r="I32" s="163"/>
      <c r="J32" s="162"/>
      <c r="K32" s="162"/>
      <c r="P32" s="7"/>
    </row>
    <row r="33" spans="1:16" s="8" customFormat="1" ht="16.95" customHeight="1">
      <c r="A33" s="47"/>
      <c r="B33" s="106"/>
      <c r="C33" s="107"/>
      <c r="D33" s="48"/>
      <c r="E33" s="56"/>
      <c r="F33" s="57"/>
      <c r="G33" s="12"/>
      <c r="H33" s="40"/>
      <c r="I33" s="163"/>
      <c r="J33" s="162"/>
      <c r="K33" s="162"/>
      <c r="P33" s="7"/>
    </row>
    <row r="34" spans="1:16" s="8" customFormat="1" ht="16.95" customHeight="1">
      <c r="A34" s="47"/>
      <c r="B34" s="106"/>
      <c r="C34" s="107"/>
      <c r="D34" s="48"/>
      <c r="E34" s="56"/>
      <c r="F34" s="57"/>
      <c r="G34" s="12"/>
      <c r="H34" s="40"/>
      <c r="I34" s="163"/>
      <c r="J34" s="162"/>
      <c r="K34" s="162"/>
      <c r="P34" s="7"/>
    </row>
    <row r="35" spans="1:16" s="8" customFormat="1" ht="16.95" customHeight="1">
      <c r="A35" s="47"/>
      <c r="B35" s="106"/>
      <c r="C35" s="107"/>
      <c r="D35" s="48"/>
      <c r="E35" s="56"/>
      <c r="F35" s="57"/>
      <c r="G35" s="12"/>
      <c r="H35" s="40"/>
      <c r="I35" s="163"/>
      <c r="J35" s="162"/>
      <c r="K35" s="162"/>
      <c r="P35" s="7"/>
    </row>
    <row r="36" spans="1:16" s="8" customFormat="1" ht="16.95" customHeight="1">
      <c r="A36" s="47"/>
      <c r="B36" s="106"/>
      <c r="C36" s="107"/>
      <c r="D36" s="48"/>
      <c r="E36" s="56"/>
      <c r="F36" s="57"/>
      <c r="G36" s="12"/>
      <c r="H36" s="40"/>
      <c r="I36" s="163"/>
      <c r="J36" s="162"/>
      <c r="K36" s="162"/>
      <c r="P36" s="7"/>
    </row>
    <row r="37" spans="1:16" s="8" customFormat="1" ht="16.95" customHeight="1">
      <c r="A37" s="47"/>
      <c r="B37" s="106"/>
      <c r="C37" s="107"/>
      <c r="D37" s="48"/>
      <c r="E37" s="56"/>
      <c r="F37" s="57"/>
      <c r="G37" s="12"/>
      <c r="H37" s="40"/>
      <c r="I37" s="163"/>
      <c r="J37" s="162"/>
      <c r="K37" s="162"/>
      <c r="P37" s="7"/>
    </row>
    <row r="38" spans="1:16" s="8" customFormat="1" ht="16.95" customHeight="1">
      <c r="A38" s="47"/>
      <c r="B38" s="106"/>
      <c r="C38" s="107"/>
      <c r="D38" s="48"/>
      <c r="E38" s="56"/>
      <c r="F38" s="57"/>
      <c r="G38" s="12"/>
      <c r="H38" s="40"/>
      <c r="I38" s="163"/>
      <c r="J38" s="162"/>
      <c r="K38" s="162"/>
      <c r="P38" s="7"/>
    </row>
    <row r="39" spans="1:16" s="8" customFormat="1" ht="16.95" customHeight="1">
      <c r="A39" s="47"/>
      <c r="B39" s="106"/>
      <c r="C39" s="107"/>
      <c r="D39" s="48"/>
      <c r="E39" s="56"/>
      <c r="F39" s="57"/>
      <c r="G39" s="12"/>
      <c r="H39" s="40"/>
      <c r="I39" s="163"/>
      <c r="J39" s="162"/>
      <c r="K39" s="162"/>
      <c r="P39" s="7"/>
    </row>
    <row r="40" spans="1:16" s="8" customFormat="1" ht="16.95" customHeight="1">
      <c r="A40" s="47"/>
      <c r="B40" s="106"/>
      <c r="C40" s="107"/>
      <c r="D40" s="48"/>
      <c r="E40" s="56"/>
      <c r="F40" s="57"/>
      <c r="G40" s="12"/>
      <c r="H40" s="40"/>
      <c r="I40" s="163"/>
      <c r="J40" s="162"/>
      <c r="K40" s="162"/>
      <c r="P40" s="7"/>
    </row>
    <row r="41" spans="1:16" s="8" customFormat="1" ht="16.95" customHeight="1">
      <c r="A41" s="47"/>
      <c r="B41" s="106"/>
      <c r="C41" s="107"/>
      <c r="D41" s="48"/>
      <c r="E41" s="56"/>
      <c r="F41" s="57"/>
      <c r="G41" s="12"/>
      <c r="H41" s="40"/>
      <c r="I41" s="163"/>
      <c r="J41" s="162"/>
      <c r="K41" s="162"/>
      <c r="P41" s="7"/>
    </row>
    <row r="42" spans="1:16" s="8" customFormat="1" ht="16.95" customHeight="1">
      <c r="A42" s="47"/>
      <c r="B42" s="106"/>
      <c r="C42" s="107"/>
      <c r="D42" s="48"/>
      <c r="E42" s="56"/>
      <c r="F42" s="57"/>
      <c r="G42" s="12"/>
      <c r="H42" s="40"/>
      <c r="I42" s="163"/>
      <c r="J42" s="162"/>
      <c r="K42" s="162"/>
      <c r="P42" s="7"/>
    </row>
    <row r="43" spans="1:16" s="8" customFormat="1" ht="16.95" customHeight="1">
      <c r="A43" s="47"/>
      <c r="B43" s="106"/>
      <c r="C43" s="107"/>
      <c r="D43" s="48"/>
      <c r="E43" s="56"/>
      <c r="F43" s="57"/>
      <c r="G43" s="12"/>
      <c r="H43" s="40"/>
      <c r="I43" s="163"/>
      <c r="J43" s="162"/>
      <c r="K43" s="162"/>
      <c r="P43" s="7"/>
    </row>
    <row r="44" spans="1:16" s="8" customFormat="1" ht="16.95" customHeight="1">
      <c r="A44" s="47"/>
      <c r="B44" s="106"/>
      <c r="C44" s="107"/>
      <c r="D44" s="48"/>
      <c r="E44" s="56"/>
      <c r="F44" s="57"/>
      <c r="G44" s="12"/>
      <c r="H44" s="40"/>
      <c r="I44" s="163"/>
      <c r="J44" s="162"/>
      <c r="K44" s="162"/>
      <c r="P44" s="7"/>
    </row>
    <row r="45" spans="1:16" s="8" customFormat="1" ht="16.95" customHeight="1">
      <c r="A45" s="47"/>
      <c r="B45" s="106"/>
      <c r="C45" s="107"/>
      <c r="D45" s="48"/>
      <c r="E45" s="56"/>
      <c r="F45" s="57"/>
      <c r="G45" s="12"/>
      <c r="H45" s="40"/>
      <c r="I45" s="163"/>
      <c r="J45" s="162"/>
      <c r="K45" s="162"/>
      <c r="P45" s="7"/>
    </row>
    <row r="46" spans="1:16" s="8" customFormat="1" ht="16.95" customHeight="1">
      <c r="A46" s="47"/>
      <c r="B46" s="106"/>
      <c r="C46" s="107"/>
      <c r="D46" s="48"/>
      <c r="E46" s="56"/>
      <c r="F46" s="57"/>
      <c r="G46" s="12"/>
      <c r="H46" s="40"/>
      <c r="I46" s="163"/>
      <c r="J46" s="162"/>
      <c r="K46" s="162"/>
      <c r="P46" s="7"/>
    </row>
    <row r="47" spans="1:16" s="8" customFormat="1" ht="16.95" customHeight="1">
      <c r="A47" s="47"/>
      <c r="B47" s="106"/>
      <c r="C47" s="107"/>
      <c r="D47" s="48"/>
      <c r="E47" s="56"/>
      <c r="F47" s="57"/>
      <c r="G47" s="12"/>
      <c r="H47" s="40"/>
      <c r="I47" s="163"/>
      <c r="J47" s="162"/>
      <c r="K47" s="162"/>
      <c r="P47" s="7"/>
    </row>
    <row r="48" spans="1:16" s="8" customFormat="1" ht="16.95" customHeight="1">
      <c r="A48" s="47"/>
      <c r="B48" s="106"/>
      <c r="C48" s="107"/>
      <c r="D48" s="48"/>
      <c r="E48" s="56"/>
      <c r="F48" s="57"/>
      <c r="G48" s="12"/>
      <c r="H48" s="40"/>
      <c r="I48" s="163"/>
      <c r="J48" s="162"/>
      <c r="K48" s="162"/>
      <c r="P48" s="7"/>
    </row>
    <row r="49" spans="1:16" s="8" customFormat="1" ht="16.95" customHeight="1">
      <c r="A49" s="47"/>
      <c r="B49" s="106"/>
      <c r="C49" s="107"/>
      <c r="D49" s="48"/>
      <c r="E49" s="56"/>
      <c r="F49" s="57"/>
      <c r="G49" s="12"/>
      <c r="H49" s="40"/>
      <c r="I49" s="163"/>
      <c r="J49" s="162"/>
      <c r="K49" s="162"/>
      <c r="P49" s="7"/>
    </row>
    <row r="50" spans="1:16" s="8" customFormat="1" ht="16.95" customHeight="1">
      <c r="A50" s="47"/>
      <c r="B50" s="106"/>
      <c r="C50" s="107"/>
      <c r="D50" s="48"/>
      <c r="E50" s="56"/>
      <c r="F50" s="57"/>
      <c r="G50" s="12"/>
      <c r="H50" s="40"/>
      <c r="I50" s="163"/>
      <c r="J50" s="162"/>
      <c r="K50" s="162"/>
      <c r="P50" s="7"/>
    </row>
    <row r="51" spans="1:16" s="8" customFormat="1" ht="16.95" customHeight="1">
      <c r="A51" s="47"/>
      <c r="B51" s="106"/>
      <c r="C51" s="107"/>
      <c r="D51" s="48"/>
      <c r="E51" s="56"/>
      <c r="F51" s="57"/>
      <c r="G51" s="12"/>
      <c r="H51" s="40"/>
      <c r="I51" s="163"/>
      <c r="J51" s="162"/>
      <c r="K51" s="162"/>
      <c r="P51" s="7"/>
    </row>
    <row r="52" spans="1:16" s="8" customFormat="1" ht="16.95" customHeight="1">
      <c r="A52" s="47"/>
      <c r="B52" s="106"/>
      <c r="C52" s="107"/>
      <c r="D52" s="48"/>
      <c r="E52" s="56"/>
      <c r="F52" s="57"/>
      <c r="G52" s="12"/>
      <c r="H52" s="40"/>
      <c r="I52" s="163"/>
      <c r="J52" s="162"/>
      <c r="K52" s="162"/>
      <c r="P52" s="7"/>
    </row>
    <row r="53" spans="1:16" s="8" customFormat="1" ht="16.95" customHeight="1">
      <c r="A53" s="47"/>
      <c r="B53" s="106"/>
      <c r="C53" s="107"/>
      <c r="D53" s="48"/>
      <c r="E53" s="56"/>
      <c r="F53" s="57"/>
      <c r="G53" s="12"/>
      <c r="H53" s="40"/>
      <c r="I53" s="163"/>
      <c r="J53" s="162"/>
      <c r="K53" s="162"/>
      <c r="P53" s="7"/>
    </row>
    <row r="54" spans="1:16" s="8" customFormat="1" ht="16.95" customHeight="1">
      <c r="A54" s="47"/>
      <c r="B54" s="106"/>
      <c r="C54" s="107"/>
      <c r="D54" s="48"/>
      <c r="E54" s="56"/>
      <c r="F54" s="57"/>
      <c r="G54" s="12"/>
      <c r="H54" s="40"/>
      <c r="I54" s="163"/>
      <c r="J54" s="162"/>
      <c r="K54" s="162"/>
      <c r="P54" s="7"/>
    </row>
    <row r="55" spans="1:16" s="8" customFormat="1" ht="16.95" customHeight="1">
      <c r="A55" s="47"/>
      <c r="B55" s="106"/>
      <c r="C55" s="107"/>
      <c r="D55" s="48"/>
      <c r="E55" s="56"/>
      <c r="F55" s="57"/>
      <c r="G55" s="12"/>
      <c r="H55" s="40"/>
      <c r="I55" s="163"/>
      <c r="J55" s="162"/>
      <c r="K55" s="162"/>
      <c r="P55" s="7"/>
    </row>
    <row r="56" spans="1:16" s="8" customFormat="1" ht="16.95" customHeight="1">
      <c r="A56" s="47"/>
      <c r="B56" s="106"/>
      <c r="C56" s="107"/>
      <c r="D56" s="48"/>
      <c r="E56" s="56"/>
      <c r="F56" s="57"/>
      <c r="G56" s="12"/>
      <c r="H56" s="40"/>
      <c r="I56" s="163"/>
      <c r="J56" s="162"/>
      <c r="K56" s="162"/>
      <c r="P56" s="7"/>
    </row>
    <row r="57" spans="1:16" s="8" customFormat="1" ht="16.95" customHeight="1">
      <c r="A57" s="47"/>
      <c r="B57" s="106"/>
      <c r="C57" s="107"/>
      <c r="D57" s="48"/>
      <c r="E57" s="56"/>
      <c r="F57" s="57"/>
      <c r="G57" s="12"/>
      <c r="H57" s="40"/>
      <c r="I57" s="163"/>
      <c r="J57" s="162"/>
      <c r="K57" s="162"/>
      <c r="P57" s="7"/>
    </row>
    <row r="58" spans="1:16" s="8" customFormat="1" ht="16.95" customHeight="1">
      <c r="A58" s="47"/>
      <c r="B58" s="106"/>
      <c r="C58" s="107"/>
      <c r="D58" s="48"/>
      <c r="E58" s="56"/>
      <c r="F58" s="57"/>
      <c r="G58" s="12"/>
      <c r="H58" s="40"/>
      <c r="I58" s="163"/>
      <c r="J58" s="162"/>
      <c r="K58" s="162"/>
      <c r="P58" s="7"/>
    </row>
    <row r="59" spans="1:16" s="8" customFormat="1" ht="16.95" customHeight="1">
      <c r="A59" s="47"/>
      <c r="B59" s="106"/>
      <c r="C59" s="107"/>
      <c r="D59" s="48"/>
      <c r="E59" s="56"/>
      <c r="F59" s="57"/>
      <c r="G59" s="12"/>
      <c r="H59" s="40"/>
      <c r="I59" s="163"/>
      <c r="J59" s="162"/>
      <c r="K59" s="162"/>
      <c r="P59" s="7"/>
    </row>
    <row r="60" spans="1:16" s="8" customFormat="1" ht="16.95" customHeight="1">
      <c r="A60" s="47"/>
      <c r="B60" s="106"/>
      <c r="C60" s="107"/>
      <c r="D60" s="48"/>
      <c r="E60" s="56"/>
      <c r="F60" s="57"/>
      <c r="G60" s="12"/>
      <c r="H60" s="40"/>
      <c r="I60" s="163"/>
      <c r="J60" s="162"/>
      <c r="K60" s="162"/>
      <c r="P60" s="7"/>
    </row>
    <row r="61" spans="1:16" s="8" customFormat="1" ht="16.95" customHeight="1">
      <c r="A61" s="47"/>
      <c r="B61" s="106"/>
      <c r="C61" s="107"/>
      <c r="D61" s="48"/>
      <c r="E61" s="56"/>
      <c r="F61" s="57"/>
      <c r="G61" s="12"/>
      <c r="H61" s="40"/>
      <c r="I61" s="163"/>
      <c r="J61" s="162"/>
      <c r="K61" s="162"/>
      <c r="P61" s="7"/>
    </row>
    <row r="62" spans="1:16" s="8" customFormat="1" ht="16.95" customHeight="1">
      <c r="A62" s="47"/>
      <c r="B62" s="106"/>
      <c r="C62" s="107"/>
      <c r="D62" s="48"/>
      <c r="E62" s="56"/>
      <c r="F62" s="57"/>
      <c r="G62" s="12"/>
      <c r="H62" s="40"/>
      <c r="I62" s="163"/>
      <c r="J62" s="162"/>
      <c r="K62" s="162"/>
      <c r="P62" s="7"/>
    </row>
    <row r="63" spans="1:16" s="8" customFormat="1" ht="16.95" customHeight="1">
      <c r="A63" s="47"/>
      <c r="B63" s="106"/>
      <c r="C63" s="107"/>
      <c r="D63" s="48"/>
      <c r="E63" s="56"/>
      <c r="F63" s="57"/>
      <c r="G63" s="12"/>
      <c r="H63" s="40"/>
      <c r="I63" s="163"/>
      <c r="J63" s="162"/>
      <c r="K63" s="162"/>
      <c r="P63" s="7"/>
    </row>
    <row r="64" spans="1:16" s="8" customFormat="1" ht="16.95" customHeight="1">
      <c r="A64" s="47"/>
      <c r="B64" s="106"/>
      <c r="C64" s="107"/>
      <c r="D64" s="48"/>
      <c r="E64" s="56"/>
      <c r="F64" s="57"/>
      <c r="G64" s="12"/>
      <c r="H64" s="40"/>
      <c r="I64" s="163"/>
      <c r="J64" s="162"/>
      <c r="K64" s="162"/>
      <c r="P64" s="7"/>
    </row>
    <row r="65" spans="1:16" s="8" customFormat="1" ht="16.95" customHeight="1">
      <c r="A65" s="47"/>
      <c r="B65" s="106"/>
      <c r="C65" s="107"/>
      <c r="D65" s="48"/>
      <c r="E65" s="56"/>
      <c r="F65" s="57"/>
      <c r="G65" s="12"/>
      <c r="H65" s="40"/>
      <c r="I65" s="163"/>
      <c r="J65" s="162"/>
      <c r="K65" s="162"/>
      <c r="P65" s="7"/>
    </row>
    <row r="66" spans="1:16" s="8" customFormat="1" ht="16.95" customHeight="1">
      <c r="A66" s="47"/>
      <c r="B66" s="106"/>
      <c r="C66" s="107"/>
      <c r="D66" s="48"/>
      <c r="E66" s="56"/>
      <c r="F66" s="57"/>
      <c r="G66" s="12"/>
      <c r="H66" s="40"/>
      <c r="I66" s="163"/>
      <c r="J66" s="162"/>
      <c r="K66" s="162"/>
      <c r="P66" s="7"/>
    </row>
    <row r="67" spans="1:16" s="8" customFormat="1" ht="16.95" customHeight="1">
      <c r="A67" s="47"/>
      <c r="B67" s="106"/>
      <c r="C67" s="107"/>
      <c r="D67" s="48"/>
      <c r="E67" s="56"/>
      <c r="F67" s="57"/>
      <c r="G67" s="12"/>
      <c r="H67" s="40"/>
      <c r="I67" s="163"/>
      <c r="J67" s="162"/>
      <c r="K67" s="162"/>
      <c r="P67" s="7"/>
    </row>
    <row r="68" spans="1:16" s="8" customFormat="1" ht="16.95" customHeight="1">
      <c r="A68" s="47"/>
      <c r="B68" s="106"/>
      <c r="C68" s="107"/>
      <c r="D68" s="48"/>
      <c r="E68" s="56"/>
      <c r="F68" s="57"/>
      <c r="G68" s="12"/>
      <c r="H68" s="40"/>
      <c r="I68" s="163"/>
      <c r="J68" s="162"/>
      <c r="K68" s="162"/>
      <c r="P68" s="7"/>
    </row>
    <row r="69" spans="1:16" s="8" customFormat="1" ht="16.95" customHeight="1">
      <c r="A69" s="47"/>
      <c r="B69" s="106"/>
      <c r="C69" s="107"/>
      <c r="D69" s="48"/>
      <c r="E69" s="56"/>
      <c r="F69" s="57"/>
      <c r="G69" s="12"/>
      <c r="H69" s="40"/>
      <c r="I69" s="163"/>
      <c r="J69" s="162"/>
      <c r="K69" s="162"/>
      <c r="P69" s="7"/>
    </row>
    <row r="70" spans="1:16" s="8" customFormat="1" ht="16.95" customHeight="1">
      <c r="A70" s="47"/>
      <c r="B70" s="106"/>
      <c r="C70" s="107"/>
      <c r="D70" s="48"/>
      <c r="E70" s="56"/>
      <c r="F70" s="57"/>
      <c r="G70" s="12"/>
      <c r="H70" s="40"/>
      <c r="I70" s="163"/>
      <c r="J70" s="162"/>
      <c r="K70" s="162"/>
      <c r="P70" s="7"/>
    </row>
    <row r="71" spans="1:16" s="8" customFormat="1" ht="16.95" customHeight="1">
      <c r="A71" s="47"/>
      <c r="B71" s="106"/>
      <c r="C71" s="107"/>
      <c r="D71" s="48"/>
      <c r="E71" s="56"/>
      <c r="F71" s="57"/>
      <c r="G71" s="12"/>
      <c r="H71" s="40"/>
      <c r="I71" s="163"/>
      <c r="J71" s="162"/>
      <c r="K71" s="162"/>
      <c r="P71" s="7"/>
    </row>
    <row r="72" spans="1:16" s="8" customFormat="1" ht="16.95" customHeight="1">
      <c r="A72" s="47"/>
      <c r="B72" s="106"/>
      <c r="C72" s="107"/>
      <c r="D72" s="48"/>
      <c r="E72" s="56"/>
      <c r="F72" s="57"/>
      <c r="G72" s="12"/>
      <c r="H72" s="40"/>
      <c r="I72" s="163"/>
      <c r="J72" s="162"/>
      <c r="K72" s="162"/>
      <c r="P72" s="7"/>
    </row>
    <row r="73" spans="1:16" s="8" customFormat="1" ht="16.95" customHeight="1">
      <c r="A73" s="47"/>
      <c r="B73" s="106"/>
      <c r="C73" s="107"/>
      <c r="D73" s="48"/>
      <c r="E73" s="56"/>
      <c r="F73" s="57"/>
      <c r="G73" s="12"/>
      <c r="H73" s="40"/>
      <c r="I73" s="163"/>
      <c r="J73" s="162"/>
      <c r="K73" s="162"/>
      <c r="P73" s="7"/>
    </row>
    <row r="74" spans="1:16" s="8" customFormat="1" ht="16.95" customHeight="1">
      <c r="A74" s="47"/>
      <c r="B74" s="106"/>
      <c r="C74" s="107"/>
      <c r="D74" s="48"/>
      <c r="E74" s="56"/>
      <c r="F74" s="57"/>
      <c r="G74" s="12"/>
      <c r="H74" s="40"/>
      <c r="I74" s="163"/>
      <c r="J74" s="162"/>
      <c r="K74" s="162"/>
      <c r="P74" s="7"/>
    </row>
    <row r="75" spans="1:16" s="8" customFormat="1" ht="16.95" customHeight="1">
      <c r="A75" s="47"/>
      <c r="B75" s="106"/>
      <c r="C75" s="107"/>
      <c r="D75" s="48"/>
      <c r="E75" s="56"/>
      <c r="F75" s="57"/>
      <c r="G75" s="12"/>
      <c r="H75" s="40"/>
      <c r="I75" s="163"/>
      <c r="J75" s="162"/>
      <c r="K75" s="162"/>
      <c r="P75" s="7"/>
    </row>
    <row r="76" spans="1:16" s="8" customFormat="1" ht="16.95" customHeight="1">
      <c r="A76" s="47"/>
      <c r="B76" s="106"/>
      <c r="C76" s="107"/>
      <c r="D76" s="48"/>
      <c r="E76" s="56"/>
      <c r="F76" s="57"/>
      <c r="G76" s="12"/>
      <c r="H76" s="40"/>
      <c r="I76" s="163"/>
      <c r="J76" s="162"/>
      <c r="K76" s="162"/>
      <c r="P76" s="7"/>
    </row>
    <row r="77" spans="1:16" s="8" customFormat="1" ht="16.95" customHeight="1">
      <c r="A77" s="47"/>
      <c r="B77" s="106"/>
      <c r="C77" s="107"/>
      <c r="D77" s="48"/>
      <c r="E77" s="56"/>
      <c r="F77" s="57"/>
      <c r="G77" s="12"/>
      <c r="H77" s="40"/>
      <c r="I77" s="163"/>
      <c r="J77" s="162"/>
      <c r="K77" s="162"/>
      <c r="P77" s="7"/>
    </row>
    <row r="78" spans="1:16" s="8" customFormat="1" ht="16.95" customHeight="1">
      <c r="A78" s="47"/>
      <c r="B78" s="106"/>
      <c r="C78" s="107"/>
      <c r="D78" s="48"/>
      <c r="E78" s="56"/>
      <c r="F78" s="57"/>
      <c r="G78" s="12"/>
      <c r="H78" s="40"/>
      <c r="I78" s="163"/>
      <c r="J78" s="162"/>
      <c r="K78" s="162"/>
      <c r="P78" s="7"/>
    </row>
    <row r="79" spans="1:16" s="8" customFormat="1" ht="16.95" customHeight="1">
      <c r="A79" s="47"/>
      <c r="B79" s="106"/>
      <c r="C79" s="107"/>
      <c r="D79" s="48"/>
      <c r="E79" s="56"/>
      <c r="F79" s="57"/>
      <c r="G79" s="12"/>
      <c r="H79" s="40"/>
      <c r="I79" s="163"/>
      <c r="J79" s="162"/>
      <c r="K79" s="162"/>
      <c r="P79" s="7"/>
    </row>
    <row r="80" spans="1:16" s="8" customFormat="1" ht="16.95" customHeight="1">
      <c r="A80" s="47"/>
      <c r="B80" s="106"/>
      <c r="C80" s="107"/>
      <c r="D80" s="48"/>
      <c r="E80" s="56"/>
      <c r="F80" s="57"/>
      <c r="G80" s="12"/>
      <c r="H80" s="40"/>
      <c r="I80" s="163"/>
      <c r="J80" s="162"/>
      <c r="K80" s="162"/>
      <c r="P80" s="7"/>
    </row>
    <row r="81" spans="1:16" s="8" customFormat="1" ht="16.95" customHeight="1">
      <c r="A81" s="47"/>
      <c r="B81" s="106"/>
      <c r="C81" s="107"/>
      <c r="D81" s="48"/>
      <c r="E81" s="56"/>
      <c r="F81" s="57"/>
      <c r="G81" s="12"/>
      <c r="H81" s="40"/>
      <c r="I81" s="163"/>
      <c r="J81" s="162"/>
      <c r="K81" s="162"/>
      <c r="P81" s="7"/>
    </row>
    <row r="82" spans="1:16" s="8" customFormat="1" ht="16.95" customHeight="1">
      <c r="A82" s="47"/>
      <c r="B82" s="106"/>
      <c r="C82" s="107"/>
      <c r="D82" s="48"/>
      <c r="E82" s="56"/>
      <c r="F82" s="57"/>
      <c r="G82" s="12"/>
      <c r="H82" s="40"/>
      <c r="I82" s="163"/>
      <c r="J82" s="162"/>
      <c r="K82" s="162"/>
      <c r="P82" s="7"/>
    </row>
    <row r="83" spans="1:16" s="8" customFormat="1" ht="16.95" customHeight="1">
      <c r="A83" s="47"/>
      <c r="B83" s="106"/>
      <c r="C83" s="107"/>
      <c r="D83" s="48"/>
      <c r="E83" s="56"/>
      <c r="F83" s="57"/>
      <c r="G83" s="12"/>
      <c r="H83" s="40"/>
      <c r="I83" s="163"/>
      <c r="J83" s="162"/>
      <c r="K83" s="162"/>
      <c r="P83" s="7"/>
    </row>
    <row r="84" spans="1:16" s="8" customFormat="1" ht="16.95" customHeight="1">
      <c r="A84" s="47"/>
      <c r="B84" s="106"/>
      <c r="C84" s="107"/>
      <c r="D84" s="48"/>
      <c r="E84" s="56"/>
      <c r="F84" s="57"/>
      <c r="G84" s="12"/>
      <c r="H84" s="40"/>
      <c r="I84" s="163"/>
      <c r="J84" s="162"/>
      <c r="K84" s="162"/>
      <c r="P84" s="7"/>
    </row>
    <row r="85" spans="1:16" s="8" customFormat="1" ht="16.95" customHeight="1">
      <c r="A85" s="47"/>
      <c r="B85" s="106"/>
      <c r="C85" s="107"/>
      <c r="D85" s="48"/>
      <c r="E85" s="56"/>
      <c r="F85" s="57"/>
      <c r="G85" s="12"/>
      <c r="H85" s="40"/>
      <c r="I85" s="163"/>
      <c r="J85" s="162"/>
      <c r="K85" s="162"/>
      <c r="P85" s="7"/>
    </row>
    <row r="86" spans="1:16" s="8" customFormat="1" ht="16.95" customHeight="1">
      <c r="A86" s="47"/>
      <c r="B86" s="106"/>
      <c r="C86" s="107"/>
      <c r="D86" s="48"/>
      <c r="E86" s="56"/>
      <c r="F86" s="57"/>
      <c r="G86" s="12"/>
      <c r="H86" s="40"/>
      <c r="I86" s="163"/>
      <c r="J86" s="162"/>
      <c r="K86" s="162"/>
      <c r="P86" s="7"/>
    </row>
    <row r="87" spans="1:16" s="8" customFormat="1" ht="16.95" customHeight="1">
      <c r="A87" s="47"/>
      <c r="B87" s="106"/>
      <c r="C87" s="107"/>
      <c r="D87" s="48"/>
      <c r="E87" s="56"/>
      <c r="F87" s="57"/>
      <c r="G87" s="12"/>
      <c r="H87" s="40"/>
      <c r="I87" s="163"/>
      <c r="J87" s="162"/>
      <c r="K87" s="162"/>
      <c r="P87" s="7"/>
    </row>
    <row r="88" spans="1:16" s="8" customFormat="1" ht="16.95" customHeight="1">
      <c r="A88" s="47"/>
      <c r="B88" s="106"/>
      <c r="C88" s="107"/>
      <c r="D88" s="48"/>
      <c r="E88" s="56"/>
      <c r="F88" s="57"/>
      <c r="G88" s="12"/>
      <c r="H88" s="40"/>
      <c r="I88" s="163"/>
      <c r="J88" s="162"/>
      <c r="K88" s="162"/>
      <c r="P88" s="7"/>
    </row>
    <row r="89" spans="1:16" s="8" customFormat="1" ht="16.95" customHeight="1">
      <c r="A89" s="47"/>
      <c r="B89" s="106"/>
      <c r="C89" s="107"/>
      <c r="D89" s="48"/>
      <c r="E89" s="56"/>
      <c r="F89" s="57"/>
      <c r="G89" s="12"/>
      <c r="H89" s="40"/>
      <c r="I89" s="163"/>
      <c r="J89" s="162"/>
      <c r="K89" s="162"/>
      <c r="P89" s="7"/>
    </row>
    <row r="90" spans="1:16" s="8" customFormat="1" ht="16.95" customHeight="1">
      <c r="A90" s="47"/>
      <c r="B90" s="106"/>
      <c r="C90" s="107"/>
      <c r="D90" s="48"/>
      <c r="E90" s="56"/>
      <c r="F90" s="57"/>
      <c r="G90" s="12"/>
      <c r="H90" s="40"/>
      <c r="I90" s="163"/>
      <c r="J90" s="162"/>
      <c r="K90" s="162"/>
      <c r="P90" s="7"/>
    </row>
    <row r="91" spans="1:16" s="8" customFormat="1" ht="16.95" customHeight="1">
      <c r="A91" s="47"/>
      <c r="B91" s="106"/>
      <c r="C91" s="107"/>
      <c r="D91" s="48"/>
      <c r="E91" s="56"/>
      <c r="F91" s="57"/>
      <c r="G91" s="12"/>
      <c r="H91" s="40"/>
      <c r="I91" s="163"/>
      <c r="J91" s="162"/>
      <c r="K91" s="162"/>
      <c r="P91" s="7"/>
    </row>
    <row r="92" spans="1:16" s="8" customFormat="1" ht="16.95" customHeight="1">
      <c r="A92" s="47"/>
      <c r="B92" s="106"/>
      <c r="C92" s="107"/>
      <c r="D92" s="48"/>
      <c r="E92" s="56"/>
      <c r="F92" s="57"/>
      <c r="G92" s="12"/>
      <c r="H92" s="40"/>
      <c r="I92" s="163"/>
      <c r="J92" s="162"/>
      <c r="K92" s="162"/>
      <c r="P92" s="7"/>
    </row>
    <row r="93" spans="1:16" s="8" customFormat="1" ht="16.95" customHeight="1">
      <c r="A93" s="47"/>
      <c r="B93" s="106"/>
      <c r="C93" s="107"/>
      <c r="D93" s="48"/>
      <c r="E93" s="56"/>
      <c r="F93" s="57"/>
      <c r="G93" s="12"/>
      <c r="H93" s="40"/>
      <c r="I93" s="163"/>
      <c r="J93" s="162"/>
      <c r="K93" s="162"/>
      <c r="P93" s="7"/>
    </row>
    <row r="94" spans="1:16" s="8" customFormat="1" ht="16.95" customHeight="1">
      <c r="A94" s="47"/>
      <c r="B94" s="106"/>
      <c r="C94" s="107"/>
      <c r="D94" s="48"/>
      <c r="E94" s="56"/>
      <c r="F94" s="57"/>
      <c r="G94" s="12"/>
      <c r="H94" s="40"/>
      <c r="I94" s="163"/>
      <c r="J94" s="162"/>
      <c r="K94" s="162"/>
      <c r="P94" s="7"/>
    </row>
    <row r="95" spans="1:16" s="8" customFormat="1" ht="16.95" customHeight="1">
      <c r="A95" s="47"/>
      <c r="B95" s="106"/>
      <c r="C95" s="107"/>
      <c r="D95" s="48"/>
      <c r="E95" s="56"/>
      <c r="F95" s="57"/>
      <c r="G95" s="12"/>
      <c r="H95" s="40"/>
      <c r="I95" s="163"/>
      <c r="J95" s="162"/>
      <c r="K95" s="162"/>
      <c r="P95" s="7"/>
    </row>
    <row r="96" spans="1:16" s="8" customFormat="1" ht="16.95" customHeight="1">
      <c r="A96" s="47"/>
      <c r="B96" s="106"/>
      <c r="C96" s="107"/>
      <c r="D96" s="48"/>
      <c r="E96" s="56"/>
      <c r="F96" s="57"/>
      <c r="G96" s="12"/>
      <c r="H96" s="40"/>
      <c r="I96" s="163"/>
      <c r="J96" s="162"/>
      <c r="K96" s="162"/>
      <c r="P96" s="7"/>
    </row>
    <row r="97" spans="1:16" s="8" customFormat="1" ht="16.95" customHeight="1">
      <c r="A97" s="47"/>
      <c r="B97" s="106"/>
      <c r="C97" s="107"/>
      <c r="D97" s="48"/>
      <c r="E97" s="56"/>
      <c r="F97" s="57"/>
      <c r="G97" s="12"/>
      <c r="H97" s="40"/>
      <c r="I97" s="163"/>
      <c r="J97" s="162"/>
      <c r="K97" s="162"/>
      <c r="P97" s="7"/>
    </row>
    <row r="98" spans="1:16" s="8" customFormat="1" ht="16.95" customHeight="1">
      <c r="A98" s="47"/>
      <c r="B98" s="106"/>
      <c r="C98" s="107"/>
      <c r="D98" s="48"/>
      <c r="E98" s="56"/>
      <c r="F98" s="57"/>
      <c r="G98" s="12"/>
      <c r="H98" s="40"/>
      <c r="I98" s="163"/>
      <c r="J98" s="162"/>
      <c r="K98" s="162"/>
      <c r="P98" s="7"/>
    </row>
    <row r="99" spans="1:16" s="8" customFormat="1" ht="16.95" customHeight="1">
      <c r="A99" s="47"/>
      <c r="B99" s="106"/>
      <c r="C99" s="107"/>
      <c r="D99" s="48"/>
      <c r="E99" s="56"/>
      <c r="F99" s="57"/>
      <c r="G99" s="12"/>
      <c r="H99" s="40"/>
      <c r="I99" s="163"/>
      <c r="J99" s="162"/>
      <c r="K99" s="162"/>
      <c r="P99" s="7"/>
    </row>
    <row r="100" spans="1:16" s="8" customFormat="1" ht="16.95" customHeight="1">
      <c r="A100" s="47"/>
      <c r="B100" s="106"/>
      <c r="C100" s="107"/>
      <c r="D100" s="48"/>
      <c r="E100" s="56"/>
      <c r="F100" s="57"/>
      <c r="G100" s="12"/>
      <c r="H100" s="40"/>
      <c r="I100" s="163"/>
      <c r="J100" s="162"/>
      <c r="K100" s="162"/>
      <c r="P100" s="7"/>
    </row>
    <row r="101" spans="1:16" s="8" customFormat="1" ht="16.95" customHeight="1">
      <c r="A101" s="47"/>
      <c r="B101" s="106"/>
      <c r="C101" s="107"/>
      <c r="D101" s="48"/>
      <c r="E101" s="56"/>
      <c r="F101" s="57"/>
      <c r="G101" s="12"/>
      <c r="H101" s="40"/>
      <c r="I101" s="163"/>
      <c r="J101" s="162"/>
      <c r="K101" s="162"/>
      <c r="P101" s="7"/>
    </row>
    <row r="102" spans="1:16" s="8" customFormat="1" ht="16.95" customHeight="1">
      <c r="A102" s="47"/>
      <c r="B102" s="106"/>
      <c r="C102" s="107"/>
      <c r="D102" s="48"/>
      <c r="E102" s="56"/>
      <c r="F102" s="57"/>
      <c r="G102" s="12"/>
      <c r="H102" s="40"/>
      <c r="I102" s="163"/>
      <c r="J102" s="162"/>
      <c r="K102" s="162"/>
      <c r="P102" s="7"/>
    </row>
    <row r="103" spans="1:16" s="8" customFormat="1" ht="16.95" customHeight="1">
      <c r="A103" s="47"/>
      <c r="B103" s="106"/>
      <c r="C103" s="107"/>
      <c r="D103" s="48"/>
      <c r="E103" s="56"/>
      <c r="F103" s="57"/>
      <c r="G103" s="12"/>
      <c r="H103" s="40"/>
      <c r="I103" s="163"/>
      <c r="J103" s="162"/>
      <c r="K103" s="162"/>
      <c r="P103" s="7"/>
    </row>
    <row r="104" spans="1:16" s="8" customFormat="1" ht="16.95" customHeight="1">
      <c r="A104" s="47"/>
      <c r="B104" s="106"/>
      <c r="C104" s="107"/>
      <c r="D104" s="48"/>
      <c r="E104" s="56"/>
      <c r="F104" s="57"/>
      <c r="G104" s="12"/>
      <c r="H104" s="40"/>
      <c r="I104" s="163"/>
      <c r="J104" s="162"/>
      <c r="K104" s="162"/>
      <c r="P104" s="7"/>
    </row>
    <row r="105" spans="1:16" s="8" customFormat="1" ht="16.95" customHeight="1">
      <c r="A105" s="47"/>
      <c r="B105" s="106"/>
      <c r="C105" s="107"/>
      <c r="D105" s="48"/>
      <c r="E105" s="56"/>
      <c r="F105" s="57"/>
      <c r="G105" s="12"/>
      <c r="H105" s="40"/>
      <c r="I105" s="163"/>
      <c r="J105" s="162"/>
      <c r="K105" s="162"/>
      <c r="P105" s="7"/>
    </row>
    <row r="106" spans="1:16" s="8" customFormat="1" ht="16.95" customHeight="1">
      <c r="A106" s="47"/>
      <c r="B106" s="106"/>
      <c r="C106" s="107"/>
      <c r="D106" s="48"/>
      <c r="E106" s="56"/>
      <c r="F106" s="57"/>
      <c r="G106" s="12"/>
      <c r="H106" s="40"/>
      <c r="I106" s="163"/>
      <c r="J106" s="162"/>
      <c r="K106" s="162"/>
      <c r="P106" s="7"/>
    </row>
    <row r="107" spans="1:16" s="8" customFormat="1" ht="16.95" customHeight="1">
      <c r="A107" s="47"/>
      <c r="B107" s="106"/>
      <c r="C107" s="107"/>
      <c r="D107" s="48"/>
      <c r="E107" s="56"/>
      <c r="F107" s="57"/>
      <c r="G107" s="12"/>
      <c r="H107" s="40"/>
      <c r="I107" s="163"/>
      <c r="J107" s="162"/>
      <c r="K107" s="162"/>
      <c r="P107" s="7"/>
    </row>
    <row r="108" spans="1:16" s="8" customFormat="1" ht="16.95" customHeight="1">
      <c r="A108" s="47"/>
      <c r="B108" s="106"/>
      <c r="C108" s="107"/>
      <c r="D108" s="48"/>
      <c r="E108" s="56"/>
      <c r="F108" s="57"/>
      <c r="G108" s="12"/>
      <c r="H108" s="40"/>
      <c r="I108" s="163"/>
      <c r="J108" s="162"/>
      <c r="K108" s="162"/>
      <c r="P108" s="7"/>
    </row>
    <row r="109" spans="1:16" s="8" customFormat="1" ht="16.95" customHeight="1">
      <c r="A109" s="47"/>
      <c r="B109" s="106"/>
      <c r="C109" s="107"/>
      <c r="D109" s="48"/>
      <c r="E109" s="56"/>
      <c r="F109" s="57"/>
      <c r="G109" s="12"/>
      <c r="H109" s="40"/>
      <c r="I109" s="163"/>
      <c r="J109" s="162"/>
      <c r="K109" s="162"/>
      <c r="P109" s="7"/>
    </row>
    <row r="110" spans="1:16" s="8" customFormat="1" ht="16.95" customHeight="1">
      <c r="A110" s="47"/>
      <c r="B110" s="106"/>
      <c r="C110" s="107"/>
      <c r="D110" s="48"/>
      <c r="E110" s="56"/>
      <c r="F110" s="57"/>
      <c r="G110" s="12"/>
      <c r="H110" s="40"/>
      <c r="I110" s="163"/>
      <c r="J110" s="162"/>
      <c r="K110" s="162"/>
      <c r="P110" s="7"/>
    </row>
    <row r="111" spans="1:16" s="8" customFormat="1" ht="16.95" customHeight="1">
      <c r="A111" s="47"/>
      <c r="B111" s="106"/>
      <c r="C111" s="107"/>
      <c r="D111" s="48"/>
      <c r="E111" s="56"/>
      <c r="F111" s="57"/>
      <c r="G111" s="12"/>
      <c r="H111" s="40"/>
      <c r="I111" s="163"/>
      <c r="J111" s="162"/>
      <c r="K111" s="162"/>
      <c r="P111" s="7"/>
    </row>
    <row r="112" spans="1:16" s="8" customFormat="1" ht="16.95" customHeight="1">
      <c r="A112" s="47"/>
      <c r="B112" s="106"/>
      <c r="C112" s="107"/>
      <c r="D112" s="48"/>
      <c r="E112" s="56"/>
      <c r="F112" s="57"/>
      <c r="G112" s="12"/>
      <c r="H112" s="40"/>
      <c r="I112" s="163"/>
      <c r="J112" s="162"/>
      <c r="K112" s="162"/>
      <c r="P112" s="7"/>
    </row>
    <row r="113" spans="1:16" s="8" customFormat="1" ht="16.95" customHeight="1">
      <c r="A113" s="47"/>
      <c r="B113" s="106"/>
      <c r="C113" s="107"/>
      <c r="D113" s="48"/>
      <c r="E113" s="56"/>
      <c r="F113" s="57"/>
      <c r="G113" s="12"/>
      <c r="H113" s="40"/>
      <c r="I113" s="163"/>
      <c r="J113" s="162"/>
      <c r="K113" s="162"/>
      <c r="P113" s="7"/>
    </row>
    <row r="114" spans="1:16" s="8" customFormat="1" ht="16.95" customHeight="1">
      <c r="A114" s="47"/>
      <c r="B114" s="106"/>
      <c r="C114" s="107"/>
      <c r="D114" s="48"/>
      <c r="E114" s="56"/>
      <c r="F114" s="57"/>
      <c r="G114" s="12"/>
      <c r="H114" s="40"/>
      <c r="I114" s="163"/>
      <c r="J114" s="162"/>
      <c r="K114" s="162"/>
      <c r="P114" s="7"/>
    </row>
    <row r="115" spans="1:16" s="8" customFormat="1" ht="16.95" customHeight="1">
      <c r="A115" s="47"/>
      <c r="B115" s="106"/>
      <c r="C115" s="107"/>
      <c r="D115" s="48"/>
      <c r="E115" s="56"/>
      <c r="F115" s="57"/>
      <c r="G115" s="12"/>
      <c r="H115" s="40"/>
      <c r="I115" s="163"/>
      <c r="J115" s="162"/>
      <c r="K115" s="162"/>
      <c r="P115" s="7"/>
    </row>
    <row r="116" spans="1:16" s="8" customFormat="1" ht="16.95" customHeight="1">
      <c r="A116" s="47"/>
      <c r="B116" s="106"/>
      <c r="C116" s="107"/>
      <c r="D116" s="48"/>
      <c r="E116" s="56"/>
      <c r="F116" s="57"/>
      <c r="G116" s="12"/>
      <c r="H116" s="40"/>
      <c r="I116" s="163"/>
      <c r="J116" s="162"/>
      <c r="K116" s="162"/>
      <c r="P116" s="7"/>
    </row>
    <row r="117" spans="1:16" s="8" customFormat="1" ht="16.95" customHeight="1">
      <c r="A117" s="47"/>
      <c r="B117" s="106"/>
      <c r="C117" s="107"/>
      <c r="D117" s="48"/>
      <c r="E117" s="56"/>
      <c r="F117" s="57"/>
      <c r="G117" s="12"/>
      <c r="H117" s="40"/>
      <c r="I117" s="163"/>
      <c r="J117" s="162"/>
      <c r="K117" s="162"/>
      <c r="P117" s="7"/>
    </row>
    <row r="118" spans="1:16" s="8" customFormat="1" ht="16.95" customHeight="1">
      <c r="A118" s="47"/>
      <c r="B118" s="106"/>
      <c r="C118" s="107"/>
      <c r="D118" s="48"/>
      <c r="E118" s="56"/>
      <c r="F118" s="57"/>
      <c r="G118" s="12"/>
      <c r="H118" s="40"/>
      <c r="I118" s="163"/>
      <c r="J118" s="162"/>
      <c r="K118" s="162"/>
      <c r="P118" s="7"/>
    </row>
    <row r="119" spans="1:16" s="8" customFormat="1" ht="16.95" customHeight="1">
      <c r="A119" s="47"/>
      <c r="B119" s="106"/>
      <c r="C119" s="107"/>
      <c r="D119" s="48"/>
      <c r="E119" s="56"/>
      <c r="F119" s="57"/>
      <c r="G119" s="12"/>
      <c r="H119" s="40"/>
      <c r="I119" s="163"/>
      <c r="J119" s="162"/>
      <c r="K119" s="162"/>
      <c r="P119" s="7"/>
    </row>
    <row r="120" spans="1:16" s="8" customFormat="1" ht="16.95" customHeight="1">
      <c r="A120" s="47"/>
      <c r="B120" s="106"/>
      <c r="C120" s="107"/>
      <c r="D120" s="48"/>
      <c r="E120" s="56"/>
      <c r="F120" s="57"/>
      <c r="G120" s="12"/>
      <c r="H120" s="40"/>
      <c r="I120" s="163"/>
      <c r="J120" s="162"/>
      <c r="K120" s="162"/>
      <c r="P120" s="7"/>
    </row>
    <row r="121" spans="1:16" s="8" customFormat="1" ht="16.95" customHeight="1">
      <c r="A121" s="47"/>
      <c r="B121" s="106"/>
      <c r="C121" s="107"/>
      <c r="D121" s="48"/>
      <c r="E121" s="56"/>
      <c r="F121" s="57"/>
      <c r="G121" s="12"/>
      <c r="H121" s="40"/>
      <c r="I121" s="163"/>
      <c r="J121" s="162"/>
      <c r="K121" s="162"/>
      <c r="P121" s="7"/>
    </row>
    <row r="122" spans="1:16" s="8" customFormat="1" ht="16.95" customHeight="1">
      <c r="A122" s="47"/>
      <c r="B122" s="106"/>
      <c r="C122" s="107"/>
      <c r="D122" s="48"/>
      <c r="E122" s="56"/>
      <c r="F122" s="57"/>
      <c r="G122" s="12"/>
      <c r="H122" s="40"/>
      <c r="I122" s="163"/>
      <c r="J122" s="162"/>
      <c r="K122" s="162"/>
      <c r="P122" s="7"/>
    </row>
    <row r="123" spans="1:16" s="8" customFormat="1" ht="16.95" customHeight="1">
      <c r="A123" s="47"/>
      <c r="B123" s="106"/>
      <c r="C123" s="107"/>
      <c r="D123" s="48"/>
      <c r="E123" s="56"/>
      <c r="F123" s="57"/>
      <c r="G123" s="12"/>
      <c r="H123" s="40"/>
      <c r="I123" s="163"/>
      <c r="J123" s="162"/>
      <c r="K123" s="162"/>
      <c r="P123" s="7"/>
    </row>
    <row r="124" spans="1:16" s="8" customFormat="1" ht="16.95" customHeight="1">
      <c r="A124" s="47"/>
      <c r="B124" s="106"/>
      <c r="C124" s="107"/>
      <c r="D124" s="48"/>
      <c r="E124" s="56"/>
      <c r="F124" s="57"/>
      <c r="G124" s="12"/>
      <c r="H124" s="40"/>
      <c r="I124" s="163"/>
      <c r="J124" s="162"/>
      <c r="K124" s="162"/>
      <c r="P124" s="7"/>
    </row>
    <row r="125" spans="1:16" s="8" customFormat="1" ht="16.95" customHeight="1">
      <c r="A125" s="47"/>
      <c r="B125" s="106"/>
      <c r="C125" s="107"/>
      <c r="D125" s="48"/>
      <c r="E125" s="56"/>
      <c r="F125" s="57"/>
      <c r="G125" s="12"/>
      <c r="H125" s="40"/>
      <c r="I125" s="163"/>
      <c r="J125" s="162"/>
      <c r="K125" s="162"/>
      <c r="P125" s="7"/>
    </row>
    <row r="126" spans="1:16" s="8" customFormat="1" ht="16.95" customHeight="1">
      <c r="A126" s="47"/>
      <c r="B126" s="106"/>
      <c r="C126" s="107"/>
      <c r="D126" s="48"/>
      <c r="E126" s="56"/>
      <c r="F126" s="57"/>
      <c r="G126" s="12"/>
      <c r="H126" s="40"/>
      <c r="I126" s="163"/>
      <c r="J126" s="162"/>
      <c r="K126" s="162"/>
      <c r="P126" s="7"/>
    </row>
    <row r="127" spans="1:16" s="8" customFormat="1" ht="16.95" customHeight="1">
      <c r="A127" s="47"/>
      <c r="B127" s="106"/>
      <c r="C127" s="107"/>
      <c r="D127" s="48"/>
      <c r="E127" s="56"/>
      <c r="F127" s="57"/>
      <c r="G127" s="12"/>
      <c r="H127" s="40"/>
      <c r="I127" s="163"/>
      <c r="J127" s="162"/>
      <c r="K127" s="162"/>
      <c r="P127" s="7"/>
    </row>
    <row r="128" spans="1:16" s="8" customFormat="1" ht="16.95" customHeight="1">
      <c r="A128" s="47"/>
      <c r="B128" s="106"/>
      <c r="C128" s="107"/>
      <c r="D128" s="48"/>
      <c r="E128" s="56"/>
      <c r="F128" s="57"/>
      <c r="G128" s="12"/>
      <c r="H128" s="40"/>
      <c r="I128" s="163"/>
      <c r="J128" s="162"/>
      <c r="K128" s="162"/>
      <c r="P128" s="7"/>
    </row>
    <row r="129" spans="1:16" s="8" customFormat="1" ht="16.95" customHeight="1">
      <c r="A129" s="47"/>
      <c r="B129" s="106"/>
      <c r="C129" s="107"/>
      <c r="D129" s="48"/>
      <c r="E129" s="56"/>
      <c r="F129" s="57"/>
      <c r="G129" s="12"/>
      <c r="H129" s="40"/>
      <c r="I129" s="163"/>
      <c r="J129" s="162"/>
      <c r="K129" s="162"/>
      <c r="P129" s="7"/>
    </row>
    <row r="130" spans="1:16" s="8" customFormat="1" ht="16.95" customHeight="1">
      <c r="A130" s="47"/>
      <c r="B130" s="106"/>
      <c r="C130" s="107"/>
      <c r="D130" s="48"/>
      <c r="E130" s="56"/>
      <c r="F130" s="57"/>
      <c r="G130" s="12"/>
      <c r="H130" s="40"/>
      <c r="I130" s="163"/>
      <c r="J130" s="162"/>
      <c r="K130" s="162"/>
      <c r="P130" s="7"/>
    </row>
    <row r="131" spans="1:16" s="8" customFormat="1" ht="16.95" customHeight="1">
      <c r="A131" s="47"/>
      <c r="B131" s="106"/>
      <c r="C131" s="107"/>
      <c r="D131" s="48"/>
      <c r="E131" s="56"/>
      <c r="F131" s="57"/>
      <c r="G131" s="12"/>
      <c r="H131" s="40"/>
      <c r="I131" s="163"/>
      <c r="J131" s="162"/>
      <c r="K131" s="162"/>
      <c r="P131" s="7"/>
    </row>
    <row r="132" spans="1:16" s="8" customFormat="1" ht="16.95" customHeight="1">
      <c r="A132" s="47"/>
      <c r="B132" s="106"/>
      <c r="C132" s="107"/>
      <c r="D132" s="48"/>
      <c r="E132" s="56"/>
      <c r="F132" s="57"/>
      <c r="G132" s="12"/>
      <c r="H132" s="40"/>
      <c r="I132" s="163"/>
      <c r="J132" s="162"/>
      <c r="K132" s="162"/>
      <c r="P132" s="7"/>
    </row>
    <row r="133" spans="1:16" s="8" customFormat="1" ht="16.95" customHeight="1">
      <c r="A133" s="47"/>
      <c r="B133" s="106"/>
      <c r="C133" s="107"/>
      <c r="D133" s="48"/>
      <c r="E133" s="56"/>
      <c r="F133" s="57"/>
      <c r="G133" s="12"/>
      <c r="H133" s="40"/>
      <c r="I133" s="163"/>
      <c r="J133" s="162"/>
      <c r="K133" s="162"/>
      <c r="P133" s="7"/>
    </row>
    <row r="134" spans="1:16" s="8" customFormat="1" ht="16.95" customHeight="1">
      <c r="A134" s="47"/>
      <c r="B134" s="106"/>
      <c r="C134" s="107"/>
      <c r="D134" s="48"/>
      <c r="E134" s="56"/>
      <c r="F134" s="57"/>
      <c r="G134" s="12"/>
      <c r="H134" s="40"/>
      <c r="I134" s="163"/>
      <c r="J134" s="162"/>
      <c r="K134" s="162"/>
      <c r="P134" s="7"/>
    </row>
    <row r="135" spans="1:16" s="8" customFormat="1" ht="16.95" customHeight="1">
      <c r="A135" s="47"/>
      <c r="B135" s="106"/>
      <c r="C135" s="107"/>
      <c r="D135" s="48"/>
      <c r="E135" s="56"/>
      <c r="F135" s="57"/>
      <c r="G135" s="12"/>
      <c r="H135" s="40"/>
      <c r="I135" s="163"/>
      <c r="J135" s="162"/>
      <c r="K135" s="162"/>
      <c r="P135" s="7"/>
    </row>
    <row r="136" spans="1:16" s="8" customFormat="1" ht="16.95" customHeight="1">
      <c r="A136" s="47"/>
      <c r="B136" s="106"/>
      <c r="C136" s="107"/>
      <c r="D136" s="48"/>
      <c r="E136" s="56"/>
      <c r="F136" s="57"/>
      <c r="G136" s="12"/>
      <c r="H136" s="40"/>
      <c r="I136" s="163"/>
      <c r="J136" s="162"/>
      <c r="K136" s="162"/>
      <c r="P136" s="7"/>
    </row>
    <row r="137" spans="1:16" s="8" customFormat="1" ht="16.95" customHeight="1">
      <c r="A137" s="47"/>
      <c r="B137" s="106"/>
      <c r="C137" s="107"/>
      <c r="D137" s="48"/>
      <c r="E137" s="56"/>
      <c r="F137" s="57"/>
      <c r="G137" s="12"/>
      <c r="H137" s="40"/>
      <c r="I137" s="163"/>
      <c r="J137" s="162"/>
      <c r="K137" s="162"/>
      <c r="P137" s="7"/>
    </row>
    <row r="138" spans="1:16" s="8" customFormat="1" ht="16.95" customHeight="1">
      <c r="A138" s="47"/>
      <c r="B138" s="106"/>
      <c r="C138" s="107"/>
      <c r="D138" s="48"/>
      <c r="E138" s="56"/>
      <c r="F138" s="57"/>
      <c r="G138" s="12"/>
      <c r="H138" s="40"/>
      <c r="I138" s="163"/>
      <c r="J138" s="162"/>
      <c r="K138" s="162"/>
      <c r="P138" s="7"/>
    </row>
    <row r="139" spans="1:16" s="8" customFormat="1" ht="16.95" customHeight="1">
      <c r="A139" s="47"/>
      <c r="B139" s="106"/>
      <c r="C139" s="107"/>
      <c r="D139" s="48"/>
      <c r="E139" s="56"/>
      <c r="F139" s="57"/>
      <c r="G139" s="12"/>
      <c r="H139" s="40"/>
      <c r="I139" s="163"/>
      <c r="J139" s="162"/>
      <c r="K139" s="162"/>
      <c r="P139" s="7"/>
    </row>
    <row r="140" spans="1:16" s="8" customFormat="1" ht="16.95" customHeight="1">
      <c r="A140" s="47"/>
      <c r="B140" s="106"/>
      <c r="C140" s="107"/>
      <c r="D140" s="48"/>
      <c r="E140" s="56"/>
      <c r="F140" s="57"/>
      <c r="G140" s="12"/>
      <c r="H140" s="40"/>
      <c r="I140" s="163"/>
      <c r="J140" s="162"/>
      <c r="K140" s="162"/>
      <c r="P140" s="7"/>
    </row>
    <row r="141" spans="1:16" s="8" customFormat="1" ht="16.95" customHeight="1">
      <c r="A141" s="47"/>
      <c r="B141" s="106"/>
      <c r="C141" s="107"/>
      <c r="D141" s="48"/>
      <c r="E141" s="56"/>
      <c r="F141" s="57"/>
      <c r="G141" s="12"/>
      <c r="H141" s="40"/>
      <c r="I141" s="163"/>
      <c r="J141" s="162"/>
      <c r="K141" s="162"/>
      <c r="P141" s="7"/>
    </row>
    <row r="142" spans="1:16" s="8" customFormat="1" ht="16.95" customHeight="1">
      <c r="A142" s="47"/>
      <c r="B142" s="106"/>
      <c r="C142" s="107"/>
      <c r="D142" s="48"/>
      <c r="E142" s="56"/>
      <c r="F142" s="57"/>
      <c r="G142" s="12"/>
      <c r="H142" s="40"/>
      <c r="I142" s="163"/>
      <c r="J142" s="162"/>
      <c r="K142" s="162"/>
      <c r="P142" s="7"/>
    </row>
    <row r="143" spans="1:16" s="8" customFormat="1" ht="16.95" customHeight="1">
      <c r="A143" s="47"/>
      <c r="B143" s="106"/>
      <c r="C143" s="107"/>
      <c r="D143" s="48"/>
      <c r="E143" s="56"/>
      <c r="F143" s="57"/>
      <c r="G143" s="12"/>
      <c r="H143" s="40"/>
      <c r="I143" s="163"/>
      <c r="J143" s="162"/>
      <c r="K143" s="162"/>
      <c r="P143" s="7"/>
    </row>
    <row r="144" spans="1:16" s="8" customFormat="1" ht="16.95" customHeight="1">
      <c r="A144" s="47"/>
      <c r="B144" s="106"/>
      <c r="C144" s="107"/>
      <c r="D144" s="48"/>
      <c r="E144" s="56"/>
      <c r="F144" s="57"/>
      <c r="G144" s="12"/>
      <c r="H144" s="40"/>
      <c r="I144" s="163"/>
      <c r="J144" s="162"/>
      <c r="K144" s="162"/>
      <c r="P144" s="7"/>
    </row>
    <row r="145" spans="1:16" s="8" customFormat="1" ht="16.95" customHeight="1">
      <c r="A145" s="47"/>
      <c r="B145" s="106"/>
      <c r="C145" s="107"/>
      <c r="D145" s="48"/>
      <c r="E145" s="56"/>
      <c r="F145" s="57"/>
      <c r="G145" s="12"/>
      <c r="H145" s="40"/>
      <c r="I145" s="163"/>
      <c r="J145" s="162"/>
      <c r="K145" s="162"/>
      <c r="P145" s="7"/>
    </row>
    <row r="146" spans="1:16" s="8" customFormat="1" ht="16.95" customHeight="1">
      <c r="A146" s="47"/>
      <c r="B146" s="106"/>
      <c r="C146" s="107"/>
      <c r="D146" s="48"/>
      <c r="E146" s="56"/>
      <c r="F146" s="57"/>
      <c r="G146" s="12"/>
      <c r="H146" s="40"/>
      <c r="I146" s="163"/>
      <c r="J146" s="162"/>
      <c r="K146" s="162"/>
      <c r="P146" s="7"/>
    </row>
    <row r="147" spans="1:16" s="8" customFormat="1" ht="16.95" customHeight="1">
      <c r="A147" s="47"/>
      <c r="B147" s="106"/>
      <c r="C147" s="107"/>
      <c r="D147" s="48"/>
      <c r="E147" s="56"/>
      <c r="F147" s="57"/>
      <c r="G147" s="12"/>
      <c r="H147" s="40"/>
      <c r="I147" s="163"/>
      <c r="J147" s="162"/>
      <c r="K147" s="162"/>
      <c r="P147" s="7"/>
    </row>
    <row r="148" spans="1:16" s="8" customFormat="1" ht="16.95" customHeight="1">
      <c r="A148" s="47"/>
      <c r="B148" s="106"/>
      <c r="C148" s="107"/>
      <c r="D148" s="48"/>
      <c r="E148" s="56"/>
      <c r="F148" s="57"/>
      <c r="G148" s="12"/>
      <c r="H148" s="40"/>
      <c r="I148" s="163"/>
      <c r="J148" s="162"/>
      <c r="K148" s="162"/>
      <c r="P148" s="7"/>
    </row>
    <row r="149" spans="1:16" s="8" customFormat="1" ht="16.95" customHeight="1">
      <c r="A149" s="47"/>
      <c r="B149" s="106"/>
      <c r="C149" s="107"/>
      <c r="D149" s="48"/>
      <c r="E149" s="56"/>
      <c r="F149" s="57"/>
      <c r="G149" s="12"/>
      <c r="H149" s="40"/>
      <c r="I149" s="163"/>
      <c r="J149" s="162"/>
      <c r="K149" s="162"/>
      <c r="P149" s="7"/>
    </row>
    <row r="150" spans="1:16" s="8" customFormat="1" ht="16.95" customHeight="1">
      <c r="A150" s="47"/>
      <c r="B150" s="106"/>
      <c r="C150" s="107"/>
      <c r="D150" s="48"/>
      <c r="E150" s="56"/>
      <c r="F150" s="57"/>
      <c r="G150" s="12"/>
      <c r="H150" s="40"/>
      <c r="I150" s="163"/>
      <c r="J150" s="162"/>
      <c r="K150" s="162"/>
      <c r="P150" s="7"/>
    </row>
    <row r="151" spans="1:16" s="8" customFormat="1" ht="16.95" customHeight="1">
      <c r="A151" s="47"/>
      <c r="B151" s="106"/>
      <c r="C151" s="107"/>
      <c r="D151" s="48"/>
      <c r="E151" s="56"/>
      <c r="F151" s="57"/>
      <c r="G151" s="12"/>
      <c r="H151" s="40"/>
      <c r="I151" s="163"/>
      <c r="J151" s="162"/>
      <c r="K151" s="162"/>
      <c r="P151" s="7"/>
    </row>
    <row r="152" spans="1:16" s="8" customFormat="1" ht="16.95" customHeight="1">
      <c r="A152" s="47"/>
      <c r="B152" s="106"/>
      <c r="C152" s="107"/>
      <c r="D152" s="48"/>
      <c r="E152" s="56"/>
      <c r="F152" s="57"/>
      <c r="G152" s="12"/>
      <c r="H152" s="40"/>
      <c r="I152" s="163"/>
      <c r="J152" s="162"/>
      <c r="K152" s="162"/>
      <c r="P152" s="7"/>
    </row>
    <row r="153" spans="1:16" s="8" customFormat="1" ht="16.95" customHeight="1">
      <c r="A153" s="47"/>
      <c r="B153" s="106"/>
      <c r="C153" s="107"/>
      <c r="D153" s="48"/>
      <c r="E153" s="56"/>
      <c r="F153" s="57"/>
      <c r="G153" s="12"/>
      <c r="H153" s="40"/>
      <c r="I153" s="163"/>
      <c r="J153" s="162"/>
      <c r="K153" s="162"/>
      <c r="P153" s="7"/>
    </row>
    <row r="154" spans="1:16" s="8" customFormat="1" ht="16.95" customHeight="1">
      <c r="A154" s="47"/>
      <c r="B154" s="106"/>
      <c r="C154" s="107"/>
      <c r="D154" s="48"/>
      <c r="E154" s="56"/>
      <c r="F154" s="57"/>
      <c r="G154" s="12"/>
      <c r="H154" s="40"/>
      <c r="I154" s="163"/>
      <c r="J154" s="162"/>
      <c r="K154" s="162"/>
      <c r="P154" s="7"/>
    </row>
    <row r="155" spans="1:16" s="8" customFormat="1" ht="16.95" customHeight="1">
      <c r="A155" s="47"/>
      <c r="B155" s="106"/>
      <c r="C155" s="107"/>
      <c r="D155" s="48"/>
      <c r="E155" s="56"/>
      <c r="F155" s="57"/>
      <c r="G155" s="12"/>
      <c r="H155" s="40"/>
      <c r="I155" s="163"/>
      <c r="J155" s="162"/>
      <c r="K155" s="162"/>
      <c r="P155" s="7"/>
    </row>
    <row r="156" spans="1:16" s="8" customFormat="1" ht="16.95" customHeight="1">
      <c r="A156" s="47"/>
      <c r="B156" s="106"/>
      <c r="C156" s="107"/>
      <c r="D156" s="48"/>
      <c r="E156" s="56"/>
      <c r="F156" s="57"/>
      <c r="G156" s="12"/>
      <c r="H156" s="40"/>
      <c r="I156" s="163"/>
      <c r="J156" s="162"/>
      <c r="K156" s="162"/>
      <c r="P156" s="7"/>
    </row>
    <row r="157" spans="1:16" s="8" customFormat="1" ht="16.95" customHeight="1">
      <c r="A157" s="47"/>
      <c r="B157" s="106"/>
      <c r="C157" s="107"/>
      <c r="D157" s="48"/>
      <c r="E157" s="56"/>
      <c r="F157" s="57"/>
      <c r="G157" s="12"/>
      <c r="H157" s="40"/>
      <c r="I157" s="163"/>
      <c r="J157" s="162"/>
      <c r="K157" s="162"/>
      <c r="P157" s="7"/>
    </row>
    <row r="158" spans="1:16" s="8" customFormat="1" ht="16.95" customHeight="1">
      <c r="A158" s="47"/>
      <c r="B158" s="106"/>
      <c r="C158" s="107"/>
      <c r="D158" s="48"/>
      <c r="E158" s="56"/>
      <c r="F158" s="57"/>
      <c r="G158" s="12"/>
      <c r="H158" s="40"/>
      <c r="I158" s="163"/>
      <c r="J158" s="162"/>
      <c r="K158" s="162"/>
      <c r="P158" s="7"/>
    </row>
    <row r="159" spans="1:16" s="8" customFormat="1" ht="16.95" customHeight="1">
      <c r="A159" s="47"/>
      <c r="B159" s="106"/>
      <c r="C159" s="107"/>
      <c r="D159" s="48"/>
      <c r="E159" s="56"/>
      <c r="F159" s="57"/>
      <c r="G159" s="12"/>
      <c r="H159" s="40"/>
      <c r="I159" s="163"/>
      <c r="J159" s="162"/>
      <c r="K159" s="162"/>
      <c r="P159" s="7"/>
    </row>
    <row r="160" spans="1:16" s="8" customFormat="1" ht="16.95" customHeight="1">
      <c r="A160" s="47"/>
      <c r="B160" s="106"/>
      <c r="C160" s="107"/>
      <c r="D160" s="48"/>
      <c r="E160" s="56"/>
      <c r="F160" s="57"/>
      <c r="G160" s="12"/>
      <c r="H160" s="40"/>
      <c r="I160" s="163"/>
      <c r="J160" s="162"/>
      <c r="K160" s="162"/>
      <c r="P160" s="7"/>
    </row>
    <row r="161" spans="1:16" s="8" customFormat="1" ht="16.95" customHeight="1">
      <c r="A161" s="47"/>
      <c r="B161" s="106"/>
      <c r="C161" s="107"/>
      <c r="D161" s="48"/>
      <c r="E161" s="56"/>
      <c r="F161" s="57"/>
      <c r="G161" s="12"/>
      <c r="H161" s="40"/>
      <c r="I161" s="163"/>
      <c r="J161" s="162"/>
      <c r="K161" s="162"/>
      <c r="P161" s="7"/>
    </row>
    <row r="162" spans="1:16" s="8" customFormat="1" ht="16.95" customHeight="1">
      <c r="A162" s="47"/>
      <c r="B162" s="106"/>
      <c r="C162" s="107"/>
      <c r="D162" s="48"/>
      <c r="E162" s="56"/>
      <c r="F162" s="57"/>
      <c r="G162" s="12"/>
      <c r="H162" s="40"/>
      <c r="I162" s="163"/>
      <c r="J162" s="162"/>
      <c r="K162" s="162"/>
      <c r="P162" s="7"/>
    </row>
    <row r="163" spans="1:16" s="8" customFormat="1" ht="16.95" customHeight="1">
      <c r="A163" s="47"/>
      <c r="B163" s="106"/>
      <c r="C163" s="107"/>
      <c r="D163" s="48"/>
      <c r="E163" s="56"/>
      <c r="F163" s="57"/>
      <c r="G163" s="12"/>
      <c r="H163" s="40"/>
      <c r="I163" s="163"/>
      <c r="J163" s="162"/>
      <c r="K163" s="162"/>
      <c r="P163" s="7"/>
    </row>
    <row r="164" spans="1:16" s="8" customFormat="1" ht="16.95" customHeight="1">
      <c r="A164" s="47"/>
      <c r="B164" s="106"/>
      <c r="C164" s="107"/>
      <c r="D164" s="48"/>
      <c r="E164" s="56"/>
      <c r="F164" s="57"/>
      <c r="G164" s="12"/>
      <c r="H164" s="40"/>
      <c r="I164" s="163"/>
      <c r="J164" s="162"/>
      <c r="K164" s="162"/>
      <c r="P164" s="7"/>
    </row>
    <row r="165" spans="1:16" s="8" customFormat="1" ht="16.95" customHeight="1">
      <c r="A165" s="47"/>
      <c r="B165" s="106"/>
      <c r="C165" s="107"/>
      <c r="D165" s="48"/>
      <c r="E165" s="56"/>
      <c r="F165" s="57"/>
      <c r="G165" s="12"/>
      <c r="H165" s="40"/>
      <c r="I165" s="163"/>
      <c r="J165" s="162"/>
      <c r="K165" s="162"/>
      <c r="P165" s="7"/>
    </row>
    <row r="166" spans="1:16" s="8" customFormat="1" ht="16.95" customHeight="1">
      <c r="A166" s="47"/>
      <c r="B166" s="106"/>
      <c r="C166" s="107"/>
      <c r="D166" s="48"/>
      <c r="E166" s="56"/>
      <c r="F166" s="57"/>
      <c r="G166" s="12"/>
      <c r="H166" s="40"/>
      <c r="I166" s="163"/>
      <c r="J166" s="162"/>
      <c r="K166" s="162"/>
      <c r="P166" s="7"/>
    </row>
    <row r="167" spans="1:16" s="8" customFormat="1" ht="16.95" customHeight="1">
      <c r="A167" s="47"/>
      <c r="B167" s="106"/>
      <c r="C167" s="107"/>
      <c r="D167" s="48"/>
      <c r="E167" s="56"/>
      <c r="F167" s="57"/>
      <c r="G167" s="12"/>
      <c r="H167" s="40"/>
      <c r="I167" s="163"/>
      <c r="J167" s="162"/>
      <c r="K167" s="162"/>
      <c r="P167" s="7"/>
    </row>
    <row r="168" spans="1:16" s="8" customFormat="1" ht="16.95" customHeight="1">
      <c r="A168" s="47"/>
      <c r="B168" s="106"/>
      <c r="C168" s="107"/>
      <c r="D168" s="48"/>
      <c r="E168" s="56"/>
      <c r="F168" s="57"/>
      <c r="G168" s="12"/>
      <c r="H168" s="40"/>
      <c r="I168" s="163"/>
      <c r="J168" s="162"/>
      <c r="K168" s="162"/>
      <c r="P168" s="7"/>
    </row>
    <row r="169" spans="1:16" s="8" customFormat="1" ht="16.95" customHeight="1">
      <c r="A169" s="47"/>
      <c r="B169" s="106"/>
      <c r="C169" s="107"/>
      <c r="D169" s="48"/>
      <c r="E169" s="56"/>
      <c r="F169" s="57"/>
      <c r="G169" s="12"/>
      <c r="H169" s="40"/>
      <c r="I169" s="163"/>
      <c r="J169" s="162"/>
      <c r="K169" s="162"/>
      <c r="P169" s="7"/>
    </row>
    <row r="170" spans="1:16" s="8" customFormat="1" ht="16.95" customHeight="1">
      <c r="A170" s="47"/>
      <c r="B170" s="106"/>
      <c r="C170" s="107"/>
      <c r="D170" s="48"/>
      <c r="E170" s="56"/>
      <c r="F170" s="57"/>
      <c r="G170" s="12"/>
      <c r="H170" s="40"/>
      <c r="I170" s="163"/>
      <c r="J170" s="162"/>
      <c r="K170" s="162"/>
      <c r="P170" s="7"/>
    </row>
    <row r="171" spans="1:16" s="8" customFormat="1" ht="16.95" customHeight="1">
      <c r="A171" s="47"/>
      <c r="B171" s="106"/>
      <c r="C171" s="107"/>
      <c r="D171" s="48"/>
      <c r="E171" s="56"/>
      <c r="F171" s="57"/>
      <c r="G171" s="12"/>
      <c r="H171" s="40"/>
      <c r="I171" s="163"/>
      <c r="J171" s="162"/>
      <c r="K171" s="162"/>
      <c r="P171" s="7"/>
    </row>
    <row r="172" spans="1:16" s="8" customFormat="1" ht="16.95" customHeight="1">
      <c r="A172" s="47"/>
      <c r="B172" s="106"/>
      <c r="C172" s="107"/>
      <c r="D172" s="48"/>
      <c r="E172" s="56"/>
      <c r="F172" s="57"/>
      <c r="G172" s="12"/>
      <c r="H172" s="40"/>
      <c r="I172" s="163"/>
      <c r="J172" s="162"/>
      <c r="K172" s="162"/>
      <c r="P172" s="7"/>
    </row>
    <row r="173" spans="1:16" s="8" customFormat="1" ht="16.95" customHeight="1">
      <c r="A173" s="47"/>
      <c r="B173" s="106"/>
      <c r="C173" s="107"/>
      <c r="D173" s="48"/>
      <c r="E173" s="56"/>
      <c r="F173" s="57"/>
      <c r="G173" s="12"/>
      <c r="H173" s="40"/>
      <c r="I173" s="163"/>
      <c r="J173" s="162"/>
      <c r="K173" s="162"/>
      <c r="P173" s="7"/>
    </row>
    <row r="174" spans="1:16" s="8" customFormat="1" ht="16.95" customHeight="1">
      <c r="A174" s="47"/>
      <c r="B174" s="106"/>
      <c r="C174" s="107"/>
      <c r="D174" s="48"/>
      <c r="E174" s="56"/>
      <c r="F174" s="57"/>
      <c r="G174" s="12"/>
      <c r="H174" s="40"/>
      <c r="I174" s="163"/>
      <c r="J174" s="162"/>
      <c r="K174" s="162"/>
      <c r="P174" s="7"/>
    </row>
    <row r="175" spans="1:16" s="8" customFormat="1" ht="16.95" customHeight="1">
      <c r="A175" s="47"/>
      <c r="B175" s="106"/>
      <c r="C175" s="107"/>
      <c r="D175" s="48"/>
      <c r="E175" s="56"/>
      <c r="F175" s="57"/>
      <c r="G175" s="12"/>
      <c r="H175" s="40"/>
      <c r="I175" s="163"/>
      <c r="J175" s="162"/>
      <c r="K175" s="162"/>
      <c r="P175" s="7"/>
    </row>
    <row r="176" spans="1:16" s="8" customFormat="1" ht="16.95" customHeight="1">
      <c r="A176" s="47"/>
      <c r="B176" s="106"/>
      <c r="C176" s="107"/>
      <c r="D176" s="48"/>
      <c r="E176" s="56"/>
      <c r="F176" s="57"/>
      <c r="G176" s="12"/>
      <c r="H176" s="40"/>
      <c r="I176" s="163"/>
      <c r="J176" s="162"/>
      <c r="K176" s="162"/>
      <c r="P176" s="7"/>
    </row>
    <row r="177" spans="1:16" s="8" customFormat="1" ht="16.95" customHeight="1">
      <c r="A177" s="47"/>
      <c r="B177" s="106"/>
      <c r="C177" s="107"/>
      <c r="D177" s="48"/>
      <c r="E177" s="56"/>
      <c r="F177" s="57"/>
      <c r="G177" s="12"/>
      <c r="H177" s="40"/>
      <c r="I177" s="163"/>
      <c r="J177" s="162"/>
      <c r="K177" s="162"/>
      <c r="P177" s="7"/>
    </row>
    <row r="178" spans="1:16" s="8" customFormat="1" ht="16.95" customHeight="1">
      <c r="A178" s="47"/>
      <c r="B178" s="106"/>
      <c r="C178" s="107"/>
      <c r="D178" s="48"/>
      <c r="E178" s="56"/>
      <c r="F178" s="57"/>
      <c r="G178" s="12"/>
      <c r="H178" s="40"/>
      <c r="I178" s="163"/>
      <c r="J178" s="162"/>
      <c r="K178" s="162"/>
      <c r="P178" s="7"/>
    </row>
    <row r="179" spans="1:16" s="8" customFormat="1" ht="16.95" customHeight="1">
      <c r="A179" s="47"/>
      <c r="B179" s="106"/>
      <c r="C179" s="107"/>
      <c r="D179" s="48"/>
      <c r="E179" s="56"/>
      <c r="F179" s="57"/>
      <c r="G179" s="12"/>
      <c r="H179" s="40"/>
      <c r="I179" s="163"/>
      <c r="J179" s="162"/>
      <c r="K179" s="162"/>
      <c r="P179" s="7"/>
    </row>
    <row r="180" spans="1:16" s="8" customFormat="1" ht="16.95" customHeight="1">
      <c r="A180" s="47"/>
      <c r="B180" s="106"/>
      <c r="C180" s="107"/>
      <c r="D180" s="48"/>
      <c r="E180" s="56"/>
      <c r="F180" s="57"/>
      <c r="G180" s="12"/>
      <c r="H180" s="40"/>
      <c r="I180" s="163"/>
      <c r="J180" s="162"/>
      <c r="K180" s="162"/>
      <c r="P180" s="7"/>
    </row>
    <row r="181" spans="1:16" s="8" customFormat="1" ht="16.95" customHeight="1">
      <c r="A181" s="47"/>
      <c r="B181" s="106"/>
      <c r="C181" s="107"/>
      <c r="D181" s="48"/>
      <c r="E181" s="56"/>
      <c r="F181" s="57"/>
      <c r="G181" s="12"/>
      <c r="H181" s="40"/>
      <c r="I181" s="163"/>
      <c r="J181" s="162"/>
      <c r="K181" s="162"/>
      <c r="P181" s="7"/>
    </row>
    <row r="182" spans="1:16" s="8" customFormat="1" ht="16.95" customHeight="1">
      <c r="A182" s="47"/>
      <c r="B182" s="106"/>
      <c r="C182" s="107"/>
      <c r="D182" s="48"/>
      <c r="E182" s="56"/>
      <c r="F182" s="57"/>
      <c r="G182" s="12"/>
      <c r="H182" s="40"/>
      <c r="I182" s="163"/>
      <c r="J182" s="162"/>
      <c r="K182" s="162"/>
      <c r="P182" s="7"/>
    </row>
    <row r="183" spans="1:16" s="8" customFormat="1" ht="16.95" customHeight="1">
      <c r="A183" s="47"/>
      <c r="B183" s="106"/>
      <c r="C183" s="107"/>
      <c r="D183" s="48"/>
      <c r="E183" s="56"/>
      <c r="F183" s="57"/>
      <c r="G183" s="12"/>
      <c r="H183" s="40"/>
      <c r="I183" s="163"/>
      <c r="J183" s="162"/>
      <c r="K183" s="162"/>
      <c r="P183" s="7"/>
    </row>
    <row r="184" spans="1:16" s="8" customFormat="1" ht="16.95" customHeight="1">
      <c r="A184" s="47"/>
      <c r="B184" s="106"/>
      <c r="C184" s="107"/>
      <c r="D184" s="48"/>
      <c r="E184" s="56"/>
      <c r="F184" s="57"/>
      <c r="G184" s="12"/>
      <c r="H184" s="40"/>
      <c r="I184" s="163"/>
      <c r="J184" s="162"/>
      <c r="K184" s="162"/>
      <c r="P184" s="7"/>
    </row>
    <row r="185" spans="1:16" s="8" customFormat="1" ht="16.95" customHeight="1">
      <c r="A185" s="47"/>
      <c r="B185" s="106"/>
      <c r="C185" s="107"/>
      <c r="D185" s="48"/>
      <c r="E185" s="56"/>
      <c r="F185" s="57"/>
      <c r="G185" s="12"/>
      <c r="H185" s="40"/>
      <c r="I185" s="163"/>
      <c r="J185" s="162"/>
      <c r="K185" s="162"/>
      <c r="P185" s="7"/>
    </row>
    <row r="186" spans="1:16" s="8" customFormat="1" ht="16.95" customHeight="1">
      <c r="A186" s="47"/>
      <c r="B186" s="106"/>
      <c r="C186" s="107"/>
      <c r="D186" s="48"/>
      <c r="E186" s="56"/>
      <c r="F186" s="57"/>
      <c r="G186" s="12"/>
      <c r="H186" s="40"/>
      <c r="I186" s="163"/>
      <c r="J186" s="162"/>
      <c r="K186" s="162"/>
      <c r="P186" s="7"/>
    </row>
    <row r="187" spans="1:16" s="8" customFormat="1" ht="16.95" customHeight="1">
      <c r="A187" s="47"/>
      <c r="B187" s="106"/>
      <c r="C187" s="107"/>
      <c r="D187" s="48"/>
      <c r="E187" s="56"/>
      <c r="F187" s="57"/>
      <c r="G187" s="12"/>
      <c r="H187" s="40"/>
      <c r="I187" s="163"/>
      <c r="J187" s="162"/>
      <c r="K187" s="162"/>
      <c r="P187" s="7"/>
    </row>
    <row r="188" spans="1:16" s="8" customFormat="1" ht="16.95" customHeight="1">
      <c r="A188" s="47"/>
      <c r="B188" s="106"/>
      <c r="C188" s="107"/>
      <c r="D188" s="48"/>
      <c r="E188" s="56"/>
      <c r="F188" s="57"/>
      <c r="G188" s="12"/>
      <c r="H188" s="40"/>
      <c r="I188" s="163"/>
      <c r="J188" s="162"/>
      <c r="K188" s="162"/>
      <c r="P188" s="7"/>
    </row>
    <row r="189" spans="1:16" s="8" customFormat="1" ht="16.95" customHeight="1">
      <c r="A189" s="47"/>
      <c r="B189" s="106"/>
      <c r="C189" s="107"/>
      <c r="D189" s="48"/>
      <c r="E189" s="56"/>
      <c r="F189" s="57"/>
      <c r="G189" s="12"/>
      <c r="H189" s="40"/>
      <c r="I189" s="163"/>
      <c r="J189" s="162"/>
      <c r="K189" s="162"/>
      <c r="P189" s="7"/>
    </row>
    <row r="190" spans="1:16" s="8" customFormat="1" ht="16.95" customHeight="1">
      <c r="A190" s="47"/>
      <c r="B190" s="106"/>
      <c r="C190" s="107"/>
      <c r="D190" s="48"/>
      <c r="E190" s="56"/>
      <c r="F190" s="57"/>
      <c r="G190" s="12"/>
      <c r="H190" s="40"/>
      <c r="I190" s="163"/>
      <c r="J190" s="162"/>
      <c r="K190" s="162"/>
      <c r="P190" s="7"/>
    </row>
    <row r="191" spans="1:16" s="8" customFormat="1" ht="16.95" customHeight="1">
      <c r="A191" s="47"/>
      <c r="B191" s="106"/>
      <c r="C191" s="107"/>
      <c r="D191" s="48"/>
      <c r="E191" s="56"/>
      <c r="F191" s="57"/>
      <c r="G191" s="12"/>
      <c r="H191" s="40"/>
      <c r="I191" s="163"/>
      <c r="J191" s="162"/>
      <c r="K191" s="162"/>
      <c r="P191" s="7"/>
    </row>
    <row r="192" spans="1:16" s="8" customFormat="1" ht="16.95" customHeight="1">
      <c r="A192" s="47"/>
      <c r="B192" s="106"/>
      <c r="C192" s="107"/>
      <c r="D192" s="48"/>
      <c r="E192" s="56"/>
      <c r="F192" s="57"/>
      <c r="G192" s="12"/>
      <c r="H192" s="40"/>
      <c r="I192" s="163"/>
      <c r="J192" s="162"/>
      <c r="K192" s="162"/>
      <c r="P192" s="7"/>
    </row>
    <row r="193" spans="1:16" s="8" customFormat="1" ht="16.95" customHeight="1">
      <c r="A193" s="47"/>
      <c r="B193" s="106"/>
      <c r="C193" s="107"/>
      <c r="D193" s="48"/>
      <c r="E193" s="56"/>
      <c r="F193" s="57"/>
      <c r="G193" s="12"/>
      <c r="H193" s="40"/>
      <c r="I193" s="163"/>
      <c r="J193" s="162"/>
      <c r="K193" s="162"/>
      <c r="P193" s="7"/>
    </row>
    <row r="194" spans="1:16" s="8" customFormat="1" ht="16.95" customHeight="1">
      <c r="A194" s="47"/>
      <c r="B194" s="106"/>
      <c r="C194" s="107"/>
      <c r="D194" s="48"/>
      <c r="E194" s="56"/>
      <c r="F194" s="57"/>
      <c r="G194" s="12"/>
      <c r="H194" s="40"/>
      <c r="I194" s="163"/>
      <c r="J194" s="162"/>
      <c r="K194" s="162"/>
      <c r="P194" s="7"/>
    </row>
    <row r="195" spans="1:16" s="8" customFormat="1" ht="16.95" customHeight="1">
      <c r="A195" s="47"/>
      <c r="B195" s="106"/>
      <c r="C195" s="107"/>
      <c r="D195" s="48"/>
      <c r="E195" s="56"/>
      <c r="F195" s="57"/>
      <c r="G195" s="12"/>
      <c r="H195" s="40"/>
      <c r="I195" s="163"/>
      <c r="J195" s="162"/>
      <c r="K195" s="162"/>
      <c r="P195" s="7"/>
    </row>
    <row r="196" spans="1:16" s="8" customFormat="1" ht="16.95" customHeight="1">
      <c r="A196" s="47"/>
      <c r="B196" s="106"/>
      <c r="C196" s="107"/>
      <c r="D196" s="48"/>
      <c r="E196" s="56"/>
      <c r="F196" s="57"/>
      <c r="G196" s="12"/>
      <c r="H196" s="40"/>
      <c r="I196" s="163"/>
      <c r="J196" s="162"/>
      <c r="K196" s="162"/>
      <c r="P196" s="7"/>
    </row>
    <row r="197" spans="1:16" s="8" customFormat="1" ht="16.95" customHeight="1">
      <c r="A197" s="47"/>
      <c r="B197" s="106"/>
      <c r="C197" s="107"/>
      <c r="D197" s="48"/>
      <c r="E197" s="56"/>
      <c r="F197" s="57"/>
      <c r="G197" s="12"/>
      <c r="H197" s="40"/>
      <c r="I197" s="163"/>
      <c r="J197" s="162"/>
      <c r="K197" s="162"/>
      <c r="P197" s="7"/>
    </row>
    <row r="198" spans="1:16" s="8" customFormat="1" ht="16.95" customHeight="1">
      <c r="A198" s="47"/>
      <c r="B198" s="106"/>
      <c r="C198" s="107"/>
      <c r="D198" s="48"/>
      <c r="E198" s="56"/>
      <c r="F198" s="57"/>
      <c r="G198" s="12"/>
      <c r="H198" s="40"/>
      <c r="I198" s="163"/>
      <c r="J198" s="162"/>
      <c r="K198" s="162"/>
      <c r="P198" s="7"/>
    </row>
    <row r="199" spans="1:16" s="8" customFormat="1" ht="16.95" customHeight="1">
      <c r="A199" s="47"/>
      <c r="B199" s="106"/>
      <c r="C199" s="107"/>
      <c r="D199" s="48"/>
      <c r="E199" s="56"/>
      <c r="F199" s="57"/>
      <c r="G199" s="12"/>
      <c r="H199" s="40"/>
      <c r="I199" s="163"/>
      <c r="J199" s="162"/>
      <c r="K199" s="162"/>
      <c r="P199" s="7"/>
    </row>
    <row r="200" spans="1:16" s="8" customFormat="1" ht="16.95" customHeight="1">
      <c r="A200" s="47"/>
      <c r="B200" s="106"/>
      <c r="C200" s="107"/>
      <c r="D200" s="48"/>
      <c r="E200" s="56"/>
      <c r="F200" s="57"/>
      <c r="G200" s="12"/>
      <c r="H200" s="40"/>
      <c r="I200" s="163"/>
      <c r="J200" s="162"/>
      <c r="K200" s="162"/>
      <c r="P200" s="7"/>
    </row>
    <row r="201" spans="1:16" s="8" customFormat="1" ht="16.95" customHeight="1">
      <c r="A201" s="47"/>
      <c r="B201" s="106"/>
      <c r="C201" s="107"/>
      <c r="D201" s="48"/>
      <c r="E201" s="56"/>
      <c r="F201" s="57"/>
      <c r="G201" s="12"/>
      <c r="H201" s="40"/>
      <c r="I201" s="163"/>
      <c r="J201" s="162"/>
      <c r="K201" s="162"/>
      <c r="P201" s="7"/>
    </row>
    <row r="202" spans="1:16" s="8" customFormat="1" ht="16.95" customHeight="1">
      <c r="A202" s="47"/>
      <c r="B202" s="106"/>
      <c r="C202" s="107"/>
      <c r="D202" s="48"/>
      <c r="E202" s="56"/>
      <c r="F202" s="57"/>
      <c r="G202" s="12"/>
      <c r="H202" s="40"/>
      <c r="I202" s="163"/>
      <c r="J202" s="162"/>
      <c r="K202" s="162"/>
      <c r="P202" s="7"/>
    </row>
    <row r="203" spans="1:16" s="8" customFormat="1" ht="16.95" customHeight="1">
      <c r="A203" s="47"/>
      <c r="B203" s="106"/>
      <c r="C203" s="107"/>
      <c r="D203" s="48"/>
      <c r="E203" s="56"/>
      <c r="F203" s="57"/>
      <c r="G203" s="12"/>
      <c r="H203" s="40"/>
      <c r="I203" s="163"/>
      <c r="J203" s="162"/>
      <c r="K203" s="162"/>
      <c r="P203" s="7"/>
    </row>
    <row r="204" spans="1:16" s="8" customFormat="1" ht="16.95" customHeight="1">
      <c r="A204" s="47"/>
      <c r="B204" s="106"/>
      <c r="C204" s="107"/>
      <c r="D204" s="48"/>
      <c r="E204" s="56"/>
      <c r="F204" s="57"/>
      <c r="G204" s="12"/>
      <c r="H204" s="40"/>
      <c r="I204" s="163"/>
      <c r="J204" s="162"/>
      <c r="K204" s="162"/>
      <c r="P204" s="7"/>
    </row>
    <row r="205" spans="1:16" s="8" customFormat="1" ht="16.95" customHeight="1">
      <c r="A205" s="47"/>
      <c r="B205" s="106"/>
      <c r="C205" s="107"/>
      <c r="D205" s="48"/>
      <c r="E205" s="56"/>
      <c r="F205" s="57"/>
      <c r="G205" s="12"/>
      <c r="H205" s="40"/>
      <c r="I205" s="163"/>
      <c r="J205" s="162"/>
      <c r="K205" s="162"/>
      <c r="P205" s="7"/>
    </row>
    <row r="206" spans="1:16" s="8" customFormat="1" ht="16.95" customHeight="1">
      <c r="A206" s="47"/>
      <c r="B206" s="106"/>
      <c r="C206" s="107"/>
      <c r="D206" s="48"/>
      <c r="E206" s="56"/>
      <c r="F206" s="57"/>
      <c r="G206" s="12"/>
      <c r="H206" s="40"/>
      <c r="I206" s="163"/>
      <c r="J206" s="162"/>
      <c r="K206" s="162"/>
      <c r="P206" s="7"/>
    </row>
    <row r="207" spans="1:16" s="8" customFormat="1" ht="16.95" customHeight="1" thickBot="1">
      <c r="A207" s="49"/>
      <c r="B207" s="108"/>
      <c r="C207" s="109"/>
      <c r="D207" s="50"/>
      <c r="E207" s="58"/>
      <c r="F207" s="59"/>
      <c r="G207" s="41"/>
      <c r="H207" s="42"/>
      <c r="I207" s="164"/>
      <c r="J207" s="165"/>
      <c r="K207" s="223"/>
      <c r="P207" s="7"/>
    </row>
    <row r="208" spans="1:16"/>
  </sheetData>
  <sheetProtection algorithmName="SHA-512" hashValue="MoF9kdTURKq24Dtr/rPvm4WVoVm92gKE+PXhNbVyDAmqF6RwI+QeVycpR4bZsll8dDbrmKR4jkOtrNlurqY7tw==" saltValue="yqD4iC366OsNmSnb3kYGSQ==" spinCount="100000" sheet="1" objects="1" scenarios="1" selectLockedCells="1"/>
  <mergeCells count="12">
    <mergeCell ref="K4:K6"/>
    <mergeCell ref="E5:F5"/>
    <mergeCell ref="G5:G6"/>
    <mergeCell ref="H5:H6"/>
    <mergeCell ref="I5:I6"/>
    <mergeCell ref="J5:J6"/>
    <mergeCell ref="C1:D1"/>
    <mergeCell ref="C2:D2"/>
    <mergeCell ref="A5:A6"/>
    <mergeCell ref="B5:B6"/>
    <mergeCell ref="C5:C6"/>
    <mergeCell ref="D5:D6"/>
  </mergeCells>
  <conditionalFormatting sqref="K8:K207">
    <cfRule type="expression" dxfId="20" priority="16">
      <formula>K8=""</formula>
    </cfRule>
    <cfRule type="expression" dxfId="19" priority="84">
      <formula>K8&lt;0</formula>
    </cfRule>
  </conditionalFormatting>
  <conditionalFormatting sqref="A8:A199">
    <cfRule type="cellIs" dxfId="18" priority="18" operator="between">
      <formula>7560000000000</formula>
      <formula>7569999999999</formula>
    </cfRule>
    <cfRule type="cellIs" dxfId="17" priority="19" operator="between">
      <formula>0</formula>
      <formula>9999999999</formula>
    </cfRule>
  </conditionalFormatting>
  <conditionalFormatting sqref="A8:J8 A9:I199 J9:J207">
    <cfRule type="expression" dxfId="16" priority="17">
      <formula>A8=""</formula>
    </cfRule>
  </conditionalFormatting>
  <conditionalFormatting sqref="K7">
    <cfRule type="expression" dxfId="15" priority="11">
      <formula>K7=""</formula>
    </cfRule>
    <cfRule type="expression" dxfId="14" priority="15">
      <formula>K7&lt;0</formula>
    </cfRule>
  </conditionalFormatting>
  <conditionalFormatting sqref="A7">
    <cfRule type="cellIs" dxfId="13" priority="13" operator="between">
      <formula>7560000000000</formula>
      <formula>7569999999999</formula>
    </cfRule>
    <cfRule type="cellIs" dxfId="12" priority="14" operator="between">
      <formula>0</formula>
      <formula>9999999999</formula>
    </cfRule>
  </conditionalFormatting>
  <conditionalFormatting sqref="A7:J7">
    <cfRule type="expression" dxfId="11" priority="12">
      <formula>A7=""</formula>
    </cfRule>
  </conditionalFormatting>
  <conditionalFormatting sqref="A200:A207">
    <cfRule type="cellIs" dxfId="10" priority="3" operator="between">
      <formula>7560000000000</formula>
      <formula>7569999999999</formula>
    </cfRule>
    <cfRule type="cellIs" dxfId="9" priority="4" operator="between">
      <formula>0</formula>
      <formula>9999999999</formula>
    </cfRule>
  </conditionalFormatting>
  <conditionalFormatting sqref="A200:I207">
    <cfRule type="expression" dxfId="8" priority="2">
      <formula>A200=""</formula>
    </cfRule>
  </conditionalFormatting>
  <dataValidations xWindow="1156" yWindow="689" count="8">
    <dataValidation allowBlank="1" showInputMessage="1" showErrorMessage="1" prompt="Alle Absenzen wie Krankheit, Ferien, Militär, freiwillige Stundenkompensationen etc." sqref="H5" xr:uid="{00000000-0002-0000-0200-000000000000}"/>
    <dataValidation allowBlank="1" showInputMessage="1" showErrorMessage="1" promptTitle="Zwingend für die Berechnung!" prompt="Wenn Sie eine Berechnungsvorschau auf dem Blatt 1044Ed Abrechnung wünschen, müssen Sie den Vergütungssaldo aus der Spalte:_x000a__x000a_&quot;Vergütungssaldo Ende Monat für Übertrag in nächsten Monat&quot;_x000a__x000a_des Blatts &quot;1044Cd Abrechnung&quot; vom letzten Monat eintragen." sqref="K4:K7" xr:uid="{00000000-0002-0000-0200-000001000000}"/>
    <dataValidation allowBlank="1" showInputMessage="1" showErrorMessage="1" prompt="Geben Sie die AHV-Nummer ohne Punkte ein._x000a_Der Ländercode (erste drei Ziffern = 756) ist nicht zwingend notwendig. Die AHV-Nummer wird automatisch formatiert." sqref="A8:A207" xr:uid="{00000000-0002-0000-0200-000002000000}"/>
    <dataValidation allowBlank="1" showInputMessage="1" showErrorMessage="1" prompt="Anzahl Tage (5 Tage pro Woche) in der Zeitspanne._x000a__x000a_Liegen innerhalb der massgebenden Zeitspanne Monate ohne Verdienst, dürfen diese Tage nicht mitgezählt werden." sqref="G8:G207" xr:uid="{00000000-0002-0000-0200-000003000000}"/>
    <dataValidation allowBlank="1" showInputMessage="1" showErrorMessage="1" prompt="Anzahl Tage mit bezahlter und/oder unbezahlter Abwesenheit: Krankheit, Unfall, Militär, Ferien, unbezahlter Urlaub etc." sqref="H8:H207" xr:uid="{00000000-0002-0000-0200-000004000000}"/>
    <dataValidation allowBlank="1" showInputMessage="1" showErrorMessage="1" prompt="Gesamter AHV-pflichtiger Bruttoverdienst der letzten 12 Monate." sqref="I8:I207" xr:uid="{00000000-0002-0000-0200-000005000000}"/>
    <dataValidation allowBlank="1" showInputMessage="1" showErrorMessage="1" promptTitle="Zwingend für die Berechnung" prompt="Wenn Sie eine Berechnungsvorschau auf dem Blatt 1044Ed Abrechnung wünschen, müssen Sie den Vergütungssaldo aus der Spalte L:_x000a__x000a_&quot;Vergütungssaldo Ende Monat&quot;_x000a__x000a_des Blatts &quot;1044Ed Abrechnung&quot; vom letzten Monat eintragen." sqref="K8:K207" xr:uid="{00000000-0002-0000-0200-000006000000}"/>
    <dataValidation allowBlank="1" showInputMessage="1" showErrorMessage="1" prompt="Gesamter AHV-pflichtiger Bruttoverdienst im Abrechnungsmonat." sqref="J8:J207" xr:uid="{00000000-0002-0000-0200-000007000000}"/>
  </dataValidations>
  <pageMargins left="0.70866141732283472" right="0.70866141732283472" top="0.78740157480314965" bottom="0.78740157480314965" header="0.31496062992125984" footer="0.31496062992125984"/>
  <pageSetup paperSize="9" scale="55" fitToHeight="0" orientation="portrait" r:id="rId1"/>
  <headerFooter>
    <oddHeader>&amp;C&amp;"Arial,Fett"&amp;28Stammdaten Mitarbeitende</oddHeader>
    <oddFooter>&amp;L&amp;F / &amp;A / 01.2024&amp;RSeite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0070C0"/>
    <pageSetUpPr fitToPage="1"/>
  </sheetPr>
  <dimension ref="A1:X212"/>
  <sheetViews>
    <sheetView showGridLines="0" zoomScale="85" zoomScaleNormal="85" zoomScaleSheetLayoutView="85" zoomScalePageLayoutView="85" workbookViewId="0">
      <pane ySplit="11" topLeftCell="A12" activePane="bottomLeft" state="frozen"/>
      <selection pane="bottomLeft" activeCell="C10" sqref="C10"/>
    </sheetView>
  </sheetViews>
  <sheetFormatPr baseColWidth="10" defaultColWidth="0" defaultRowHeight="13.2" zeroHeight="1"/>
  <cols>
    <col min="1" max="1" width="16.6640625" style="2" customWidth="1"/>
    <col min="2" max="3" width="20.6640625" style="2" customWidth="1"/>
    <col min="4" max="5" width="11.6640625" style="13" customWidth="1"/>
    <col min="6" max="6" width="11.6640625" style="31" customWidth="1"/>
    <col min="7" max="7" width="11.6640625" style="2" customWidth="1"/>
    <col min="8" max="8" width="11.6640625" style="31" customWidth="1"/>
    <col min="9" max="18" width="11.6640625" style="2" customWidth="1"/>
    <col min="19" max="19" width="5.6640625" style="2" customWidth="1"/>
    <col min="20" max="21" width="9" style="2" hidden="1" customWidth="1"/>
    <col min="22" max="23" width="8.44140625" style="2" hidden="1" customWidth="1"/>
    <col min="24" max="24" width="9" style="2" hidden="1" customWidth="1"/>
    <col min="25" max="16384" width="8.44140625" style="2" hidden="1"/>
  </cols>
  <sheetData>
    <row r="1" spans="1:24" s="8" customFormat="1" ht="16.95" customHeight="1">
      <c r="B1" s="77" t="s">
        <v>348</v>
      </c>
      <c r="C1" s="310" t="str">
        <f>'1044Ad Antrag'!D6</f>
        <v xml:space="preserve">  Heimarbeit</v>
      </c>
      <c r="D1" s="311"/>
      <c r="E1" s="29"/>
      <c r="F1" s="29"/>
      <c r="H1" s="29"/>
      <c r="J1" s="24"/>
      <c r="K1" s="24"/>
      <c r="M1" s="24"/>
      <c r="N1" s="24"/>
      <c r="S1" s="25"/>
    </row>
    <row r="2" spans="1:24" s="8" customFormat="1" ht="16.95" customHeight="1" thickBot="1">
      <c r="B2" s="78" t="s">
        <v>318</v>
      </c>
      <c r="C2" s="312" t="str">
        <f>'1044Ad Antrag'!$D$24</f>
        <v xml:space="preserve"> </v>
      </c>
      <c r="D2" s="313"/>
      <c r="E2" s="29"/>
      <c r="F2" s="29"/>
      <c r="H2" s="29"/>
      <c r="N2" s="4"/>
      <c r="P2" s="64"/>
      <c r="Q2" s="64"/>
      <c r="S2" s="3"/>
    </row>
    <row r="3" spans="1:24" ht="51.6" customHeight="1" thickBot="1">
      <c r="D3" s="30"/>
      <c r="E3" s="30"/>
      <c r="F3" s="30"/>
      <c r="G3" s="8"/>
      <c r="H3" s="30"/>
      <c r="I3" s="8"/>
      <c r="J3" s="8"/>
      <c r="K3" s="8"/>
      <c r="L3" s="5"/>
      <c r="M3" s="4"/>
      <c r="N3" s="4"/>
      <c r="Q3" s="5"/>
      <c r="S3" s="3"/>
    </row>
    <row r="4" spans="1:24" s="8" customFormat="1" ht="16.95" customHeight="1">
      <c r="A4" s="81" t="s">
        <v>330</v>
      </c>
      <c r="B4" s="43"/>
      <c r="C4" s="43"/>
      <c r="D4" s="72"/>
      <c r="E4" s="43"/>
      <c r="F4" s="43"/>
      <c r="G4" s="43"/>
      <c r="H4" s="43"/>
      <c r="I4" s="43"/>
      <c r="J4" s="43"/>
      <c r="K4" s="43"/>
      <c r="L4" s="43"/>
      <c r="M4" s="72"/>
      <c r="N4" s="43"/>
      <c r="O4" s="43"/>
      <c r="P4" s="43"/>
      <c r="Q4" s="43"/>
      <c r="R4" s="80" t="s">
        <v>401</v>
      </c>
      <c r="S4" s="3"/>
    </row>
    <row r="5" spans="1:24" s="8" customFormat="1" ht="16.95" customHeight="1">
      <c r="A5" s="82"/>
      <c r="B5" s="73" t="s">
        <v>444</v>
      </c>
      <c r="C5" s="74">
        <f>COUNT(P12:P111)</f>
        <v>0</v>
      </c>
      <c r="D5" s="73"/>
      <c r="E5" s="74"/>
      <c r="F5" s="74"/>
      <c r="G5" s="34" t="s">
        <v>408</v>
      </c>
      <c r="H5" s="208">
        <f>K8</f>
        <v>0</v>
      </c>
      <c r="I5" s="32"/>
      <c r="J5" s="32"/>
      <c r="K5" s="32"/>
      <c r="L5" s="86" t="e">
        <f>IF(SUM(M12:M111)/SUM(H12:H111)&lt;0.1,"Mindestausfall 10%","")</f>
        <v>#DIV/0!</v>
      </c>
      <c r="M5" s="73"/>
      <c r="N5" s="76"/>
      <c r="O5" s="32"/>
      <c r="P5" s="32"/>
      <c r="Q5" s="34" t="s">
        <v>331</v>
      </c>
      <c r="R5" s="210" t="e">
        <f>IF(L5="",SUM(Q12:Q111),0)</f>
        <v>#DIV/0!</v>
      </c>
      <c r="S5" s="3"/>
    </row>
    <row r="6" spans="1:24" s="8" customFormat="1" ht="16.95" customHeight="1" thickBot="1">
      <c r="A6" s="83"/>
      <c r="B6" s="84" t="s">
        <v>332</v>
      </c>
      <c r="C6" s="85">
        <f>COUNT(P12:P111)-COUNTIF(P12:P111,0)</f>
        <v>0</v>
      </c>
      <c r="D6" s="44"/>
      <c r="E6" s="75"/>
      <c r="F6" s="85"/>
      <c r="G6" s="44" t="s">
        <v>409</v>
      </c>
      <c r="H6" s="209">
        <f>N8-O8</f>
        <v>0</v>
      </c>
      <c r="I6" s="45"/>
      <c r="J6" s="45"/>
      <c r="K6" s="45"/>
      <c r="L6" s="87" t="e">
        <f>IF(SUM(M12:M111)/SUM(H12:H111)&lt;0.1,"nicht erreicht","")</f>
        <v>#DIV/0!</v>
      </c>
      <c r="M6" s="44"/>
      <c r="N6" s="79"/>
      <c r="O6" s="45"/>
      <c r="P6" s="45"/>
      <c r="Q6" s="46" t="s">
        <v>333</v>
      </c>
      <c r="R6" s="211" t="e">
        <f>IF(L6="",SUM(P12:P111)+R5,0)</f>
        <v>#DIV/0!</v>
      </c>
      <c r="S6" s="3"/>
    </row>
    <row r="7" spans="1:24" ht="16.95" customHeight="1" thickBot="1">
      <c r="D7" s="30"/>
      <c r="E7" s="30"/>
      <c r="F7" s="30"/>
      <c r="G7" s="8"/>
      <c r="H7" s="30"/>
      <c r="I7" s="8"/>
      <c r="J7" s="8"/>
      <c r="K7" s="8"/>
      <c r="L7" s="5"/>
      <c r="M7" s="4"/>
      <c r="N7" s="4"/>
      <c r="Q7" s="5"/>
      <c r="S7" s="3"/>
    </row>
    <row r="8" spans="1:24" s="23" customFormat="1" ht="16.95" customHeight="1" thickBot="1">
      <c r="A8" s="51" t="s">
        <v>415</v>
      </c>
      <c r="B8" s="52"/>
      <c r="C8" s="52"/>
      <c r="D8" s="154" t="s">
        <v>338</v>
      </c>
      <c r="E8" s="53"/>
      <c r="F8" s="53"/>
      <c r="G8" s="62"/>
      <c r="H8" s="90"/>
      <c r="I8" s="62"/>
      <c r="J8" s="90"/>
      <c r="K8" s="90">
        <f>SUM(K12:K111)</f>
        <v>0</v>
      </c>
      <c r="L8" s="90"/>
      <c r="M8" s="62">
        <f t="shared" ref="M8:P8" si="0">SUM(M12:M111)</f>
        <v>0</v>
      </c>
      <c r="N8" s="62">
        <f t="shared" si="0"/>
        <v>0</v>
      </c>
      <c r="O8" s="62">
        <f t="shared" si="0"/>
        <v>0</v>
      </c>
      <c r="P8" s="62">
        <f t="shared" si="0"/>
        <v>0</v>
      </c>
      <c r="Q8" s="62"/>
      <c r="R8" s="63"/>
      <c r="S8" s="3"/>
    </row>
    <row r="9" spans="1:24" ht="42" customHeight="1">
      <c r="A9" s="95"/>
      <c r="B9" s="96"/>
      <c r="C9" s="97"/>
      <c r="D9" s="315" t="s">
        <v>340</v>
      </c>
      <c r="E9" s="317" t="s">
        <v>344</v>
      </c>
      <c r="F9" s="308" t="s">
        <v>354</v>
      </c>
      <c r="G9" s="315" t="s">
        <v>355</v>
      </c>
      <c r="H9" s="314" t="s">
        <v>353</v>
      </c>
      <c r="I9" s="314"/>
      <c r="J9" s="321" t="s">
        <v>345</v>
      </c>
      <c r="K9" s="323" t="s">
        <v>440</v>
      </c>
      <c r="L9" s="325" t="s">
        <v>352</v>
      </c>
      <c r="M9" s="327" t="s">
        <v>359</v>
      </c>
      <c r="N9" s="328"/>
      <c r="O9" s="308" t="s">
        <v>360</v>
      </c>
      <c r="P9" s="315" t="s">
        <v>441</v>
      </c>
      <c r="Q9" s="319" t="s">
        <v>346</v>
      </c>
      <c r="R9" s="308" t="s">
        <v>442</v>
      </c>
      <c r="S9" s="94"/>
    </row>
    <row r="10" spans="1:24" ht="28.95" customHeight="1">
      <c r="A10" s="91" t="s">
        <v>312</v>
      </c>
      <c r="B10" s="92" t="s">
        <v>3</v>
      </c>
      <c r="C10" s="93" t="s">
        <v>2</v>
      </c>
      <c r="D10" s="316"/>
      <c r="E10" s="318"/>
      <c r="F10" s="309"/>
      <c r="G10" s="316"/>
      <c r="H10" s="99">
        <v>1</v>
      </c>
      <c r="I10" s="98">
        <v>0.8</v>
      </c>
      <c r="J10" s="322"/>
      <c r="K10" s="324"/>
      <c r="L10" s="326"/>
      <c r="M10" s="99">
        <v>1</v>
      </c>
      <c r="N10" s="98">
        <v>0.8</v>
      </c>
      <c r="O10" s="309"/>
      <c r="P10" s="316"/>
      <c r="Q10" s="320"/>
      <c r="R10" s="309"/>
      <c r="S10" s="33"/>
    </row>
    <row r="11" spans="1:24" ht="16.95" customHeight="1">
      <c r="A11" s="185" t="s">
        <v>423</v>
      </c>
      <c r="B11" s="186" t="s">
        <v>421</v>
      </c>
      <c r="C11" s="187" t="s">
        <v>422</v>
      </c>
      <c r="D11" s="191">
        <v>122</v>
      </c>
      <c r="E11" s="188">
        <v>12863</v>
      </c>
      <c r="F11" s="189">
        <v>105.43</v>
      </c>
      <c r="G11" s="191">
        <v>1000</v>
      </c>
      <c r="H11" s="190">
        <v>2287.9299999999998</v>
      </c>
      <c r="I11" s="192">
        <v>1830.34</v>
      </c>
      <c r="J11" s="191">
        <v>92</v>
      </c>
      <c r="K11" s="188">
        <v>-1287.93</v>
      </c>
      <c r="L11" s="189">
        <v>0</v>
      </c>
      <c r="M11" s="193">
        <v>1195.93</v>
      </c>
      <c r="N11" s="192">
        <v>956.74</v>
      </c>
      <c r="O11" s="189">
        <v>843.48</v>
      </c>
      <c r="P11" s="191">
        <v>113.27</v>
      </c>
      <c r="Q11" s="188">
        <v>76.540000000000006</v>
      </c>
      <c r="R11" s="194">
        <v>189.81</v>
      </c>
      <c r="S11" s="14"/>
    </row>
    <row r="12" spans="1:24" s="1" customFormat="1" ht="16.95" customHeight="1">
      <c r="A12" s="180" t="str">
        <f>IF('1044Bd Stammdaten Mitarb.'!A8="","",'1044Bd Stammdaten Mitarb.'!A8)</f>
        <v/>
      </c>
      <c r="B12" s="181" t="str">
        <f>IF('1044Bd Stammdaten Mitarb.'!B8="","",'1044Bd Stammdaten Mitarb.'!B8)</f>
        <v/>
      </c>
      <c r="C12" s="182" t="str">
        <f>IF('1044Bd Stammdaten Mitarb.'!C8="","",'1044Bd Stammdaten Mitarb.'!C8)</f>
        <v/>
      </c>
      <c r="D12" s="195" t="str">
        <f>IF('1044Bd Stammdaten Mitarb.'!G8-'1044Bd Stammdaten Mitarb.'!H8&lt;=0,"",'1044Bd Stammdaten Mitarb.'!G8-'1044Bd Stammdaten Mitarb.'!H8)</f>
        <v/>
      </c>
      <c r="E12" s="183" t="str">
        <f>IF('1044Bd Stammdaten Mitarb.'!I8="","",'1044Bd Stammdaten Mitarb.'!I8)</f>
        <v/>
      </c>
      <c r="F12" s="184" t="str">
        <f>IF('1044Bd Stammdaten Mitarb.'!A8="","",IF('1044Bd Stammdaten Mitarb.'!G8=0,0,E12/D12))</f>
        <v/>
      </c>
      <c r="G12" s="195" t="str">
        <f>IF(A12="","",IF('1044Bd Stammdaten Mitarb.'!J8&gt;'1044Ad Antrag'!$B$28,'1044Ad Antrag'!$B$28,'1044Bd Stammdaten Mitarb.'!J8))</f>
        <v/>
      </c>
      <c r="H12" s="60" t="str">
        <f>IF('1044Bd Stammdaten Mitarb.'!A8="","",IF(F12*21.7&gt;'1044Ad Antrag'!$B$28,'1044Ad Antrag'!$B$28,F12*21.7))</f>
        <v/>
      </c>
      <c r="I12" s="196" t="str">
        <f t="shared" ref="I12:I43" si="1">IF(A12="","",H12*0.8)</f>
        <v/>
      </c>
      <c r="J12" s="195" t="str">
        <f>IF('1044Bd Stammdaten Mitarb.'!K8="","",'1044Bd Stammdaten Mitarb.'!K8)</f>
        <v/>
      </c>
      <c r="K12" s="183" t="str">
        <f t="shared" ref="K12:K43" si="2">IF(A12="","",G12-H12)</f>
        <v/>
      </c>
      <c r="L12" s="197" t="str">
        <f t="shared" ref="L12:L43" si="3">IF(A12="","",IF(K12+J12&lt;=0,0,K12+J12))</f>
        <v/>
      </c>
      <c r="M12" s="198" t="str">
        <f t="shared" ref="M12:M43" si="4">IF(A12="","",IF(G12&lt;I12,IF(AND(H12-G12-J12&gt;0,H12-G12-J12&gt;H12-I12),H12-G12-J12,0),0))</f>
        <v/>
      </c>
      <c r="N12" s="196" t="str">
        <f t="shared" ref="N12:N43" si="5">IF(A12="","",M12*0.8)</f>
        <v/>
      </c>
      <c r="O12" s="197" t="str">
        <f>IF(A12="","",IF(N12=0,0,0.8*H12/21.7*'1044Ad Antrag'!$B$30))</f>
        <v/>
      </c>
      <c r="P12" s="195" t="str">
        <f t="shared" ref="P12:P43" si="6">IF(A12="","",IF(N12-O12&lt;0,0,N12-O12))</f>
        <v/>
      </c>
      <c r="Q12" s="183" t="str">
        <f>IF(A12="","",M12*'1044Ad Antrag'!$B$31)</f>
        <v/>
      </c>
      <c r="R12" s="199" t="str">
        <f t="shared" ref="R12:R43" si="7">IF(A12="","",P12+Q12)</f>
        <v/>
      </c>
      <c r="S12" s="14"/>
      <c r="U12" s="65"/>
    </row>
    <row r="13" spans="1:24" ht="16.95" customHeight="1">
      <c r="A13" s="15" t="str">
        <f>IF('1044Bd Stammdaten Mitarb.'!A9="","",'1044Bd Stammdaten Mitarb.'!A9)</f>
        <v/>
      </c>
      <c r="B13" s="68" t="str">
        <f>IF('1044Bd Stammdaten Mitarb.'!B9="","",'1044Bd Stammdaten Mitarb.'!B9)</f>
        <v/>
      </c>
      <c r="C13" s="113" t="str">
        <f>IF('1044Bd Stammdaten Mitarb.'!C9="","",'1044Bd Stammdaten Mitarb.'!C9)</f>
        <v/>
      </c>
      <c r="D13" s="200" t="str">
        <f>IF('1044Bd Stammdaten Mitarb.'!G9-'1044Bd Stammdaten Mitarb.'!H9&lt;=0,"",'1044Bd Stammdaten Mitarb.'!G9-'1044Bd Stammdaten Mitarb.'!H9)</f>
        <v/>
      </c>
      <c r="E13" s="61" t="str">
        <f>IF('1044Bd Stammdaten Mitarb.'!I9="","",'1044Bd Stammdaten Mitarb.'!I9)</f>
        <v/>
      </c>
      <c r="F13" s="66" t="str">
        <f>IF('1044Bd Stammdaten Mitarb.'!A9="","",IF('1044Bd Stammdaten Mitarb.'!G9=0,0,E13/D13))</f>
        <v/>
      </c>
      <c r="G13" s="200" t="str">
        <f>IF(A13="","",IF('1044Bd Stammdaten Mitarb.'!J9&gt;'1044Ad Antrag'!$B$28,'1044Ad Antrag'!$B$28,'1044Bd Stammdaten Mitarb.'!J9))</f>
        <v/>
      </c>
      <c r="H13" s="60" t="str">
        <f>IF('1044Bd Stammdaten Mitarb.'!A9="","",IF(F13*21.7&gt;'1044Ad Antrag'!$B$28,'1044Ad Antrag'!$B$28,F13*21.7))</f>
        <v/>
      </c>
      <c r="I13" s="196" t="str">
        <f t="shared" si="1"/>
        <v/>
      </c>
      <c r="J13" s="195" t="str">
        <f>IF('1044Bd Stammdaten Mitarb.'!K9="","",'1044Bd Stammdaten Mitarb.'!K9)</f>
        <v/>
      </c>
      <c r="K13" s="61" t="str">
        <f t="shared" si="2"/>
        <v/>
      </c>
      <c r="L13" s="197" t="str">
        <f t="shared" si="3"/>
        <v/>
      </c>
      <c r="M13" s="201" t="str">
        <f t="shared" si="4"/>
        <v/>
      </c>
      <c r="N13" s="202" t="str">
        <f t="shared" si="5"/>
        <v/>
      </c>
      <c r="O13" s="115" t="str">
        <f>IF(A13="","",IF(N13=0,0,0.8*H13/21.7*'1044Ad Antrag'!$B$30))</f>
        <v/>
      </c>
      <c r="P13" s="195" t="str">
        <f t="shared" si="6"/>
        <v/>
      </c>
      <c r="Q13" s="61" t="str">
        <f>IF(A13="","",M13*'1044Ad Antrag'!$B$31)</f>
        <v/>
      </c>
      <c r="R13" s="199" t="str">
        <f t="shared" si="7"/>
        <v/>
      </c>
      <c r="S13" s="14"/>
      <c r="U13" s="35"/>
      <c r="X13" s="35"/>
    </row>
    <row r="14" spans="1:24" ht="16.95" customHeight="1">
      <c r="A14" s="15" t="str">
        <f>IF('1044Bd Stammdaten Mitarb.'!A10="","",'1044Bd Stammdaten Mitarb.'!A10)</f>
        <v/>
      </c>
      <c r="B14" s="68" t="str">
        <f>IF('1044Bd Stammdaten Mitarb.'!B10="","",'1044Bd Stammdaten Mitarb.'!B10)</f>
        <v/>
      </c>
      <c r="C14" s="113" t="str">
        <f>IF('1044Bd Stammdaten Mitarb.'!C10="","",'1044Bd Stammdaten Mitarb.'!C10)</f>
        <v/>
      </c>
      <c r="D14" s="200" t="str">
        <f>IF('1044Bd Stammdaten Mitarb.'!G10-'1044Bd Stammdaten Mitarb.'!H10&lt;=0,"",'1044Bd Stammdaten Mitarb.'!G10-'1044Bd Stammdaten Mitarb.'!H10)</f>
        <v/>
      </c>
      <c r="E14" s="61" t="str">
        <f>IF('1044Bd Stammdaten Mitarb.'!I10="","",'1044Bd Stammdaten Mitarb.'!I10)</f>
        <v/>
      </c>
      <c r="F14" s="66" t="str">
        <f>IF('1044Bd Stammdaten Mitarb.'!A10="","",IF('1044Bd Stammdaten Mitarb.'!G10=0,0,E14/D14))</f>
        <v/>
      </c>
      <c r="G14" s="200" t="str">
        <f>IF(A14="","",IF('1044Bd Stammdaten Mitarb.'!J10&gt;'1044Ad Antrag'!$B$28,'1044Ad Antrag'!$B$28,'1044Bd Stammdaten Mitarb.'!J10))</f>
        <v/>
      </c>
      <c r="H14" s="60" t="str">
        <f>IF('1044Bd Stammdaten Mitarb.'!A10="","",IF(F14*21.7&gt;'1044Ad Antrag'!$B$28,'1044Ad Antrag'!$B$28,F14*21.7))</f>
        <v/>
      </c>
      <c r="I14" s="196" t="str">
        <f t="shared" si="1"/>
        <v/>
      </c>
      <c r="J14" s="195" t="str">
        <f>IF('1044Bd Stammdaten Mitarb.'!K10="","",'1044Bd Stammdaten Mitarb.'!K10)</f>
        <v/>
      </c>
      <c r="K14" s="61" t="str">
        <f t="shared" si="2"/>
        <v/>
      </c>
      <c r="L14" s="197" t="str">
        <f t="shared" si="3"/>
        <v/>
      </c>
      <c r="M14" s="201" t="str">
        <f t="shared" si="4"/>
        <v/>
      </c>
      <c r="N14" s="202" t="str">
        <f t="shared" si="5"/>
        <v/>
      </c>
      <c r="O14" s="115" t="str">
        <f>IF(A14="","",IF(N14=0,0,0.8*H14/21.7*'1044Ad Antrag'!$B$30))</f>
        <v/>
      </c>
      <c r="P14" s="195" t="str">
        <f t="shared" si="6"/>
        <v/>
      </c>
      <c r="Q14" s="61" t="str">
        <f>IF(A14="","",M14*'1044Ad Antrag'!$B$31)</f>
        <v/>
      </c>
      <c r="R14" s="199" t="str">
        <f t="shared" si="7"/>
        <v/>
      </c>
      <c r="S14" s="14"/>
    </row>
    <row r="15" spans="1:24" ht="16.95" customHeight="1">
      <c r="A15" s="15" t="str">
        <f>IF('1044Bd Stammdaten Mitarb.'!A11="","",'1044Bd Stammdaten Mitarb.'!A11)</f>
        <v/>
      </c>
      <c r="B15" s="68" t="str">
        <f>IF('1044Bd Stammdaten Mitarb.'!B11="","",'1044Bd Stammdaten Mitarb.'!B11)</f>
        <v/>
      </c>
      <c r="C15" s="113" t="str">
        <f>IF('1044Bd Stammdaten Mitarb.'!C11="","",'1044Bd Stammdaten Mitarb.'!C11)</f>
        <v/>
      </c>
      <c r="D15" s="200" t="str">
        <f>IF('1044Bd Stammdaten Mitarb.'!G11-'1044Bd Stammdaten Mitarb.'!H11&lt;=0,"",'1044Bd Stammdaten Mitarb.'!G11-'1044Bd Stammdaten Mitarb.'!H11)</f>
        <v/>
      </c>
      <c r="E15" s="61" t="str">
        <f>IF('1044Bd Stammdaten Mitarb.'!I11="","",'1044Bd Stammdaten Mitarb.'!I11)</f>
        <v/>
      </c>
      <c r="F15" s="66" t="str">
        <f>IF('1044Bd Stammdaten Mitarb.'!A11="","",IF('1044Bd Stammdaten Mitarb.'!G11=0,0,E15/D15))</f>
        <v/>
      </c>
      <c r="G15" s="200" t="str">
        <f>IF(A15="","",IF('1044Bd Stammdaten Mitarb.'!J11&gt;'1044Ad Antrag'!$B$28,'1044Ad Antrag'!$B$28,'1044Bd Stammdaten Mitarb.'!J11))</f>
        <v/>
      </c>
      <c r="H15" s="60" t="str">
        <f>IF('1044Bd Stammdaten Mitarb.'!A11="","",IF(F15*21.7&gt;'1044Ad Antrag'!$B$28,'1044Ad Antrag'!$B$28,F15*21.7))</f>
        <v/>
      </c>
      <c r="I15" s="196" t="str">
        <f t="shared" si="1"/>
        <v/>
      </c>
      <c r="J15" s="195" t="str">
        <f>IF('1044Bd Stammdaten Mitarb.'!K11="","",'1044Bd Stammdaten Mitarb.'!K11)</f>
        <v/>
      </c>
      <c r="K15" s="61" t="str">
        <f t="shared" si="2"/>
        <v/>
      </c>
      <c r="L15" s="197" t="str">
        <f t="shared" si="3"/>
        <v/>
      </c>
      <c r="M15" s="201" t="str">
        <f t="shared" si="4"/>
        <v/>
      </c>
      <c r="N15" s="202" t="str">
        <f t="shared" si="5"/>
        <v/>
      </c>
      <c r="O15" s="115" t="str">
        <f>IF(A15="","",IF(N15=0,0,0.8*H15/21.7*'1044Ad Antrag'!$B$30))</f>
        <v/>
      </c>
      <c r="P15" s="195" t="str">
        <f t="shared" si="6"/>
        <v/>
      </c>
      <c r="Q15" s="61" t="str">
        <f>IF(A15="","",M15*'1044Ad Antrag'!$B$31)</f>
        <v/>
      </c>
      <c r="R15" s="199" t="str">
        <f t="shared" si="7"/>
        <v/>
      </c>
      <c r="S15" s="14"/>
    </row>
    <row r="16" spans="1:24" ht="16.95" customHeight="1">
      <c r="A16" s="15" t="str">
        <f>IF('1044Bd Stammdaten Mitarb.'!A12="","",'1044Bd Stammdaten Mitarb.'!A12)</f>
        <v/>
      </c>
      <c r="B16" s="68" t="str">
        <f>IF('1044Bd Stammdaten Mitarb.'!B12="","",'1044Bd Stammdaten Mitarb.'!B12)</f>
        <v/>
      </c>
      <c r="C16" s="113" t="str">
        <f>IF('1044Bd Stammdaten Mitarb.'!C12="","",'1044Bd Stammdaten Mitarb.'!C12)</f>
        <v/>
      </c>
      <c r="D16" s="200" t="str">
        <f>IF('1044Bd Stammdaten Mitarb.'!G12-'1044Bd Stammdaten Mitarb.'!H12&lt;=0,"",'1044Bd Stammdaten Mitarb.'!G12-'1044Bd Stammdaten Mitarb.'!H12)</f>
        <v/>
      </c>
      <c r="E16" s="61" t="str">
        <f>IF('1044Bd Stammdaten Mitarb.'!I12="","",'1044Bd Stammdaten Mitarb.'!I12)</f>
        <v/>
      </c>
      <c r="F16" s="66" t="str">
        <f>IF('1044Bd Stammdaten Mitarb.'!A12="","",IF('1044Bd Stammdaten Mitarb.'!G12=0,0,E16/D16))</f>
        <v/>
      </c>
      <c r="G16" s="200" t="str">
        <f>IF(A16="","",IF('1044Bd Stammdaten Mitarb.'!J12&gt;'1044Ad Antrag'!$B$28,'1044Ad Antrag'!$B$28,'1044Bd Stammdaten Mitarb.'!J12))</f>
        <v/>
      </c>
      <c r="H16" s="60" t="str">
        <f>IF('1044Bd Stammdaten Mitarb.'!A12="","",IF(F16*21.7&gt;'1044Ad Antrag'!$B$28,'1044Ad Antrag'!$B$28,F16*21.7))</f>
        <v/>
      </c>
      <c r="I16" s="196" t="str">
        <f t="shared" si="1"/>
        <v/>
      </c>
      <c r="J16" s="195" t="str">
        <f>IF('1044Bd Stammdaten Mitarb.'!K12="","",'1044Bd Stammdaten Mitarb.'!K12)</f>
        <v/>
      </c>
      <c r="K16" s="61" t="str">
        <f t="shared" si="2"/>
        <v/>
      </c>
      <c r="L16" s="197" t="str">
        <f t="shared" si="3"/>
        <v/>
      </c>
      <c r="M16" s="201" t="str">
        <f t="shared" si="4"/>
        <v/>
      </c>
      <c r="N16" s="202" t="str">
        <f t="shared" si="5"/>
        <v/>
      </c>
      <c r="O16" s="115" t="str">
        <f>IF(A16="","",IF(N16=0,0,0.8*H16/21.7*'1044Ad Antrag'!$B$30))</f>
        <v/>
      </c>
      <c r="P16" s="195" t="str">
        <f t="shared" si="6"/>
        <v/>
      </c>
      <c r="Q16" s="61" t="str">
        <f>IF(A16="","",M16*'1044Ad Antrag'!$B$31)</f>
        <v/>
      </c>
      <c r="R16" s="199" t="str">
        <f t="shared" si="7"/>
        <v/>
      </c>
      <c r="S16" s="14"/>
    </row>
    <row r="17" spans="1:19" ht="16.95" customHeight="1">
      <c r="A17" s="15" t="str">
        <f>IF('1044Bd Stammdaten Mitarb.'!A13="","",'1044Bd Stammdaten Mitarb.'!A13)</f>
        <v/>
      </c>
      <c r="B17" s="68" t="str">
        <f>IF('1044Bd Stammdaten Mitarb.'!B13="","",'1044Bd Stammdaten Mitarb.'!B13)</f>
        <v/>
      </c>
      <c r="C17" s="113" t="str">
        <f>IF('1044Bd Stammdaten Mitarb.'!C13="","",'1044Bd Stammdaten Mitarb.'!C13)</f>
        <v/>
      </c>
      <c r="D17" s="200" t="str">
        <f>IF('1044Bd Stammdaten Mitarb.'!G13-'1044Bd Stammdaten Mitarb.'!H13&lt;=0,"",'1044Bd Stammdaten Mitarb.'!G13-'1044Bd Stammdaten Mitarb.'!H13)</f>
        <v/>
      </c>
      <c r="E17" s="61" t="str">
        <f>IF('1044Bd Stammdaten Mitarb.'!I13="","",'1044Bd Stammdaten Mitarb.'!I13)</f>
        <v/>
      </c>
      <c r="F17" s="66" t="str">
        <f>IF('1044Bd Stammdaten Mitarb.'!A13="","",IF('1044Bd Stammdaten Mitarb.'!G13=0,0,E17/D17))</f>
        <v/>
      </c>
      <c r="G17" s="200" t="str">
        <f>IF(A17="","",IF('1044Bd Stammdaten Mitarb.'!J13&gt;'1044Ad Antrag'!$B$28,'1044Ad Antrag'!$B$28,'1044Bd Stammdaten Mitarb.'!J13))</f>
        <v/>
      </c>
      <c r="H17" s="60" t="str">
        <f>IF('1044Bd Stammdaten Mitarb.'!A13="","",IF(F17*21.7&gt;'1044Ad Antrag'!$B$28,'1044Ad Antrag'!$B$28,F17*21.7))</f>
        <v/>
      </c>
      <c r="I17" s="196" t="str">
        <f t="shared" si="1"/>
        <v/>
      </c>
      <c r="J17" s="195" t="str">
        <f>IF('1044Bd Stammdaten Mitarb.'!K13="","",'1044Bd Stammdaten Mitarb.'!K13)</f>
        <v/>
      </c>
      <c r="K17" s="61" t="str">
        <f t="shared" si="2"/>
        <v/>
      </c>
      <c r="L17" s="197" t="str">
        <f t="shared" si="3"/>
        <v/>
      </c>
      <c r="M17" s="201" t="str">
        <f t="shared" si="4"/>
        <v/>
      </c>
      <c r="N17" s="202" t="str">
        <f t="shared" si="5"/>
        <v/>
      </c>
      <c r="O17" s="115" t="str">
        <f>IF(A17="","",IF(N17=0,0,0.8*H17/21.7*'1044Ad Antrag'!$B$30))</f>
        <v/>
      </c>
      <c r="P17" s="195" t="str">
        <f t="shared" si="6"/>
        <v/>
      </c>
      <c r="Q17" s="61" t="str">
        <f>IF(A17="","",M17*'1044Ad Antrag'!$B$31)</f>
        <v/>
      </c>
      <c r="R17" s="199" t="str">
        <f t="shared" si="7"/>
        <v/>
      </c>
      <c r="S17" s="14"/>
    </row>
    <row r="18" spans="1:19" ht="16.95" customHeight="1">
      <c r="A18" s="15" t="str">
        <f>IF('1044Bd Stammdaten Mitarb.'!A14="","",'1044Bd Stammdaten Mitarb.'!A14)</f>
        <v/>
      </c>
      <c r="B18" s="68" t="str">
        <f>IF('1044Bd Stammdaten Mitarb.'!B14="","",'1044Bd Stammdaten Mitarb.'!B14)</f>
        <v/>
      </c>
      <c r="C18" s="113" t="str">
        <f>IF('1044Bd Stammdaten Mitarb.'!C14="","",'1044Bd Stammdaten Mitarb.'!C14)</f>
        <v/>
      </c>
      <c r="D18" s="200" t="str">
        <f>IF('1044Bd Stammdaten Mitarb.'!G14-'1044Bd Stammdaten Mitarb.'!H14&lt;=0,"",'1044Bd Stammdaten Mitarb.'!G14-'1044Bd Stammdaten Mitarb.'!H14)</f>
        <v/>
      </c>
      <c r="E18" s="61" t="str">
        <f>IF('1044Bd Stammdaten Mitarb.'!I14="","",'1044Bd Stammdaten Mitarb.'!I14)</f>
        <v/>
      </c>
      <c r="F18" s="66" t="str">
        <f>IF('1044Bd Stammdaten Mitarb.'!A14="","",IF('1044Bd Stammdaten Mitarb.'!G14=0,0,E18/D18))</f>
        <v/>
      </c>
      <c r="G18" s="200" t="str">
        <f>IF(A18="","",IF('1044Bd Stammdaten Mitarb.'!J14&gt;'1044Ad Antrag'!$B$28,'1044Ad Antrag'!$B$28,'1044Bd Stammdaten Mitarb.'!J14))</f>
        <v/>
      </c>
      <c r="H18" s="60" t="str">
        <f>IF('1044Bd Stammdaten Mitarb.'!A14="","",IF(F18*21.7&gt;'1044Ad Antrag'!$B$28,'1044Ad Antrag'!$B$28,F18*21.7))</f>
        <v/>
      </c>
      <c r="I18" s="196" t="str">
        <f t="shared" si="1"/>
        <v/>
      </c>
      <c r="J18" s="195" t="str">
        <f>IF('1044Bd Stammdaten Mitarb.'!K14="","",'1044Bd Stammdaten Mitarb.'!K14)</f>
        <v/>
      </c>
      <c r="K18" s="61" t="str">
        <f t="shared" si="2"/>
        <v/>
      </c>
      <c r="L18" s="197" t="str">
        <f t="shared" si="3"/>
        <v/>
      </c>
      <c r="M18" s="201" t="str">
        <f t="shared" si="4"/>
        <v/>
      </c>
      <c r="N18" s="202" t="str">
        <f t="shared" si="5"/>
        <v/>
      </c>
      <c r="O18" s="115" t="str">
        <f>IF(A18="","",IF(N18=0,0,0.8*H18/21.7*'1044Ad Antrag'!$B$30))</f>
        <v/>
      </c>
      <c r="P18" s="195" t="str">
        <f t="shared" si="6"/>
        <v/>
      </c>
      <c r="Q18" s="61" t="str">
        <f>IF(A18="","",M18*'1044Ad Antrag'!$B$31)</f>
        <v/>
      </c>
      <c r="R18" s="199" t="str">
        <f t="shared" si="7"/>
        <v/>
      </c>
      <c r="S18" s="14"/>
    </row>
    <row r="19" spans="1:19" ht="16.95" customHeight="1">
      <c r="A19" s="15" t="str">
        <f>IF('1044Bd Stammdaten Mitarb.'!A15="","",'1044Bd Stammdaten Mitarb.'!A15)</f>
        <v/>
      </c>
      <c r="B19" s="68" t="str">
        <f>IF('1044Bd Stammdaten Mitarb.'!B15="","",'1044Bd Stammdaten Mitarb.'!B15)</f>
        <v/>
      </c>
      <c r="C19" s="113" t="str">
        <f>IF('1044Bd Stammdaten Mitarb.'!C15="","",'1044Bd Stammdaten Mitarb.'!C15)</f>
        <v/>
      </c>
      <c r="D19" s="200" t="str">
        <f>IF('1044Bd Stammdaten Mitarb.'!G15-'1044Bd Stammdaten Mitarb.'!H15&lt;=0,"",'1044Bd Stammdaten Mitarb.'!G15-'1044Bd Stammdaten Mitarb.'!H15)</f>
        <v/>
      </c>
      <c r="E19" s="61" t="str">
        <f>IF('1044Bd Stammdaten Mitarb.'!I15="","",'1044Bd Stammdaten Mitarb.'!I15)</f>
        <v/>
      </c>
      <c r="F19" s="66" t="str">
        <f>IF('1044Bd Stammdaten Mitarb.'!A15="","",IF('1044Bd Stammdaten Mitarb.'!G15=0,0,E19/D19))</f>
        <v/>
      </c>
      <c r="G19" s="200" t="str">
        <f>IF(A19="","",IF('1044Bd Stammdaten Mitarb.'!J15&gt;'1044Ad Antrag'!$B$28,'1044Ad Antrag'!$B$28,'1044Bd Stammdaten Mitarb.'!J15))</f>
        <v/>
      </c>
      <c r="H19" s="60" t="str">
        <f>IF('1044Bd Stammdaten Mitarb.'!A15="","",IF(F19*21.7&gt;'1044Ad Antrag'!$B$28,'1044Ad Antrag'!$B$28,F19*21.7))</f>
        <v/>
      </c>
      <c r="I19" s="196" t="str">
        <f t="shared" si="1"/>
        <v/>
      </c>
      <c r="J19" s="195" t="str">
        <f>IF('1044Bd Stammdaten Mitarb.'!K15="","",'1044Bd Stammdaten Mitarb.'!K15)</f>
        <v/>
      </c>
      <c r="K19" s="61" t="str">
        <f t="shared" si="2"/>
        <v/>
      </c>
      <c r="L19" s="197" t="str">
        <f t="shared" si="3"/>
        <v/>
      </c>
      <c r="M19" s="201" t="str">
        <f t="shared" si="4"/>
        <v/>
      </c>
      <c r="N19" s="202" t="str">
        <f t="shared" si="5"/>
        <v/>
      </c>
      <c r="O19" s="115" t="str">
        <f>IF(A19="","",IF(N19=0,0,0.8*H19/21.7*'1044Ad Antrag'!$B$30))</f>
        <v/>
      </c>
      <c r="P19" s="195" t="str">
        <f t="shared" si="6"/>
        <v/>
      </c>
      <c r="Q19" s="61" t="str">
        <f>IF(A19="","",M19*'1044Ad Antrag'!$B$31)</f>
        <v/>
      </c>
      <c r="R19" s="199" t="str">
        <f t="shared" si="7"/>
        <v/>
      </c>
      <c r="S19" s="14"/>
    </row>
    <row r="20" spans="1:19" ht="16.95" customHeight="1">
      <c r="A20" s="15" t="str">
        <f>IF('1044Bd Stammdaten Mitarb.'!A16="","",'1044Bd Stammdaten Mitarb.'!A16)</f>
        <v/>
      </c>
      <c r="B20" s="68" t="str">
        <f>IF('1044Bd Stammdaten Mitarb.'!B16="","",'1044Bd Stammdaten Mitarb.'!B16)</f>
        <v/>
      </c>
      <c r="C20" s="113" t="str">
        <f>IF('1044Bd Stammdaten Mitarb.'!C16="","",'1044Bd Stammdaten Mitarb.'!C16)</f>
        <v/>
      </c>
      <c r="D20" s="200" t="str">
        <f>IF('1044Bd Stammdaten Mitarb.'!G16-'1044Bd Stammdaten Mitarb.'!H16&lt;=0,"",'1044Bd Stammdaten Mitarb.'!G16-'1044Bd Stammdaten Mitarb.'!H16)</f>
        <v/>
      </c>
      <c r="E20" s="61" t="str">
        <f>IF('1044Bd Stammdaten Mitarb.'!I16="","",'1044Bd Stammdaten Mitarb.'!I16)</f>
        <v/>
      </c>
      <c r="F20" s="66" t="str">
        <f>IF('1044Bd Stammdaten Mitarb.'!A16="","",IF('1044Bd Stammdaten Mitarb.'!G16=0,0,E20/D20))</f>
        <v/>
      </c>
      <c r="G20" s="200" t="str">
        <f>IF(A20="","",IF('1044Bd Stammdaten Mitarb.'!J16&gt;'1044Ad Antrag'!$B$28,'1044Ad Antrag'!$B$28,'1044Bd Stammdaten Mitarb.'!J16))</f>
        <v/>
      </c>
      <c r="H20" s="60" t="str">
        <f>IF('1044Bd Stammdaten Mitarb.'!A16="","",IF(F20*21.7&gt;'1044Ad Antrag'!$B$28,'1044Ad Antrag'!$B$28,F20*21.7))</f>
        <v/>
      </c>
      <c r="I20" s="196" t="str">
        <f t="shared" si="1"/>
        <v/>
      </c>
      <c r="J20" s="195" t="str">
        <f>IF('1044Bd Stammdaten Mitarb.'!K16="","",'1044Bd Stammdaten Mitarb.'!K16)</f>
        <v/>
      </c>
      <c r="K20" s="61" t="str">
        <f t="shared" si="2"/>
        <v/>
      </c>
      <c r="L20" s="197" t="str">
        <f t="shared" si="3"/>
        <v/>
      </c>
      <c r="M20" s="201" t="str">
        <f t="shared" si="4"/>
        <v/>
      </c>
      <c r="N20" s="202" t="str">
        <f t="shared" si="5"/>
        <v/>
      </c>
      <c r="O20" s="115" t="str">
        <f>IF(A20="","",IF(N20=0,0,0.8*H20/21.7*'1044Ad Antrag'!$B$30))</f>
        <v/>
      </c>
      <c r="P20" s="195" t="str">
        <f t="shared" si="6"/>
        <v/>
      </c>
      <c r="Q20" s="61" t="str">
        <f>IF(A20="","",M20*'1044Ad Antrag'!$B$31)</f>
        <v/>
      </c>
      <c r="R20" s="199" t="str">
        <f t="shared" si="7"/>
        <v/>
      </c>
      <c r="S20" s="14"/>
    </row>
    <row r="21" spans="1:19" ht="16.95" customHeight="1">
      <c r="A21" s="15" t="str">
        <f>IF('1044Bd Stammdaten Mitarb.'!A17="","",'1044Bd Stammdaten Mitarb.'!A17)</f>
        <v/>
      </c>
      <c r="B21" s="68" t="str">
        <f>IF('1044Bd Stammdaten Mitarb.'!B17="","",'1044Bd Stammdaten Mitarb.'!B17)</f>
        <v/>
      </c>
      <c r="C21" s="113" t="str">
        <f>IF('1044Bd Stammdaten Mitarb.'!C17="","",'1044Bd Stammdaten Mitarb.'!C17)</f>
        <v/>
      </c>
      <c r="D21" s="200" t="str">
        <f>IF('1044Bd Stammdaten Mitarb.'!G17-'1044Bd Stammdaten Mitarb.'!H17&lt;=0,"",'1044Bd Stammdaten Mitarb.'!G17-'1044Bd Stammdaten Mitarb.'!H17)</f>
        <v/>
      </c>
      <c r="E21" s="61" t="str">
        <f>IF('1044Bd Stammdaten Mitarb.'!I17="","",'1044Bd Stammdaten Mitarb.'!I17)</f>
        <v/>
      </c>
      <c r="F21" s="66" t="str">
        <f>IF('1044Bd Stammdaten Mitarb.'!A17="","",IF('1044Bd Stammdaten Mitarb.'!G17=0,0,E21/D21))</f>
        <v/>
      </c>
      <c r="G21" s="200" t="str">
        <f>IF(A21="","",IF('1044Bd Stammdaten Mitarb.'!J17&gt;'1044Ad Antrag'!$B$28,'1044Ad Antrag'!$B$28,'1044Bd Stammdaten Mitarb.'!J17))</f>
        <v/>
      </c>
      <c r="H21" s="60" t="str">
        <f>IF('1044Bd Stammdaten Mitarb.'!A17="","",IF(F21*21.7&gt;'1044Ad Antrag'!$B$28,'1044Ad Antrag'!$B$28,F21*21.7))</f>
        <v/>
      </c>
      <c r="I21" s="196" t="str">
        <f t="shared" si="1"/>
        <v/>
      </c>
      <c r="J21" s="195" t="str">
        <f>IF('1044Bd Stammdaten Mitarb.'!K17="","",'1044Bd Stammdaten Mitarb.'!K17)</f>
        <v/>
      </c>
      <c r="K21" s="61" t="str">
        <f t="shared" si="2"/>
        <v/>
      </c>
      <c r="L21" s="197" t="str">
        <f t="shared" si="3"/>
        <v/>
      </c>
      <c r="M21" s="201" t="str">
        <f t="shared" si="4"/>
        <v/>
      </c>
      <c r="N21" s="202" t="str">
        <f t="shared" si="5"/>
        <v/>
      </c>
      <c r="O21" s="115" t="str">
        <f>IF(A21="","",IF(N21=0,0,0.8*H21/21.7*'1044Ad Antrag'!$B$30))</f>
        <v/>
      </c>
      <c r="P21" s="195" t="str">
        <f t="shared" si="6"/>
        <v/>
      </c>
      <c r="Q21" s="61" t="str">
        <f>IF(A21="","",M21*'1044Ad Antrag'!$B$31)</f>
        <v/>
      </c>
      <c r="R21" s="199" t="str">
        <f t="shared" si="7"/>
        <v/>
      </c>
      <c r="S21" s="14"/>
    </row>
    <row r="22" spans="1:19" ht="16.95" customHeight="1">
      <c r="A22" s="15" t="str">
        <f>IF('1044Bd Stammdaten Mitarb.'!A18="","",'1044Bd Stammdaten Mitarb.'!A18)</f>
        <v/>
      </c>
      <c r="B22" s="68" t="str">
        <f>IF('1044Bd Stammdaten Mitarb.'!B18="","",'1044Bd Stammdaten Mitarb.'!B18)</f>
        <v/>
      </c>
      <c r="C22" s="113" t="str">
        <f>IF('1044Bd Stammdaten Mitarb.'!C18="","",'1044Bd Stammdaten Mitarb.'!C18)</f>
        <v/>
      </c>
      <c r="D22" s="200" t="str">
        <f>IF('1044Bd Stammdaten Mitarb.'!G18-'1044Bd Stammdaten Mitarb.'!H18&lt;=0,"",'1044Bd Stammdaten Mitarb.'!G18-'1044Bd Stammdaten Mitarb.'!H18)</f>
        <v/>
      </c>
      <c r="E22" s="61" t="str">
        <f>IF('1044Bd Stammdaten Mitarb.'!I18="","",'1044Bd Stammdaten Mitarb.'!I18)</f>
        <v/>
      </c>
      <c r="F22" s="66" t="str">
        <f>IF('1044Bd Stammdaten Mitarb.'!A18="","",IF('1044Bd Stammdaten Mitarb.'!G18=0,0,E22/D22))</f>
        <v/>
      </c>
      <c r="G22" s="200" t="str">
        <f>IF(A22="","",IF('1044Bd Stammdaten Mitarb.'!J18&gt;'1044Ad Antrag'!$B$28,'1044Ad Antrag'!$B$28,'1044Bd Stammdaten Mitarb.'!J18))</f>
        <v/>
      </c>
      <c r="H22" s="60" t="str">
        <f>IF('1044Bd Stammdaten Mitarb.'!A18="","",IF(F22*21.7&gt;'1044Ad Antrag'!$B$28,'1044Ad Antrag'!$B$28,F22*21.7))</f>
        <v/>
      </c>
      <c r="I22" s="196" t="str">
        <f t="shared" si="1"/>
        <v/>
      </c>
      <c r="J22" s="195" t="str">
        <f>IF('1044Bd Stammdaten Mitarb.'!K18="","",'1044Bd Stammdaten Mitarb.'!K18)</f>
        <v/>
      </c>
      <c r="K22" s="61" t="str">
        <f t="shared" si="2"/>
        <v/>
      </c>
      <c r="L22" s="197" t="str">
        <f t="shared" si="3"/>
        <v/>
      </c>
      <c r="M22" s="201" t="str">
        <f t="shared" si="4"/>
        <v/>
      </c>
      <c r="N22" s="202" t="str">
        <f t="shared" si="5"/>
        <v/>
      </c>
      <c r="O22" s="115" t="str">
        <f>IF(A22="","",IF(N22=0,0,0.8*H22/21.7*'1044Ad Antrag'!$B$30))</f>
        <v/>
      </c>
      <c r="P22" s="195" t="str">
        <f t="shared" si="6"/>
        <v/>
      </c>
      <c r="Q22" s="61" t="str">
        <f>IF(A22="","",M22*'1044Ad Antrag'!$B$31)</f>
        <v/>
      </c>
      <c r="R22" s="199" t="str">
        <f t="shared" si="7"/>
        <v/>
      </c>
      <c r="S22" s="14"/>
    </row>
    <row r="23" spans="1:19" ht="16.95" customHeight="1">
      <c r="A23" s="15" t="str">
        <f>IF('1044Bd Stammdaten Mitarb.'!A19="","",'1044Bd Stammdaten Mitarb.'!A19)</f>
        <v/>
      </c>
      <c r="B23" s="68" t="str">
        <f>IF('1044Bd Stammdaten Mitarb.'!B19="","",'1044Bd Stammdaten Mitarb.'!B19)</f>
        <v/>
      </c>
      <c r="C23" s="113" t="str">
        <f>IF('1044Bd Stammdaten Mitarb.'!C19="","",'1044Bd Stammdaten Mitarb.'!C19)</f>
        <v/>
      </c>
      <c r="D23" s="200" t="str">
        <f>IF('1044Bd Stammdaten Mitarb.'!G19-'1044Bd Stammdaten Mitarb.'!H19&lt;=0,"",'1044Bd Stammdaten Mitarb.'!G19-'1044Bd Stammdaten Mitarb.'!H19)</f>
        <v/>
      </c>
      <c r="E23" s="61" t="str">
        <f>IF('1044Bd Stammdaten Mitarb.'!I19="","",'1044Bd Stammdaten Mitarb.'!I19)</f>
        <v/>
      </c>
      <c r="F23" s="66" t="str">
        <f>IF('1044Bd Stammdaten Mitarb.'!A19="","",IF('1044Bd Stammdaten Mitarb.'!G19=0,0,E23/D23))</f>
        <v/>
      </c>
      <c r="G23" s="200" t="str">
        <f>IF(A23="","",IF('1044Bd Stammdaten Mitarb.'!J19&gt;'1044Ad Antrag'!$B$28,'1044Ad Antrag'!$B$28,'1044Bd Stammdaten Mitarb.'!J19))</f>
        <v/>
      </c>
      <c r="H23" s="60" t="str">
        <f>IF('1044Bd Stammdaten Mitarb.'!A19="","",IF(F23*21.7&gt;'1044Ad Antrag'!$B$28,'1044Ad Antrag'!$B$28,F23*21.7))</f>
        <v/>
      </c>
      <c r="I23" s="196" t="str">
        <f t="shared" si="1"/>
        <v/>
      </c>
      <c r="J23" s="195" t="str">
        <f>IF('1044Bd Stammdaten Mitarb.'!K19="","",'1044Bd Stammdaten Mitarb.'!K19)</f>
        <v/>
      </c>
      <c r="K23" s="61" t="str">
        <f t="shared" si="2"/>
        <v/>
      </c>
      <c r="L23" s="197" t="str">
        <f t="shared" si="3"/>
        <v/>
      </c>
      <c r="M23" s="201" t="str">
        <f t="shared" si="4"/>
        <v/>
      </c>
      <c r="N23" s="202" t="str">
        <f t="shared" si="5"/>
        <v/>
      </c>
      <c r="O23" s="115" t="str">
        <f>IF(A23="","",IF(N23=0,0,0.8*H23/21.7*'1044Ad Antrag'!$B$30))</f>
        <v/>
      </c>
      <c r="P23" s="195" t="str">
        <f t="shared" si="6"/>
        <v/>
      </c>
      <c r="Q23" s="61" t="str">
        <f>IF(A23="","",M23*'1044Ad Antrag'!$B$31)</f>
        <v/>
      </c>
      <c r="R23" s="199" t="str">
        <f t="shared" si="7"/>
        <v/>
      </c>
      <c r="S23" s="14"/>
    </row>
    <row r="24" spans="1:19" ht="16.95" customHeight="1">
      <c r="A24" s="15" t="str">
        <f>IF('1044Bd Stammdaten Mitarb.'!A20="","",'1044Bd Stammdaten Mitarb.'!A20)</f>
        <v/>
      </c>
      <c r="B24" s="68" t="str">
        <f>IF('1044Bd Stammdaten Mitarb.'!B20="","",'1044Bd Stammdaten Mitarb.'!B20)</f>
        <v/>
      </c>
      <c r="C24" s="113" t="str">
        <f>IF('1044Bd Stammdaten Mitarb.'!C20="","",'1044Bd Stammdaten Mitarb.'!C20)</f>
        <v/>
      </c>
      <c r="D24" s="200" t="str">
        <f>IF('1044Bd Stammdaten Mitarb.'!G20-'1044Bd Stammdaten Mitarb.'!H20&lt;=0,"",'1044Bd Stammdaten Mitarb.'!G20-'1044Bd Stammdaten Mitarb.'!H20)</f>
        <v/>
      </c>
      <c r="E24" s="61" t="str">
        <f>IF('1044Bd Stammdaten Mitarb.'!I20="","",'1044Bd Stammdaten Mitarb.'!I20)</f>
        <v/>
      </c>
      <c r="F24" s="66" t="str">
        <f>IF('1044Bd Stammdaten Mitarb.'!A20="","",IF('1044Bd Stammdaten Mitarb.'!G20=0,0,E24/D24))</f>
        <v/>
      </c>
      <c r="G24" s="200" t="str">
        <f>IF(A24="","",IF('1044Bd Stammdaten Mitarb.'!J20&gt;'1044Ad Antrag'!$B$28,'1044Ad Antrag'!$B$28,'1044Bd Stammdaten Mitarb.'!J20))</f>
        <v/>
      </c>
      <c r="H24" s="60" t="str">
        <f>IF('1044Bd Stammdaten Mitarb.'!A20="","",IF(F24*21.7&gt;'1044Ad Antrag'!$B$28,'1044Ad Antrag'!$B$28,F24*21.7))</f>
        <v/>
      </c>
      <c r="I24" s="196" t="str">
        <f t="shared" si="1"/>
        <v/>
      </c>
      <c r="J24" s="195" t="str">
        <f>IF('1044Bd Stammdaten Mitarb.'!K20="","",'1044Bd Stammdaten Mitarb.'!K20)</f>
        <v/>
      </c>
      <c r="K24" s="61" t="str">
        <f t="shared" si="2"/>
        <v/>
      </c>
      <c r="L24" s="197" t="str">
        <f t="shared" si="3"/>
        <v/>
      </c>
      <c r="M24" s="201" t="str">
        <f t="shared" si="4"/>
        <v/>
      </c>
      <c r="N24" s="202" t="str">
        <f t="shared" si="5"/>
        <v/>
      </c>
      <c r="O24" s="115" t="str">
        <f>IF(A24="","",IF(N24=0,0,0.8*H24/21.7*'1044Ad Antrag'!$B$30))</f>
        <v/>
      </c>
      <c r="P24" s="195" t="str">
        <f t="shared" si="6"/>
        <v/>
      </c>
      <c r="Q24" s="61" t="str">
        <f>IF(A24="","",M24*'1044Ad Antrag'!$B$31)</f>
        <v/>
      </c>
      <c r="R24" s="199" t="str">
        <f t="shared" si="7"/>
        <v/>
      </c>
      <c r="S24" s="14"/>
    </row>
    <row r="25" spans="1:19" ht="16.95" customHeight="1">
      <c r="A25" s="15" t="str">
        <f>IF('1044Bd Stammdaten Mitarb.'!A21="","",'1044Bd Stammdaten Mitarb.'!A21)</f>
        <v/>
      </c>
      <c r="B25" s="68" t="str">
        <f>IF('1044Bd Stammdaten Mitarb.'!B21="","",'1044Bd Stammdaten Mitarb.'!B21)</f>
        <v/>
      </c>
      <c r="C25" s="113" t="str">
        <f>IF('1044Bd Stammdaten Mitarb.'!C21="","",'1044Bd Stammdaten Mitarb.'!C21)</f>
        <v/>
      </c>
      <c r="D25" s="200" t="str">
        <f>IF('1044Bd Stammdaten Mitarb.'!G21-'1044Bd Stammdaten Mitarb.'!H21&lt;=0,"",'1044Bd Stammdaten Mitarb.'!G21-'1044Bd Stammdaten Mitarb.'!H21)</f>
        <v/>
      </c>
      <c r="E25" s="61" t="str">
        <f>IF('1044Bd Stammdaten Mitarb.'!I21="","",'1044Bd Stammdaten Mitarb.'!I21)</f>
        <v/>
      </c>
      <c r="F25" s="66" t="str">
        <f>IF('1044Bd Stammdaten Mitarb.'!A21="","",IF('1044Bd Stammdaten Mitarb.'!G21=0,0,E25/D25))</f>
        <v/>
      </c>
      <c r="G25" s="200" t="str">
        <f>IF(A25="","",IF('1044Bd Stammdaten Mitarb.'!J21&gt;'1044Ad Antrag'!$B$28,'1044Ad Antrag'!$B$28,'1044Bd Stammdaten Mitarb.'!J21))</f>
        <v/>
      </c>
      <c r="H25" s="60" t="str">
        <f>IF('1044Bd Stammdaten Mitarb.'!A21="","",IF(F25*21.7&gt;'1044Ad Antrag'!$B$28,'1044Ad Antrag'!$B$28,F25*21.7))</f>
        <v/>
      </c>
      <c r="I25" s="196" t="str">
        <f t="shared" si="1"/>
        <v/>
      </c>
      <c r="J25" s="195" t="str">
        <f>IF('1044Bd Stammdaten Mitarb.'!K21="","",'1044Bd Stammdaten Mitarb.'!K21)</f>
        <v/>
      </c>
      <c r="K25" s="61" t="str">
        <f t="shared" si="2"/>
        <v/>
      </c>
      <c r="L25" s="197" t="str">
        <f t="shared" si="3"/>
        <v/>
      </c>
      <c r="M25" s="201" t="str">
        <f t="shared" si="4"/>
        <v/>
      </c>
      <c r="N25" s="202" t="str">
        <f t="shared" si="5"/>
        <v/>
      </c>
      <c r="O25" s="115" t="str">
        <f>IF(A25="","",IF(N25=0,0,0.8*H25/21.7*'1044Ad Antrag'!$B$30))</f>
        <v/>
      </c>
      <c r="P25" s="195" t="str">
        <f t="shared" si="6"/>
        <v/>
      </c>
      <c r="Q25" s="61" t="str">
        <f>IF(A25="","",M25*'1044Ad Antrag'!$B$31)</f>
        <v/>
      </c>
      <c r="R25" s="199" t="str">
        <f t="shared" si="7"/>
        <v/>
      </c>
      <c r="S25" s="14"/>
    </row>
    <row r="26" spans="1:19" ht="16.95" customHeight="1">
      <c r="A26" s="15" t="str">
        <f>IF('1044Bd Stammdaten Mitarb.'!A22="","",'1044Bd Stammdaten Mitarb.'!A22)</f>
        <v/>
      </c>
      <c r="B26" s="68" t="str">
        <f>IF('1044Bd Stammdaten Mitarb.'!B22="","",'1044Bd Stammdaten Mitarb.'!B22)</f>
        <v/>
      </c>
      <c r="C26" s="113" t="str">
        <f>IF('1044Bd Stammdaten Mitarb.'!C22="","",'1044Bd Stammdaten Mitarb.'!C22)</f>
        <v/>
      </c>
      <c r="D26" s="200" t="str">
        <f>IF('1044Bd Stammdaten Mitarb.'!G22-'1044Bd Stammdaten Mitarb.'!H22&lt;=0,"",'1044Bd Stammdaten Mitarb.'!G22-'1044Bd Stammdaten Mitarb.'!H22)</f>
        <v/>
      </c>
      <c r="E26" s="61" t="str">
        <f>IF('1044Bd Stammdaten Mitarb.'!I22="","",'1044Bd Stammdaten Mitarb.'!I22)</f>
        <v/>
      </c>
      <c r="F26" s="66" t="str">
        <f>IF('1044Bd Stammdaten Mitarb.'!A22="","",IF('1044Bd Stammdaten Mitarb.'!G22=0,0,E26/D26))</f>
        <v/>
      </c>
      <c r="G26" s="200" t="str">
        <f>IF(A26="","",IF('1044Bd Stammdaten Mitarb.'!J22&gt;'1044Ad Antrag'!$B$28,'1044Ad Antrag'!$B$28,'1044Bd Stammdaten Mitarb.'!J22))</f>
        <v/>
      </c>
      <c r="H26" s="60" t="str">
        <f>IF('1044Bd Stammdaten Mitarb.'!A22="","",IF(F26*21.7&gt;'1044Ad Antrag'!$B$28,'1044Ad Antrag'!$B$28,F26*21.7))</f>
        <v/>
      </c>
      <c r="I26" s="196" t="str">
        <f t="shared" si="1"/>
        <v/>
      </c>
      <c r="J26" s="195" t="str">
        <f>IF('1044Bd Stammdaten Mitarb.'!K22="","",'1044Bd Stammdaten Mitarb.'!K22)</f>
        <v/>
      </c>
      <c r="K26" s="61" t="str">
        <f t="shared" si="2"/>
        <v/>
      </c>
      <c r="L26" s="197" t="str">
        <f t="shared" si="3"/>
        <v/>
      </c>
      <c r="M26" s="201" t="str">
        <f t="shared" si="4"/>
        <v/>
      </c>
      <c r="N26" s="202" t="str">
        <f t="shared" si="5"/>
        <v/>
      </c>
      <c r="O26" s="115" t="str">
        <f>IF(A26="","",IF(N26=0,0,0.8*H26/21.7*'1044Ad Antrag'!$B$30))</f>
        <v/>
      </c>
      <c r="P26" s="195" t="str">
        <f t="shared" si="6"/>
        <v/>
      </c>
      <c r="Q26" s="61" t="str">
        <f>IF(A26="","",M26*'1044Ad Antrag'!$B$31)</f>
        <v/>
      </c>
      <c r="R26" s="199" t="str">
        <f t="shared" si="7"/>
        <v/>
      </c>
      <c r="S26" s="14"/>
    </row>
    <row r="27" spans="1:19" ht="16.95" customHeight="1">
      <c r="A27" s="15" t="str">
        <f>IF('1044Bd Stammdaten Mitarb.'!A23="","",'1044Bd Stammdaten Mitarb.'!A23)</f>
        <v/>
      </c>
      <c r="B27" s="68" t="str">
        <f>IF('1044Bd Stammdaten Mitarb.'!B23="","",'1044Bd Stammdaten Mitarb.'!B23)</f>
        <v/>
      </c>
      <c r="C27" s="113" t="str">
        <f>IF('1044Bd Stammdaten Mitarb.'!C23="","",'1044Bd Stammdaten Mitarb.'!C23)</f>
        <v/>
      </c>
      <c r="D27" s="200" t="str">
        <f>IF('1044Bd Stammdaten Mitarb.'!G23-'1044Bd Stammdaten Mitarb.'!H23&lt;=0,"",'1044Bd Stammdaten Mitarb.'!G23-'1044Bd Stammdaten Mitarb.'!H23)</f>
        <v/>
      </c>
      <c r="E27" s="61" t="str">
        <f>IF('1044Bd Stammdaten Mitarb.'!I23="","",'1044Bd Stammdaten Mitarb.'!I23)</f>
        <v/>
      </c>
      <c r="F27" s="66" t="str">
        <f>IF('1044Bd Stammdaten Mitarb.'!A23="","",IF('1044Bd Stammdaten Mitarb.'!G23=0,0,E27/D27))</f>
        <v/>
      </c>
      <c r="G27" s="200" t="str">
        <f>IF(A27="","",IF('1044Bd Stammdaten Mitarb.'!J23&gt;'1044Ad Antrag'!$B$28,'1044Ad Antrag'!$B$28,'1044Bd Stammdaten Mitarb.'!J23))</f>
        <v/>
      </c>
      <c r="H27" s="60" t="str">
        <f>IF('1044Bd Stammdaten Mitarb.'!A23="","",IF(F27*21.7&gt;'1044Ad Antrag'!$B$28,'1044Ad Antrag'!$B$28,F27*21.7))</f>
        <v/>
      </c>
      <c r="I27" s="196" t="str">
        <f t="shared" si="1"/>
        <v/>
      </c>
      <c r="J27" s="195" t="str">
        <f>IF('1044Bd Stammdaten Mitarb.'!K23="","",'1044Bd Stammdaten Mitarb.'!K23)</f>
        <v/>
      </c>
      <c r="K27" s="61" t="str">
        <f t="shared" si="2"/>
        <v/>
      </c>
      <c r="L27" s="197" t="str">
        <f t="shared" si="3"/>
        <v/>
      </c>
      <c r="M27" s="201" t="str">
        <f t="shared" si="4"/>
        <v/>
      </c>
      <c r="N27" s="202" t="str">
        <f t="shared" si="5"/>
        <v/>
      </c>
      <c r="O27" s="115" t="str">
        <f>IF(A27="","",IF(N27=0,0,0.8*H27/21.7*'1044Ad Antrag'!$B$30))</f>
        <v/>
      </c>
      <c r="P27" s="195" t="str">
        <f t="shared" si="6"/>
        <v/>
      </c>
      <c r="Q27" s="61" t="str">
        <f>IF(A27="","",M27*'1044Ad Antrag'!$B$31)</f>
        <v/>
      </c>
      <c r="R27" s="199" t="str">
        <f t="shared" si="7"/>
        <v/>
      </c>
      <c r="S27" s="14"/>
    </row>
    <row r="28" spans="1:19" ht="16.95" customHeight="1">
      <c r="A28" s="15" t="str">
        <f>IF('1044Bd Stammdaten Mitarb.'!A24="","",'1044Bd Stammdaten Mitarb.'!A24)</f>
        <v/>
      </c>
      <c r="B28" s="68" t="str">
        <f>IF('1044Bd Stammdaten Mitarb.'!B24="","",'1044Bd Stammdaten Mitarb.'!B24)</f>
        <v/>
      </c>
      <c r="C28" s="113" t="str">
        <f>IF('1044Bd Stammdaten Mitarb.'!C24="","",'1044Bd Stammdaten Mitarb.'!C24)</f>
        <v/>
      </c>
      <c r="D28" s="200" t="str">
        <f>IF('1044Bd Stammdaten Mitarb.'!G24-'1044Bd Stammdaten Mitarb.'!H24&lt;=0,"",'1044Bd Stammdaten Mitarb.'!G24-'1044Bd Stammdaten Mitarb.'!H24)</f>
        <v/>
      </c>
      <c r="E28" s="61" t="str">
        <f>IF('1044Bd Stammdaten Mitarb.'!I24="","",'1044Bd Stammdaten Mitarb.'!I24)</f>
        <v/>
      </c>
      <c r="F28" s="66" t="str">
        <f>IF('1044Bd Stammdaten Mitarb.'!A24="","",IF('1044Bd Stammdaten Mitarb.'!G24=0,0,E28/D28))</f>
        <v/>
      </c>
      <c r="G28" s="200" t="str">
        <f>IF(A28="","",IF('1044Bd Stammdaten Mitarb.'!J24&gt;'1044Ad Antrag'!$B$28,'1044Ad Antrag'!$B$28,'1044Bd Stammdaten Mitarb.'!J24))</f>
        <v/>
      </c>
      <c r="H28" s="60" t="str">
        <f>IF('1044Bd Stammdaten Mitarb.'!A24="","",IF(F28*21.7&gt;'1044Ad Antrag'!$B$28,'1044Ad Antrag'!$B$28,F28*21.7))</f>
        <v/>
      </c>
      <c r="I28" s="196" t="str">
        <f t="shared" si="1"/>
        <v/>
      </c>
      <c r="J28" s="195" t="str">
        <f>IF('1044Bd Stammdaten Mitarb.'!K24="","",'1044Bd Stammdaten Mitarb.'!K24)</f>
        <v/>
      </c>
      <c r="K28" s="61" t="str">
        <f t="shared" si="2"/>
        <v/>
      </c>
      <c r="L28" s="197" t="str">
        <f t="shared" si="3"/>
        <v/>
      </c>
      <c r="M28" s="201" t="str">
        <f t="shared" si="4"/>
        <v/>
      </c>
      <c r="N28" s="202" t="str">
        <f t="shared" si="5"/>
        <v/>
      </c>
      <c r="O28" s="115" t="str">
        <f>IF(A28="","",IF(N28=0,0,0.8*H28/21.7*'1044Ad Antrag'!$B$30))</f>
        <v/>
      </c>
      <c r="P28" s="195" t="str">
        <f t="shared" si="6"/>
        <v/>
      </c>
      <c r="Q28" s="61" t="str">
        <f>IF(A28="","",M28*'1044Ad Antrag'!$B$31)</f>
        <v/>
      </c>
      <c r="R28" s="199" t="str">
        <f t="shared" si="7"/>
        <v/>
      </c>
      <c r="S28" s="14"/>
    </row>
    <row r="29" spans="1:19" ht="16.95" customHeight="1">
      <c r="A29" s="15" t="str">
        <f>IF('1044Bd Stammdaten Mitarb.'!A25="","",'1044Bd Stammdaten Mitarb.'!A25)</f>
        <v/>
      </c>
      <c r="B29" s="68" t="str">
        <f>IF('1044Bd Stammdaten Mitarb.'!B25="","",'1044Bd Stammdaten Mitarb.'!B25)</f>
        <v/>
      </c>
      <c r="C29" s="113" t="str">
        <f>IF('1044Bd Stammdaten Mitarb.'!C25="","",'1044Bd Stammdaten Mitarb.'!C25)</f>
        <v/>
      </c>
      <c r="D29" s="200" t="str">
        <f>IF('1044Bd Stammdaten Mitarb.'!G25-'1044Bd Stammdaten Mitarb.'!H25&lt;=0,"",'1044Bd Stammdaten Mitarb.'!G25-'1044Bd Stammdaten Mitarb.'!H25)</f>
        <v/>
      </c>
      <c r="E29" s="61" t="str">
        <f>IF('1044Bd Stammdaten Mitarb.'!I25="","",'1044Bd Stammdaten Mitarb.'!I25)</f>
        <v/>
      </c>
      <c r="F29" s="66" t="str">
        <f>IF('1044Bd Stammdaten Mitarb.'!A25="","",IF('1044Bd Stammdaten Mitarb.'!G25=0,0,E29/D29))</f>
        <v/>
      </c>
      <c r="G29" s="200" t="str">
        <f>IF(A29="","",IF('1044Bd Stammdaten Mitarb.'!J25&gt;'1044Ad Antrag'!$B$28,'1044Ad Antrag'!$B$28,'1044Bd Stammdaten Mitarb.'!J25))</f>
        <v/>
      </c>
      <c r="H29" s="60" t="str">
        <f>IF('1044Bd Stammdaten Mitarb.'!A25="","",IF(F29*21.7&gt;'1044Ad Antrag'!$B$28,'1044Ad Antrag'!$B$28,F29*21.7))</f>
        <v/>
      </c>
      <c r="I29" s="196" t="str">
        <f t="shared" si="1"/>
        <v/>
      </c>
      <c r="J29" s="195" t="str">
        <f>IF('1044Bd Stammdaten Mitarb.'!K25="","",'1044Bd Stammdaten Mitarb.'!K25)</f>
        <v/>
      </c>
      <c r="K29" s="61" t="str">
        <f t="shared" si="2"/>
        <v/>
      </c>
      <c r="L29" s="197" t="str">
        <f t="shared" si="3"/>
        <v/>
      </c>
      <c r="M29" s="201" t="str">
        <f t="shared" si="4"/>
        <v/>
      </c>
      <c r="N29" s="202" t="str">
        <f t="shared" si="5"/>
        <v/>
      </c>
      <c r="O29" s="115" t="str">
        <f>IF(A29="","",IF(N29=0,0,0.8*H29/21.7*'1044Ad Antrag'!$B$30))</f>
        <v/>
      </c>
      <c r="P29" s="195" t="str">
        <f t="shared" si="6"/>
        <v/>
      </c>
      <c r="Q29" s="61" t="str">
        <f>IF(A29="","",M29*'1044Ad Antrag'!$B$31)</f>
        <v/>
      </c>
      <c r="R29" s="199" t="str">
        <f t="shared" si="7"/>
        <v/>
      </c>
      <c r="S29" s="14"/>
    </row>
    <row r="30" spans="1:19" ht="16.95" customHeight="1">
      <c r="A30" s="15" t="str">
        <f>IF('1044Bd Stammdaten Mitarb.'!A26="","",'1044Bd Stammdaten Mitarb.'!A26)</f>
        <v/>
      </c>
      <c r="B30" s="68" t="str">
        <f>IF('1044Bd Stammdaten Mitarb.'!B26="","",'1044Bd Stammdaten Mitarb.'!B26)</f>
        <v/>
      </c>
      <c r="C30" s="113" t="str">
        <f>IF('1044Bd Stammdaten Mitarb.'!C26="","",'1044Bd Stammdaten Mitarb.'!C26)</f>
        <v/>
      </c>
      <c r="D30" s="200" t="str">
        <f>IF('1044Bd Stammdaten Mitarb.'!G26-'1044Bd Stammdaten Mitarb.'!H26&lt;=0,"",'1044Bd Stammdaten Mitarb.'!G26-'1044Bd Stammdaten Mitarb.'!H26)</f>
        <v/>
      </c>
      <c r="E30" s="61" t="str">
        <f>IF('1044Bd Stammdaten Mitarb.'!I26="","",'1044Bd Stammdaten Mitarb.'!I26)</f>
        <v/>
      </c>
      <c r="F30" s="66" t="str">
        <f>IF('1044Bd Stammdaten Mitarb.'!A26="","",IF('1044Bd Stammdaten Mitarb.'!G26=0,0,E30/D30))</f>
        <v/>
      </c>
      <c r="G30" s="200" t="str">
        <f>IF(A30="","",IF('1044Bd Stammdaten Mitarb.'!J26&gt;'1044Ad Antrag'!$B$28,'1044Ad Antrag'!$B$28,'1044Bd Stammdaten Mitarb.'!J26))</f>
        <v/>
      </c>
      <c r="H30" s="60" t="str">
        <f>IF('1044Bd Stammdaten Mitarb.'!A26="","",IF(F30*21.7&gt;'1044Ad Antrag'!$B$28,'1044Ad Antrag'!$B$28,F30*21.7))</f>
        <v/>
      </c>
      <c r="I30" s="196" t="str">
        <f t="shared" si="1"/>
        <v/>
      </c>
      <c r="J30" s="195" t="str">
        <f>IF('1044Bd Stammdaten Mitarb.'!K26="","",'1044Bd Stammdaten Mitarb.'!K26)</f>
        <v/>
      </c>
      <c r="K30" s="61" t="str">
        <f t="shared" si="2"/>
        <v/>
      </c>
      <c r="L30" s="197" t="str">
        <f t="shared" si="3"/>
        <v/>
      </c>
      <c r="M30" s="201" t="str">
        <f t="shared" si="4"/>
        <v/>
      </c>
      <c r="N30" s="202" t="str">
        <f t="shared" si="5"/>
        <v/>
      </c>
      <c r="O30" s="115" t="str">
        <f>IF(A30="","",IF(N30=0,0,0.8*H30/21.7*'1044Ad Antrag'!$B$30))</f>
        <v/>
      </c>
      <c r="P30" s="195" t="str">
        <f t="shared" si="6"/>
        <v/>
      </c>
      <c r="Q30" s="61" t="str">
        <f>IF(A30="","",M30*'1044Ad Antrag'!$B$31)</f>
        <v/>
      </c>
      <c r="R30" s="199" t="str">
        <f t="shared" si="7"/>
        <v/>
      </c>
      <c r="S30" s="14"/>
    </row>
    <row r="31" spans="1:19" ht="16.95" customHeight="1">
      <c r="A31" s="15" t="str">
        <f>IF('1044Bd Stammdaten Mitarb.'!A27="","",'1044Bd Stammdaten Mitarb.'!A27)</f>
        <v/>
      </c>
      <c r="B31" s="68" t="str">
        <f>IF('1044Bd Stammdaten Mitarb.'!B27="","",'1044Bd Stammdaten Mitarb.'!B27)</f>
        <v/>
      </c>
      <c r="C31" s="113" t="str">
        <f>IF('1044Bd Stammdaten Mitarb.'!C27="","",'1044Bd Stammdaten Mitarb.'!C27)</f>
        <v/>
      </c>
      <c r="D31" s="200" t="str">
        <f>IF('1044Bd Stammdaten Mitarb.'!G27-'1044Bd Stammdaten Mitarb.'!H27&lt;=0,"",'1044Bd Stammdaten Mitarb.'!G27-'1044Bd Stammdaten Mitarb.'!H27)</f>
        <v/>
      </c>
      <c r="E31" s="61" t="str">
        <f>IF('1044Bd Stammdaten Mitarb.'!I27="","",'1044Bd Stammdaten Mitarb.'!I27)</f>
        <v/>
      </c>
      <c r="F31" s="66" t="str">
        <f>IF('1044Bd Stammdaten Mitarb.'!A27="","",IF('1044Bd Stammdaten Mitarb.'!G27=0,0,E31/D31))</f>
        <v/>
      </c>
      <c r="G31" s="200" t="str">
        <f>IF(A31="","",IF('1044Bd Stammdaten Mitarb.'!J27&gt;'1044Ad Antrag'!$B$28,'1044Ad Antrag'!$B$28,'1044Bd Stammdaten Mitarb.'!J27))</f>
        <v/>
      </c>
      <c r="H31" s="60" t="str">
        <f>IF('1044Bd Stammdaten Mitarb.'!A27="","",IF(F31*21.7&gt;'1044Ad Antrag'!$B$28,'1044Ad Antrag'!$B$28,F31*21.7))</f>
        <v/>
      </c>
      <c r="I31" s="196" t="str">
        <f t="shared" si="1"/>
        <v/>
      </c>
      <c r="J31" s="195" t="str">
        <f>IF('1044Bd Stammdaten Mitarb.'!K27="","",'1044Bd Stammdaten Mitarb.'!K27)</f>
        <v/>
      </c>
      <c r="K31" s="61" t="str">
        <f t="shared" si="2"/>
        <v/>
      </c>
      <c r="L31" s="197" t="str">
        <f t="shared" si="3"/>
        <v/>
      </c>
      <c r="M31" s="201" t="str">
        <f t="shared" si="4"/>
        <v/>
      </c>
      <c r="N31" s="202" t="str">
        <f t="shared" si="5"/>
        <v/>
      </c>
      <c r="O31" s="115" t="str">
        <f>IF(A31="","",IF(N31=0,0,0.8*H31/21.7*'1044Ad Antrag'!$B$30))</f>
        <v/>
      </c>
      <c r="P31" s="195" t="str">
        <f t="shared" si="6"/>
        <v/>
      </c>
      <c r="Q31" s="61" t="str">
        <f>IF(A31="","",M31*'1044Ad Antrag'!$B$31)</f>
        <v/>
      </c>
      <c r="R31" s="199" t="str">
        <f t="shared" si="7"/>
        <v/>
      </c>
      <c r="S31" s="14"/>
    </row>
    <row r="32" spans="1:19" ht="16.95" customHeight="1">
      <c r="A32" s="15" t="str">
        <f>IF('1044Bd Stammdaten Mitarb.'!A28="","",'1044Bd Stammdaten Mitarb.'!A28)</f>
        <v/>
      </c>
      <c r="B32" s="68" t="str">
        <f>IF('1044Bd Stammdaten Mitarb.'!B28="","",'1044Bd Stammdaten Mitarb.'!B28)</f>
        <v/>
      </c>
      <c r="C32" s="113" t="str">
        <f>IF('1044Bd Stammdaten Mitarb.'!C28="","",'1044Bd Stammdaten Mitarb.'!C28)</f>
        <v/>
      </c>
      <c r="D32" s="200" t="str">
        <f>IF('1044Bd Stammdaten Mitarb.'!G28-'1044Bd Stammdaten Mitarb.'!H28&lt;=0,"",'1044Bd Stammdaten Mitarb.'!G28-'1044Bd Stammdaten Mitarb.'!H28)</f>
        <v/>
      </c>
      <c r="E32" s="61" t="str">
        <f>IF('1044Bd Stammdaten Mitarb.'!I28="","",'1044Bd Stammdaten Mitarb.'!I28)</f>
        <v/>
      </c>
      <c r="F32" s="66" t="str">
        <f>IF('1044Bd Stammdaten Mitarb.'!A28="","",IF('1044Bd Stammdaten Mitarb.'!G28=0,0,E32/D32))</f>
        <v/>
      </c>
      <c r="G32" s="200" t="str">
        <f>IF(A32="","",IF('1044Bd Stammdaten Mitarb.'!J28&gt;'1044Ad Antrag'!$B$28,'1044Ad Antrag'!$B$28,'1044Bd Stammdaten Mitarb.'!J28))</f>
        <v/>
      </c>
      <c r="H32" s="60" t="str">
        <f>IF('1044Bd Stammdaten Mitarb.'!A28="","",IF(F32*21.7&gt;'1044Ad Antrag'!$B$28,'1044Ad Antrag'!$B$28,F32*21.7))</f>
        <v/>
      </c>
      <c r="I32" s="196" t="str">
        <f t="shared" si="1"/>
        <v/>
      </c>
      <c r="J32" s="195" t="str">
        <f>IF('1044Bd Stammdaten Mitarb.'!K28="","",'1044Bd Stammdaten Mitarb.'!K28)</f>
        <v/>
      </c>
      <c r="K32" s="61" t="str">
        <f t="shared" si="2"/>
        <v/>
      </c>
      <c r="L32" s="197" t="str">
        <f t="shared" si="3"/>
        <v/>
      </c>
      <c r="M32" s="201" t="str">
        <f t="shared" si="4"/>
        <v/>
      </c>
      <c r="N32" s="202" t="str">
        <f t="shared" si="5"/>
        <v/>
      </c>
      <c r="O32" s="115" t="str">
        <f>IF(A32="","",IF(N32=0,0,0.8*H32/21.7*'1044Ad Antrag'!$B$30))</f>
        <v/>
      </c>
      <c r="P32" s="195" t="str">
        <f t="shared" si="6"/>
        <v/>
      </c>
      <c r="Q32" s="61" t="str">
        <f>IF(A32="","",M32*'1044Ad Antrag'!$B$31)</f>
        <v/>
      </c>
      <c r="R32" s="199" t="str">
        <f t="shared" si="7"/>
        <v/>
      </c>
      <c r="S32" s="14"/>
    </row>
    <row r="33" spans="1:19" ht="16.95" customHeight="1">
      <c r="A33" s="15" t="str">
        <f>IF('1044Bd Stammdaten Mitarb.'!A29="","",'1044Bd Stammdaten Mitarb.'!A29)</f>
        <v/>
      </c>
      <c r="B33" s="68" t="str">
        <f>IF('1044Bd Stammdaten Mitarb.'!B29="","",'1044Bd Stammdaten Mitarb.'!B29)</f>
        <v/>
      </c>
      <c r="C33" s="113" t="str">
        <f>IF('1044Bd Stammdaten Mitarb.'!C29="","",'1044Bd Stammdaten Mitarb.'!C29)</f>
        <v/>
      </c>
      <c r="D33" s="200" t="str">
        <f>IF('1044Bd Stammdaten Mitarb.'!G29-'1044Bd Stammdaten Mitarb.'!H29&lt;=0,"",'1044Bd Stammdaten Mitarb.'!G29-'1044Bd Stammdaten Mitarb.'!H29)</f>
        <v/>
      </c>
      <c r="E33" s="61" t="str">
        <f>IF('1044Bd Stammdaten Mitarb.'!I29="","",'1044Bd Stammdaten Mitarb.'!I29)</f>
        <v/>
      </c>
      <c r="F33" s="66" t="str">
        <f>IF('1044Bd Stammdaten Mitarb.'!A29="","",IF('1044Bd Stammdaten Mitarb.'!G29=0,0,E33/D33))</f>
        <v/>
      </c>
      <c r="G33" s="200" t="str">
        <f>IF(A33="","",IF('1044Bd Stammdaten Mitarb.'!J29&gt;'1044Ad Antrag'!$B$28,'1044Ad Antrag'!$B$28,'1044Bd Stammdaten Mitarb.'!J29))</f>
        <v/>
      </c>
      <c r="H33" s="60" t="str">
        <f>IF('1044Bd Stammdaten Mitarb.'!A29="","",IF(F33*21.7&gt;'1044Ad Antrag'!$B$28,'1044Ad Antrag'!$B$28,F33*21.7))</f>
        <v/>
      </c>
      <c r="I33" s="196" t="str">
        <f t="shared" si="1"/>
        <v/>
      </c>
      <c r="J33" s="195" t="str">
        <f>IF('1044Bd Stammdaten Mitarb.'!K29="","",'1044Bd Stammdaten Mitarb.'!K29)</f>
        <v/>
      </c>
      <c r="K33" s="61" t="str">
        <f t="shared" si="2"/>
        <v/>
      </c>
      <c r="L33" s="197" t="str">
        <f t="shared" si="3"/>
        <v/>
      </c>
      <c r="M33" s="201" t="str">
        <f t="shared" si="4"/>
        <v/>
      </c>
      <c r="N33" s="202" t="str">
        <f t="shared" si="5"/>
        <v/>
      </c>
      <c r="O33" s="115" t="str">
        <f>IF(A33="","",IF(N33=0,0,0.8*H33/21.7*'1044Ad Antrag'!$B$30))</f>
        <v/>
      </c>
      <c r="P33" s="195" t="str">
        <f t="shared" si="6"/>
        <v/>
      </c>
      <c r="Q33" s="61" t="str">
        <f>IF(A33="","",M33*'1044Ad Antrag'!$B$31)</f>
        <v/>
      </c>
      <c r="R33" s="199" t="str">
        <f t="shared" si="7"/>
        <v/>
      </c>
      <c r="S33" s="14"/>
    </row>
    <row r="34" spans="1:19" ht="16.95" customHeight="1">
      <c r="A34" s="15" t="str">
        <f>IF('1044Bd Stammdaten Mitarb.'!A30="","",'1044Bd Stammdaten Mitarb.'!A30)</f>
        <v/>
      </c>
      <c r="B34" s="68" t="str">
        <f>IF('1044Bd Stammdaten Mitarb.'!B30="","",'1044Bd Stammdaten Mitarb.'!B30)</f>
        <v/>
      </c>
      <c r="C34" s="113" t="str">
        <f>IF('1044Bd Stammdaten Mitarb.'!C30="","",'1044Bd Stammdaten Mitarb.'!C30)</f>
        <v/>
      </c>
      <c r="D34" s="200" t="str">
        <f>IF('1044Bd Stammdaten Mitarb.'!G30-'1044Bd Stammdaten Mitarb.'!H30&lt;=0,"",'1044Bd Stammdaten Mitarb.'!G30-'1044Bd Stammdaten Mitarb.'!H30)</f>
        <v/>
      </c>
      <c r="E34" s="61" t="str">
        <f>IF('1044Bd Stammdaten Mitarb.'!I30="","",'1044Bd Stammdaten Mitarb.'!I30)</f>
        <v/>
      </c>
      <c r="F34" s="66" t="str">
        <f>IF('1044Bd Stammdaten Mitarb.'!A30="","",IF('1044Bd Stammdaten Mitarb.'!G30=0,0,E34/D34))</f>
        <v/>
      </c>
      <c r="G34" s="200" t="str">
        <f>IF(A34="","",IF('1044Bd Stammdaten Mitarb.'!J30&gt;'1044Ad Antrag'!$B$28,'1044Ad Antrag'!$B$28,'1044Bd Stammdaten Mitarb.'!J30))</f>
        <v/>
      </c>
      <c r="H34" s="60" t="str">
        <f>IF('1044Bd Stammdaten Mitarb.'!A30="","",IF(F34*21.7&gt;'1044Ad Antrag'!$B$28,'1044Ad Antrag'!$B$28,F34*21.7))</f>
        <v/>
      </c>
      <c r="I34" s="196" t="str">
        <f t="shared" si="1"/>
        <v/>
      </c>
      <c r="J34" s="195" t="str">
        <f>IF('1044Bd Stammdaten Mitarb.'!K30="","",'1044Bd Stammdaten Mitarb.'!K30)</f>
        <v/>
      </c>
      <c r="K34" s="61" t="str">
        <f t="shared" si="2"/>
        <v/>
      </c>
      <c r="L34" s="197" t="str">
        <f t="shared" si="3"/>
        <v/>
      </c>
      <c r="M34" s="201" t="str">
        <f t="shared" si="4"/>
        <v/>
      </c>
      <c r="N34" s="202" t="str">
        <f t="shared" si="5"/>
        <v/>
      </c>
      <c r="O34" s="115" t="str">
        <f>IF(A34="","",IF(N34=0,0,0.8*H34/21.7*'1044Ad Antrag'!$B$30))</f>
        <v/>
      </c>
      <c r="P34" s="195" t="str">
        <f t="shared" si="6"/>
        <v/>
      </c>
      <c r="Q34" s="61" t="str">
        <f>IF(A34="","",M34*'1044Ad Antrag'!$B$31)</f>
        <v/>
      </c>
      <c r="R34" s="199" t="str">
        <f t="shared" si="7"/>
        <v/>
      </c>
      <c r="S34" s="14"/>
    </row>
    <row r="35" spans="1:19" ht="16.95" customHeight="1">
      <c r="A35" s="15" t="str">
        <f>IF('1044Bd Stammdaten Mitarb.'!A31="","",'1044Bd Stammdaten Mitarb.'!A31)</f>
        <v/>
      </c>
      <c r="B35" s="68" t="str">
        <f>IF('1044Bd Stammdaten Mitarb.'!B31="","",'1044Bd Stammdaten Mitarb.'!B31)</f>
        <v/>
      </c>
      <c r="C35" s="113" t="str">
        <f>IF('1044Bd Stammdaten Mitarb.'!C31="","",'1044Bd Stammdaten Mitarb.'!C31)</f>
        <v/>
      </c>
      <c r="D35" s="200" t="str">
        <f>IF('1044Bd Stammdaten Mitarb.'!G31-'1044Bd Stammdaten Mitarb.'!H31&lt;=0,"",'1044Bd Stammdaten Mitarb.'!G31-'1044Bd Stammdaten Mitarb.'!H31)</f>
        <v/>
      </c>
      <c r="E35" s="61" t="str">
        <f>IF('1044Bd Stammdaten Mitarb.'!I31="","",'1044Bd Stammdaten Mitarb.'!I31)</f>
        <v/>
      </c>
      <c r="F35" s="66" t="str">
        <f>IF('1044Bd Stammdaten Mitarb.'!A31="","",IF('1044Bd Stammdaten Mitarb.'!G31=0,0,E35/D35))</f>
        <v/>
      </c>
      <c r="G35" s="200" t="str">
        <f>IF(A35="","",IF('1044Bd Stammdaten Mitarb.'!J31&gt;'1044Ad Antrag'!$B$28,'1044Ad Antrag'!$B$28,'1044Bd Stammdaten Mitarb.'!J31))</f>
        <v/>
      </c>
      <c r="H35" s="60" t="str">
        <f>IF('1044Bd Stammdaten Mitarb.'!A31="","",IF(F35*21.7&gt;'1044Ad Antrag'!$B$28,'1044Ad Antrag'!$B$28,F35*21.7))</f>
        <v/>
      </c>
      <c r="I35" s="196" t="str">
        <f t="shared" si="1"/>
        <v/>
      </c>
      <c r="J35" s="195" t="str">
        <f>IF('1044Bd Stammdaten Mitarb.'!K31="","",'1044Bd Stammdaten Mitarb.'!K31)</f>
        <v/>
      </c>
      <c r="K35" s="61" t="str">
        <f t="shared" si="2"/>
        <v/>
      </c>
      <c r="L35" s="197" t="str">
        <f t="shared" si="3"/>
        <v/>
      </c>
      <c r="M35" s="201" t="str">
        <f t="shared" si="4"/>
        <v/>
      </c>
      <c r="N35" s="202" t="str">
        <f t="shared" si="5"/>
        <v/>
      </c>
      <c r="O35" s="115" t="str">
        <f>IF(A35="","",IF(N35=0,0,0.8*H35/21.7*'1044Ad Antrag'!$B$30))</f>
        <v/>
      </c>
      <c r="P35" s="195" t="str">
        <f t="shared" si="6"/>
        <v/>
      </c>
      <c r="Q35" s="61" t="str">
        <f>IF(A35="","",M35*'1044Ad Antrag'!$B$31)</f>
        <v/>
      </c>
      <c r="R35" s="199" t="str">
        <f t="shared" si="7"/>
        <v/>
      </c>
      <c r="S35" s="14"/>
    </row>
    <row r="36" spans="1:19" ht="16.95" customHeight="1">
      <c r="A36" s="15" t="str">
        <f>IF('1044Bd Stammdaten Mitarb.'!A32="","",'1044Bd Stammdaten Mitarb.'!A32)</f>
        <v/>
      </c>
      <c r="B36" s="68" t="str">
        <f>IF('1044Bd Stammdaten Mitarb.'!B32="","",'1044Bd Stammdaten Mitarb.'!B32)</f>
        <v/>
      </c>
      <c r="C36" s="113" t="str">
        <f>IF('1044Bd Stammdaten Mitarb.'!C32="","",'1044Bd Stammdaten Mitarb.'!C32)</f>
        <v/>
      </c>
      <c r="D36" s="200" t="str">
        <f>IF('1044Bd Stammdaten Mitarb.'!G32-'1044Bd Stammdaten Mitarb.'!H32&lt;=0,"",'1044Bd Stammdaten Mitarb.'!G32-'1044Bd Stammdaten Mitarb.'!H32)</f>
        <v/>
      </c>
      <c r="E36" s="61" t="str">
        <f>IF('1044Bd Stammdaten Mitarb.'!I32="","",'1044Bd Stammdaten Mitarb.'!I32)</f>
        <v/>
      </c>
      <c r="F36" s="66" t="str">
        <f>IF('1044Bd Stammdaten Mitarb.'!A32="","",IF('1044Bd Stammdaten Mitarb.'!G32=0,0,E36/D36))</f>
        <v/>
      </c>
      <c r="G36" s="200" t="str">
        <f>IF(A36="","",IF('1044Bd Stammdaten Mitarb.'!J32&gt;'1044Ad Antrag'!$B$28,'1044Ad Antrag'!$B$28,'1044Bd Stammdaten Mitarb.'!J32))</f>
        <v/>
      </c>
      <c r="H36" s="60" t="str">
        <f>IF('1044Bd Stammdaten Mitarb.'!A32="","",IF(F36*21.7&gt;'1044Ad Antrag'!$B$28,'1044Ad Antrag'!$B$28,F36*21.7))</f>
        <v/>
      </c>
      <c r="I36" s="196" t="str">
        <f t="shared" si="1"/>
        <v/>
      </c>
      <c r="J36" s="195" t="str">
        <f>IF('1044Bd Stammdaten Mitarb.'!K32="","",'1044Bd Stammdaten Mitarb.'!K32)</f>
        <v/>
      </c>
      <c r="K36" s="61" t="str">
        <f t="shared" si="2"/>
        <v/>
      </c>
      <c r="L36" s="197" t="str">
        <f t="shared" si="3"/>
        <v/>
      </c>
      <c r="M36" s="201" t="str">
        <f t="shared" si="4"/>
        <v/>
      </c>
      <c r="N36" s="202" t="str">
        <f t="shared" si="5"/>
        <v/>
      </c>
      <c r="O36" s="115" t="str">
        <f>IF(A36="","",IF(N36=0,0,0.8*H36/21.7*'1044Ad Antrag'!$B$30))</f>
        <v/>
      </c>
      <c r="P36" s="195" t="str">
        <f t="shared" si="6"/>
        <v/>
      </c>
      <c r="Q36" s="61" t="str">
        <f>IF(A36="","",M36*'1044Ad Antrag'!$B$31)</f>
        <v/>
      </c>
      <c r="R36" s="199" t="str">
        <f t="shared" si="7"/>
        <v/>
      </c>
      <c r="S36" s="14"/>
    </row>
    <row r="37" spans="1:19" ht="16.95" customHeight="1">
      <c r="A37" s="15" t="str">
        <f>IF('1044Bd Stammdaten Mitarb.'!A33="","",'1044Bd Stammdaten Mitarb.'!A33)</f>
        <v/>
      </c>
      <c r="B37" s="68" t="str">
        <f>IF('1044Bd Stammdaten Mitarb.'!B33="","",'1044Bd Stammdaten Mitarb.'!B33)</f>
        <v/>
      </c>
      <c r="C37" s="69" t="str">
        <f>IF('1044Bd Stammdaten Mitarb.'!C33="","",'1044Bd Stammdaten Mitarb.'!C33)</f>
        <v/>
      </c>
      <c r="D37" s="200" t="str">
        <f>IF('1044Bd Stammdaten Mitarb.'!G33-'1044Bd Stammdaten Mitarb.'!H33&lt;=0,"",'1044Bd Stammdaten Mitarb.'!G33-'1044Bd Stammdaten Mitarb.'!H33)</f>
        <v/>
      </c>
      <c r="E37" s="61" t="str">
        <f>IF('1044Bd Stammdaten Mitarb.'!I33="","",'1044Bd Stammdaten Mitarb.'!I33)</f>
        <v/>
      </c>
      <c r="F37" s="66" t="str">
        <f>IF('1044Bd Stammdaten Mitarb.'!A33="","",IF('1044Bd Stammdaten Mitarb.'!G33=0,0,E37/D37))</f>
        <v/>
      </c>
      <c r="G37" s="200" t="str">
        <f>IF(A37="","",IF('1044Bd Stammdaten Mitarb.'!J33&gt;'1044Ad Antrag'!$B$28,'1044Ad Antrag'!$B$28,'1044Bd Stammdaten Mitarb.'!J33))</f>
        <v/>
      </c>
      <c r="H37" s="60" t="str">
        <f>IF('1044Bd Stammdaten Mitarb.'!A33="","",IF(F37*21.7&gt;'1044Ad Antrag'!$B$28,'1044Ad Antrag'!$B$28,F37*21.7))</f>
        <v/>
      </c>
      <c r="I37" s="196" t="str">
        <f t="shared" si="1"/>
        <v/>
      </c>
      <c r="J37" s="195" t="str">
        <f>IF('1044Bd Stammdaten Mitarb.'!K33="","",'1044Bd Stammdaten Mitarb.'!K33)</f>
        <v/>
      </c>
      <c r="K37" s="61" t="str">
        <f t="shared" si="2"/>
        <v/>
      </c>
      <c r="L37" s="197" t="str">
        <f t="shared" si="3"/>
        <v/>
      </c>
      <c r="M37" s="201" t="str">
        <f t="shared" si="4"/>
        <v/>
      </c>
      <c r="N37" s="202" t="str">
        <f t="shared" si="5"/>
        <v/>
      </c>
      <c r="O37" s="115" t="str">
        <f>IF(A37="","",IF(N37=0,0,0.8*H37/21.7*'1044Ad Antrag'!$B$30))</f>
        <v/>
      </c>
      <c r="P37" s="195" t="str">
        <f t="shared" si="6"/>
        <v/>
      </c>
      <c r="Q37" s="61" t="str">
        <f>IF(A37="","",M37*'1044Ad Antrag'!$B$31)</f>
        <v/>
      </c>
      <c r="R37" s="199" t="str">
        <f t="shared" si="7"/>
        <v/>
      </c>
      <c r="S37" s="14"/>
    </row>
    <row r="38" spans="1:19" ht="16.95" customHeight="1">
      <c r="A38" s="15" t="str">
        <f>IF('1044Bd Stammdaten Mitarb.'!A34="","",'1044Bd Stammdaten Mitarb.'!A34)</f>
        <v/>
      </c>
      <c r="B38" s="68" t="str">
        <f>IF('1044Bd Stammdaten Mitarb.'!B34="","",'1044Bd Stammdaten Mitarb.'!B34)</f>
        <v/>
      </c>
      <c r="C38" s="69" t="str">
        <f>IF('1044Bd Stammdaten Mitarb.'!C34="","",'1044Bd Stammdaten Mitarb.'!C34)</f>
        <v/>
      </c>
      <c r="D38" s="200" t="str">
        <f>IF('1044Bd Stammdaten Mitarb.'!G34-'1044Bd Stammdaten Mitarb.'!H34&lt;=0,"",'1044Bd Stammdaten Mitarb.'!G34-'1044Bd Stammdaten Mitarb.'!H34)</f>
        <v/>
      </c>
      <c r="E38" s="61" t="str">
        <f>IF('1044Bd Stammdaten Mitarb.'!I34="","",'1044Bd Stammdaten Mitarb.'!I34)</f>
        <v/>
      </c>
      <c r="F38" s="66" t="str">
        <f>IF('1044Bd Stammdaten Mitarb.'!A34="","",IF('1044Bd Stammdaten Mitarb.'!G34=0,0,E38/D38))</f>
        <v/>
      </c>
      <c r="G38" s="200" t="str">
        <f>IF(A38="","",IF('1044Bd Stammdaten Mitarb.'!J34&gt;'1044Ad Antrag'!$B$28,'1044Ad Antrag'!$B$28,'1044Bd Stammdaten Mitarb.'!J34))</f>
        <v/>
      </c>
      <c r="H38" s="60" t="str">
        <f>IF('1044Bd Stammdaten Mitarb.'!A34="","",IF(F38*21.7&gt;'1044Ad Antrag'!$B$28,'1044Ad Antrag'!$B$28,F38*21.7))</f>
        <v/>
      </c>
      <c r="I38" s="196" t="str">
        <f t="shared" si="1"/>
        <v/>
      </c>
      <c r="J38" s="195" t="str">
        <f>IF('1044Bd Stammdaten Mitarb.'!K34="","",'1044Bd Stammdaten Mitarb.'!K34)</f>
        <v/>
      </c>
      <c r="K38" s="61" t="str">
        <f t="shared" si="2"/>
        <v/>
      </c>
      <c r="L38" s="197" t="str">
        <f t="shared" si="3"/>
        <v/>
      </c>
      <c r="M38" s="201" t="str">
        <f t="shared" si="4"/>
        <v/>
      </c>
      <c r="N38" s="202" t="str">
        <f t="shared" si="5"/>
        <v/>
      </c>
      <c r="O38" s="115" t="str">
        <f>IF(A38="","",IF(N38=0,0,0.8*H38/21.7*'1044Ad Antrag'!$B$30))</f>
        <v/>
      </c>
      <c r="P38" s="195" t="str">
        <f t="shared" si="6"/>
        <v/>
      </c>
      <c r="Q38" s="61" t="str">
        <f>IF(A38="","",M38*'1044Ad Antrag'!$B$31)</f>
        <v/>
      </c>
      <c r="R38" s="199" t="str">
        <f t="shared" si="7"/>
        <v/>
      </c>
      <c r="S38" s="14"/>
    </row>
    <row r="39" spans="1:19" ht="16.95" customHeight="1">
      <c r="A39" s="15" t="str">
        <f>IF('1044Bd Stammdaten Mitarb.'!A35="","",'1044Bd Stammdaten Mitarb.'!A35)</f>
        <v/>
      </c>
      <c r="B39" s="68" t="str">
        <f>IF('1044Bd Stammdaten Mitarb.'!B35="","",'1044Bd Stammdaten Mitarb.'!B35)</f>
        <v/>
      </c>
      <c r="C39" s="69" t="str">
        <f>IF('1044Bd Stammdaten Mitarb.'!C35="","",'1044Bd Stammdaten Mitarb.'!C35)</f>
        <v/>
      </c>
      <c r="D39" s="200" t="str">
        <f>IF('1044Bd Stammdaten Mitarb.'!G35-'1044Bd Stammdaten Mitarb.'!H35&lt;=0,"",'1044Bd Stammdaten Mitarb.'!G35-'1044Bd Stammdaten Mitarb.'!H35)</f>
        <v/>
      </c>
      <c r="E39" s="61" t="str">
        <f>IF('1044Bd Stammdaten Mitarb.'!I35="","",'1044Bd Stammdaten Mitarb.'!I35)</f>
        <v/>
      </c>
      <c r="F39" s="66" t="str">
        <f>IF('1044Bd Stammdaten Mitarb.'!A35="","",IF('1044Bd Stammdaten Mitarb.'!G35=0,0,E39/D39))</f>
        <v/>
      </c>
      <c r="G39" s="200" t="str">
        <f>IF(A39="","",IF('1044Bd Stammdaten Mitarb.'!J35&gt;'1044Ad Antrag'!$B$28,'1044Ad Antrag'!$B$28,'1044Bd Stammdaten Mitarb.'!J35))</f>
        <v/>
      </c>
      <c r="H39" s="60" t="str">
        <f>IF('1044Bd Stammdaten Mitarb.'!A35="","",IF(F39*21.7&gt;'1044Ad Antrag'!$B$28,'1044Ad Antrag'!$B$28,F39*21.7))</f>
        <v/>
      </c>
      <c r="I39" s="196" t="str">
        <f t="shared" si="1"/>
        <v/>
      </c>
      <c r="J39" s="195" t="str">
        <f>IF('1044Bd Stammdaten Mitarb.'!K35="","",'1044Bd Stammdaten Mitarb.'!K35)</f>
        <v/>
      </c>
      <c r="K39" s="61" t="str">
        <f t="shared" si="2"/>
        <v/>
      </c>
      <c r="L39" s="197" t="str">
        <f t="shared" si="3"/>
        <v/>
      </c>
      <c r="M39" s="201" t="str">
        <f t="shared" si="4"/>
        <v/>
      </c>
      <c r="N39" s="202" t="str">
        <f t="shared" si="5"/>
        <v/>
      </c>
      <c r="O39" s="115" t="str">
        <f>IF(A39="","",IF(N39=0,0,0.8*H39/21.7*'1044Ad Antrag'!$B$30))</f>
        <v/>
      </c>
      <c r="P39" s="195" t="str">
        <f t="shared" si="6"/>
        <v/>
      </c>
      <c r="Q39" s="61" t="str">
        <f>IF(A39="","",M39*'1044Ad Antrag'!$B$31)</f>
        <v/>
      </c>
      <c r="R39" s="199" t="str">
        <f t="shared" si="7"/>
        <v/>
      </c>
      <c r="S39" s="14"/>
    </row>
    <row r="40" spans="1:19" ht="16.95" customHeight="1">
      <c r="A40" s="15" t="str">
        <f>IF('1044Bd Stammdaten Mitarb.'!A36="","",'1044Bd Stammdaten Mitarb.'!A36)</f>
        <v/>
      </c>
      <c r="B40" s="68" t="str">
        <f>IF('1044Bd Stammdaten Mitarb.'!B36="","",'1044Bd Stammdaten Mitarb.'!B36)</f>
        <v/>
      </c>
      <c r="C40" s="69" t="str">
        <f>IF('1044Bd Stammdaten Mitarb.'!C36="","",'1044Bd Stammdaten Mitarb.'!C36)</f>
        <v/>
      </c>
      <c r="D40" s="200" t="str">
        <f>IF('1044Bd Stammdaten Mitarb.'!G36-'1044Bd Stammdaten Mitarb.'!H36&lt;=0,"",'1044Bd Stammdaten Mitarb.'!G36-'1044Bd Stammdaten Mitarb.'!H36)</f>
        <v/>
      </c>
      <c r="E40" s="61" t="str">
        <f>IF('1044Bd Stammdaten Mitarb.'!I36="","",'1044Bd Stammdaten Mitarb.'!I36)</f>
        <v/>
      </c>
      <c r="F40" s="66" t="str">
        <f>IF('1044Bd Stammdaten Mitarb.'!A36="","",IF('1044Bd Stammdaten Mitarb.'!G36=0,0,E40/D40))</f>
        <v/>
      </c>
      <c r="G40" s="200" t="str">
        <f>IF(A40="","",IF('1044Bd Stammdaten Mitarb.'!J36&gt;'1044Ad Antrag'!$B$28,'1044Ad Antrag'!$B$28,'1044Bd Stammdaten Mitarb.'!J36))</f>
        <v/>
      </c>
      <c r="H40" s="60" t="str">
        <f>IF('1044Bd Stammdaten Mitarb.'!A36="","",IF(F40*21.7&gt;'1044Ad Antrag'!$B$28,'1044Ad Antrag'!$B$28,F40*21.7))</f>
        <v/>
      </c>
      <c r="I40" s="196" t="str">
        <f t="shared" si="1"/>
        <v/>
      </c>
      <c r="J40" s="195" t="str">
        <f>IF('1044Bd Stammdaten Mitarb.'!K36="","",'1044Bd Stammdaten Mitarb.'!K36)</f>
        <v/>
      </c>
      <c r="K40" s="61" t="str">
        <f t="shared" si="2"/>
        <v/>
      </c>
      <c r="L40" s="197" t="str">
        <f t="shared" si="3"/>
        <v/>
      </c>
      <c r="M40" s="201" t="str">
        <f t="shared" si="4"/>
        <v/>
      </c>
      <c r="N40" s="202" t="str">
        <f t="shared" si="5"/>
        <v/>
      </c>
      <c r="O40" s="115" t="str">
        <f>IF(A40="","",IF(N40=0,0,0.8*H40/21.7*'1044Ad Antrag'!$B$30))</f>
        <v/>
      </c>
      <c r="P40" s="195" t="str">
        <f t="shared" si="6"/>
        <v/>
      </c>
      <c r="Q40" s="61" t="str">
        <f>IF(A40="","",M40*'1044Ad Antrag'!$B$31)</f>
        <v/>
      </c>
      <c r="R40" s="199" t="str">
        <f t="shared" si="7"/>
        <v/>
      </c>
      <c r="S40" s="14"/>
    </row>
    <row r="41" spans="1:19" ht="16.95" customHeight="1">
      <c r="A41" s="15" t="str">
        <f>IF('1044Bd Stammdaten Mitarb.'!A37="","",'1044Bd Stammdaten Mitarb.'!A37)</f>
        <v/>
      </c>
      <c r="B41" s="68" t="str">
        <f>IF('1044Bd Stammdaten Mitarb.'!B37="","",'1044Bd Stammdaten Mitarb.'!B37)</f>
        <v/>
      </c>
      <c r="C41" s="69" t="str">
        <f>IF('1044Bd Stammdaten Mitarb.'!C37="","",'1044Bd Stammdaten Mitarb.'!C37)</f>
        <v/>
      </c>
      <c r="D41" s="200" t="str">
        <f>IF('1044Bd Stammdaten Mitarb.'!G37-'1044Bd Stammdaten Mitarb.'!H37&lt;=0,"",'1044Bd Stammdaten Mitarb.'!G37-'1044Bd Stammdaten Mitarb.'!H37)</f>
        <v/>
      </c>
      <c r="E41" s="61" t="str">
        <f>IF('1044Bd Stammdaten Mitarb.'!I37="","",'1044Bd Stammdaten Mitarb.'!I37)</f>
        <v/>
      </c>
      <c r="F41" s="66" t="str">
        <f>IF('1044Bd Stammdaten Mitarb.'!A37="","",IF('1044Bd Stammdaten Mitarb.'!G37=0,0,E41/D41))</f>
        <v/>
      </c>
      <c r="G41" s="200" t="str">
        <f>IF(A41="","",IF('1044Bd Stammdaten Mitarb.'!J37&gt;'1044Ad Antrag'!$B$28,'1044Ad Antrag'!$B$28,'1044Bd Stammdaten Mitarb.'!J37))</f>
        <v/>
      </c>
      <c r="H41" s="60" t="str">
        <f>IF('1044Bd Stammdaten Mitarb.'!A37="","",IF(F41*21.7&gt;'1044Ad Antrag'!$B$28,'1044Ad Antrag'!$B$28,F41*21.7))</f>
        <v/>
      </c>
      <c r="I41" s="196" t="str">
        <f t="shared" si="1"/>
        <v/>
      </c>
      <c r="J41" s="195" t="str">
        <f>IF('1044Bd Stammdaten Mitarb.'!K37="","",'1044Bd Stammdaten Mitarb.'!K37)</f>
        <v/>
      </c>
      <c r="K41" s="61" t="str">
        <f t="shared" si="2"/>
        <v/>
      </c>
      <c r="L41" s="197" t="str">
        <f t="shared" si="3"/>
        <v/>
      </c>
      <c r="M41" s="201" t="str">
        <f t="shared" si="4"/>
        <v/>
      </c>
      <c r="N41" s="202" t="str">
        <f t="shared" si="5"/>
        <v/>
      </c>
      <c r="O41" s="115" t="str">
        <f>IF(A41="","",IF(N41=0,0,0.8*H41/21.7*'1044Ad Antrag'!$B$30))</f>
        <v/>
      </c>
      <c r="P41" s="195" t="str">
        <f t="shared" si="6"/>
        <v/>
      </c>
      <c r="Q41" s="61" t="str">
        <f>IF(A41="","",M41*'1044Ad Antrag'!$B$31)</f>
        <v/>
      </c>
      <c r="R41" s="199" t="str">
        <f t="shared" si="7"/>
        <v/>
      </c>
      <c r="S41" s="14"/>
    </row>
    <row r="42" spans="1:19" ht="16.95" customHeight="1">
      <c r="A42" s="15" t="str">
        <f>IF('1044Bd Stammdaten Mitarb.'!A38="","",'1044Bd Stammdaten Mitarb.'!A38)</f>
        <v/>
      </c>
      <c r="B42" s="68" t="str">
        <f>IF('1044Bd Stammdaten Mitarb.'!B38="","",'1044Bd Stammdaten Mitarb.'!B38)</f>
        <v/>
      </c>
      <c r="C42" s="69" t="str">
        <f>IF('1044Bd Stammdaten Mitarb.'!C38="","",'1044Bd Stammdaten Mitarb.'!C38)</f>
        <v/>
      </c>
      <c r="D42" s="200" t="str">
        <f>IF('1044Bd Stammdaten Mitarb.'!G38-'1044Bd Stammdaten Mitarb.'!H38&lt;=0,"",'1044Bd Stammdaten Mitarb.'!G38-'1044Bd Stammdaten Mitarb.'!H38)</f>
        <v/>
      </c>
      <c r="E42" s="61" t="str">
        <f>IF('1044Bd Stammdaten Mitarb.'!I38="","",'1044Bd Stammdaten Mitarb.'!I38)</f>
        <v/>
      </c>
      <c r="F42" s="66" t="str">
        <f>IF('1044Bd Stammdaten Mitarb.'!A38="","",IF('1044Bd Stammdaten Mitarb.'!G38=0,0,E42/D42))</f>
        <v/>
      </c>
      <c r="G42" s="200" t="str">
        <f>IF(A42="","",IF('1044Bd Stammdaten Mitarb.'!J38&gt;'1044Ad Antrag'!$B$28,'1044Ad Antrag'!$B$28,'1044Bd Stammdaten Mitarb.'!J38))</f>
        <v/>
      </c>
      <c r="H42" s="60" t="str">
        <f>IF('1044Bd Stammdaten Mitarb.'!A38="","",IF(F42*21.7&gt;'1044Ad Antrag'!$B$28,'1044Ad Antrag'!$B$28,F42*21.7))</f>
        <v/>
      </c>
      <c r="I42" s="196" t="str">
        <f t="shared" si="1"/>
        <v/>
      </c>
      <c r="J42" s="195" t="str">
        <f>IF('1044Bd Stammdaten Mitarb.'!K38="","",'1044Bd Stammdaten Mitarb.'!K38)</f>
        <v/>
      </c>
      <c r="K42" s="61" t="str">
        <f t="shared" si="2"/>
        <v/>
      </c>
      <c r="L42" s="197" t="str">
        <f t="shared" si="3"/>
        <v/>
      </c>
      <c r="M42" s="201" t="str">
        <f t="shared" si="4"/>
        <v/>
      </c>
      <c r="N42" s="202" t="str">
        <f t="shared" si="5"/>
        <v/>
      </c>
      <c r="O42" s="115" t="str">
        <f>IF(A42="","",IF(N42=0,0,0.8*H42/21.7*'1044Ad Antrag'!$B$30))</f>
        <v/>
      </c>
      <c r="P42" s="195" t="str">
        <f t="shared" si="6"/>
        <v/>
      </c>
      <c r="Q42" s="61" t="str">
        <f>IF(A42="","",M42*'1044Ad Antrag'!$B$31)</f>
        <v/>
      </c>
      <c r="R42" s="199" t="str">
        <f t="shared" si="7"/>
        <v/>
      </c>
      <c r="S42" s="14"/>
    </row>
    <row r="43" spans="1:19" ht="16.95" customHeight="1">
      <c r="A43" s="15" t="str">
        <f>IF('1044Bd Stammdaten Mitarb.'!A39="","",'1044Bd Stammdaten Mitarb.'!A39)</f>
        <v/>
      </c>
      <c r="B43" s="68" t="str">
        <f>IF('1044Bd Stammdaten Mitarb.'!B39="","",'1044Bd Stammdaten Mitarb.'!B39)</f>
        <v/>
      </c>
      <c r="C43" s="69" t="str">
        <f>IF('1044Bd Stammdaten Mitarb.'!C39="","",'1044Bd Stammdaten Mitarb.'!C39)</f>
        <v/>
      </c>
      <c r="D43" s="200" t="str">
        <f>IF('1044Bd Stammdaten Mitarb.'!G39-'1044Bd Stammdaten Mitarb.'!H39&lt;=0,"",'1044Bd Stammdaten Mitarb.'!G39-'1044Bd Stammdaten Mitarb.'!H39)</f>
        <v/>
      </c>
      <c r="E43" s="61" t="str">
        <f>IF('1044Bd Stammdaten Mitarb.'!I39="","",'1044Bd Stammdaten Mitarb.'!I39)</f>
        <v/>
      </c>
      <c r="F43" s="66" t="str">
        <f>IF('1044Bd Stammdaten Mitarb.'!A39="","",IF('1044Bd Stammdaten Mitarb.'!G39=0,0,E43/D43))</f>
        <v/>
      </c>
      <c r="G43" s="200" t="str">
        <f>IF(A43="","",IF('1044Bd Stammdaten Mitarb.'!J39&gt;'1044Ad Antrag'!$B$28,'1044Ad Antrag'!$B$28,'1044Bd Stammdaten Mitarb.'!J39))</f>
        <v/>
      </c>
      <c r="H43" s="60" t="str">
        <f>IF('1044Bd Stammdaten Mitarb.'!A39="","",IF(F43*21.7&gt;'1044Ad Antrag'!$B$28,'1044Ad Antrag'!$B$28,F43*21.7))</f>
        <v/>
      </c>
      <c r="I43" s="196" t="str">
        <f t="shared" si="1"/>
        <v/>
      </c>
      <c r="J43" s="195" t="str">
        <f>IF('1044Bd Stammdaten Mitarb.'!K39="","",'1044Bd Stammdaten Mitarb.'!K39)</f>
        <v/>
      </c>
      <c r="K43" s="61" t="str">
        <f t="shared" si="2"/>
        <v/>
      </c>
      <c r="L43" s="197" t="str">
        <f t="shared" si="3"/>
        <v/>
      </c>
      <c r="M43" s="201" t="str">
        <f t="shared" si="4"/>
        <v/>
      </c>
      <c r="N43" s="202" t="str">
        <f t="shared" si="5"/>
        <v/>
      </c>
      <c r="O43" s="115" t="str">
        <f>IF(A43="","",IF(N43=0,0,0.8*H43/21.7*'1044Ad Antrag'!$B$30))</f>
        <v/>
      </c>
      <c r="P43" s="195" t="str">
        <f t="shared" si="6"/>
        <v/>
      </c>
      <c r="Q43" s="61" t="str">
        <f>IF(A43="","",M43*'1044Ad Antrag'!$B$31)</f>
        <v/>
      </c>
      <c r="R43" s="199" t="str">
        <f t="shared" si="7"/>
        <v/>
      </c>
      <c r="S43" s="14"/>
    </row>
    <row r="44" spans="1:19" ht="16.95" customHeight="1">
      <c r="A44" s="15" t="str">
        <f>IF('1044Bd Stammdaten Mitarb.'!A40="","",'1044Bd Stammdaten Mitarb.'!A40)</f>
        <v/>
      </c>
      <c r="B44" s="68" t="str">
        <f>IF('1044Bd Stammdaten Mitarb.'!B40="","",'1044Bd Stammdaten Mitarb.'!B40)</f>
        <v/>
      </c>
      <c r="C44" s="69" t="str">
        <f>IF('1044Bd Stammdaten Mitarb.'!C40="","",'1044Bd Stammdaten Mitarb.'!C40)</f>
        <v/>
      </c>
      <c r="D44" s="200" t="str">
        <f>IF('1044Bd Stammdaten Mitarb.'!G40-'1044Bd Stammdaten Mitarb.'!H40&lt;=0,"",'1044Bd Stammdaten Mitarb.'!G40-'1044Bd Stammdaten Mitarb.'!H40)</f>
        <v/>
      </c>
      <c r="E44" s="61" t="str">
        <f>IF('1044Bd Stammdaten Mitarb.'!I40="","",'1044Bd Stammdaten Mitarb.'!I40)</f>
        <v/>
      </c>
      <c r="F44" s="66" t="str">
        <f>IF('1044Bd Stammdaten Mitarb.'!A40="","",IF('1044Bd Stammdaten Mitarb.'!G40=0,0,E44/D44))</f>
        <v/>
      </c>
      <c r="G44" s="200" t="str">
        <f>IF(A44="","",IF('1044Bd Stammdaten Mitarb.'!J40&gt;'1044Ad Antrag'!$B$28,'1044Ad Antrag'!$B$28,'1044Bd Stammdaten Mitarb.'!J40))</f>
        <v/>
      </c>
      <c r="H44" s="60" t="str">
        <f>IF('1044Bd Stammdaten Mitarb.'!A40="","",IF(F44*21.7&gt;'1044Ad Antrag'!$B$28,'1044Ad Antrag'!$B$28,F44*21.7))</f>
        <v/>
      </c>
      <c r="I44" s="196" t="str">
        <f t="shared" ref="I44:I75" si="8">IF(A44="","",H44*0.8)</f>
        <v/>
      </c>
      <c r="J44" s="195" t="str">
        <f>IF('1044Bd Stammdaten Mitarb.'!K40="","",'1044Bd Stammdaten Mitarb.'!K40)</f>
        <v/>
      </c>
      <c r="K44" s="61" t="str">
        <f t="shared" ref="K44:K75" si="9">IF(A44="","",G44-H44)</f>
        <v/>
      </c>
      <c r="L44" s="197" t="str">
        <f t="shared" ref="L44:L75" si="10">IF(A44="","",IF(K44+J44&lt;=0,0,K44+J44))</f>
        <v/>
      </c>
      <c r="M44" s="201" t="str">
        <f t="shared" ref="M44:M75" si="11">IF(A44="","",IF(G44&lt;I44,IF(AND(H44-G44-J44&gt;0,H44-G44-J44&gt;H44-I44),H44-G44-J44,0),0))</f>
        <v/>
      </c>
      <c r="N44" s="202" t="str">
        <f t="shared" ref="N44:N75" si="12">IF(A44="","",M44*0.8)</f>
        <v/>
      </c>
      <c r="O44" s="115" t="str">
        <f>IF(A44="","",IF(N44=0,0,0.8*H44/21.7*'1044Ad Antrag'!$B$30))</f>
        <v/>
      </c>
      <c r="P44" s="195" t="str">
        <f t="shared" ref="P44:P75" si="13">IF(A44="","",IF(N44-O44&lt;0,0,N44-O44))</f>
        <v/>
      </c>
      <c r="Q44" s="61" t="str">
        <f>IF(A44="","",M44*'1044Ad Antrag'!$B$31)</f>
        <v/>
      </c>
      <c r="R44" s="199" t="str">
        <f t="shared" ref="R44:R75" si="14">IF(A44="","",P44+Q44)</f>
        <v/>
      </c>
      <c r="S44" s="14"/>
    </row>
    <row r="45" spans="1:19" ht="16.95" customHeight="1">
      <c r="A45" s="15" t="str">
        <f>IF('1044Bd Stammdaten Mitarb.'!A41="","",'1044Bd Stammdaten Mitarb.'!A41)</f>
        <v/>
      </c>
      <c r="B45" s="68" t="str">
        <f>IF('1044Bd Stammdaten Mitarb.'!B41="","",'1044Bd Stammdaten Mitarb.'!B41)</f>
        <v/>
      </c>
      <c r="C45" s="69" t="str">
        <f>IF('1044Bd Stammdaten Mitarb.'!C41="","",'1044Bd Stammdaten Mitarb.'!C41)</f>
        <v/>
      </c>
      <c r="D45" s="200" t="str">
        <f>IF('1044Bd Stammdaten Mitarb.'!G41-'1044Bd Stammdaten Mitarb.'!H41&lt;=0,"",'1044Bd Stammdaten Mitarb.'!G41-'1044Bd Stammdaten Mitarb.'!H41)</f>
        <v/>
      </c>
      <c r="E45" s="61" t="str">
        <f>IF('1044Bd Stammdaten Mitarb.'!I41="","",'1044Bd Stammdaten Mitarb.'!I41)</f>
        <v/>
      </c>
      <c r="F45" s="66" t="str">
        <f>IF('1044Bd Stammdaten Mitarb.'!A41="","",IF('1044Bd Stammdaten Mitarb.'!G41=0,0,E45/D45))</f>
        <v/>
      </c>
      <c r="G45" s="200" t="str">
        <f>IF(A45="","",IF('1044Bd Stammdaten Mitarb.'!J41&gt;'1044Ad Antrag'!$B$28,'1044Ad Antrag'!$B$28,'1044Bd Stammdaten Mitarb.'!J41))</f>
        <v/>
      </c>
      <c r="H45" s="60" t="str">
        <f>IF('1044Bd Stammdaten Mitarb.'!A41="","",IF(F45*21.7&gt;'1044Ad Antrag'!$B$28,'1044Ad Antrag'!$B$28,F45*21.7))</f>
        <v/>
      </c>
      <c r="I45" s="196" t="str">
        <f t="shared" si="8"/>
        <v/>
      </c>
      <c r="J45" s="195" t="str">
        <f>IF('1044Bd Stammdaten Mitarb.'!K41="","",'1044Bd Stammdaten Mitarb.'!K41)</f>
        <v/>
      </c>
      <c r="K45" s="61" t="str">
        <f t="shared" si="9"/>
        <v/>
      </c>
      <c r="L45" s="197" t="str">
        <f t="shared" si="10"/>
        <v/>
      </c>
      <c r="M45" s="201" t="str">
        <f t="shared" si="11"/>
        <v/>
      </c>
      <c r="N45" s="202" t="str">
        <f t="shared" si="12"/>
        <v/>
      </c>
      <c r="O45" s="115" t="str">
        <f>IF(A45="","",IF(N45=0,0,0.8*H45/21.7*'1044Ad Antrag'!$B$30))</f>
        <v/>
      </c>
      <c r="P45" s="195" t="str">
        <f t="shared" si="13"/>
        <v/>
      </c>
      <c r="Q45" s="61" t="str">
        <f>IF(A45="","",M45*'1044Ad Antrag'!$B$31)</f>
        <v/>
      </c>
      <c r="R45" s="199" t="str">
        <f t="shared" si="14"/>
        <v/>
      </c>
      <c r="S45" s="14"/>
    </row>
    <row r="46" spans="1:19" ht="16.95" customHeight="1">
      <c r="A46" s="15" t="str">
        <f>IF('1044Bd Stammdaten Mitarb.'!A42="","",'1044Bd Stammdaten Mitarb.'!A42)</f>
        <v/>
      </c>
      <c r="B46" s="68" t="str">
        <f>IF('1044Bd Stammdaten Mitarb.'!B42="","",'1044Bd Stammdaten Mitarb.'!B42)</f>
        <v/>
      </c>
      <c r="C46" s="69" t="str">
        <f>IF('1044Bd Stammdaten Mitarb.'!C42="","",'1044Bd Stammdaten Mitarb.'!C42)</f>
        <v/>
      </c>
      <c r="D46" s="200" t="str">
        <f>IF('1044Bd Stammdaten Mitarb.'!G42-'1044Bd Stammdaten Mitarb.'!H42&lt;=0,"",'1044Bd Stammdaten Mitarb.'!G42-'1044Bd Stammdaten Mitarb.'!H42)</f>
        <v/>
      </c>
      <c r="E46" s="61" t="str">
        <f>IF('1044Bd Stammdaten Mitarb.'!I42="","",'1044Bd Stammdaten Mitarb.'!I42)</f>
        <v/>
      </c>
      <c r="F46" s="66" t="str">
        <f>IF('1044Bd Stammdaten Mitarb.'!A42="","",IF('1044Bd Stammdaten Mitarb.'!G42=0,0,E46/D46))</f>
        <v/>
      </c>
      <c r="G46" s="200" t="str">
        <f>IF(A46="","",IF('1044Bd Stammdaten Mitarb.'!J42&gt;'1044Ad Antrag'!$B$28,'1044Ad Antrag'!$B$28,'1044Bd Stammdaten Mitarb.'!J42))</f>
        <v/>
      </c>
      <c r="H46" s="60" t="str">
        <f>IF('1044Bd Stammdaten Mitarb.'!A42="","",IF(F46*21.7&gt;'1044Ad Antrag'!$B$28,'1044Ad Antrag'!$B$28,F46*21.7))</f>
        <v/>
      </c>
      <c r="I46" s="196" t="str">
        <f t="shared" si="8"/>
        <v/>
      </c>
      <c r="J46" s="195" t="str">
        <f>IF('1044Bd Stammdaten Mitarb.'!K42="","",'1044Bd Stammdaten Mitarb.'!K42)</f>
        <v/>
      </c>
      <c r="K46" s="61" t="str">
        <f t="shared" si="9"/>
        <v/>
      </c>
      <c r="L46" s="197" t="str">
        <f t="shared" si="10"/>
        <v/>
      </c>
      <c r="M46" s="201" t="str">
        <f t="shared" si="11"/>
        <v/>
      </c>
      <c r="N46" s="202" t="str">
        <f t="shared" si="12"/>
        <v/>
      </c>
      <c r="O46" s="115" t="str">
        <f>IF(A46="","",IF(N46=0,0,0.8*H46/21.7*'1044Ad Antrag'!$B$30))</f>
        <v/>
      </c>
      <c r="P46" s="195" t="str">
        <f t="shared" si="13"/>
        <v/>
      </c>
      <c r="Q46" s="61" t="str">
        <f>IF(A46="","",M46*'1044Ad Antrag'!$B$31)</f>
        <v/>
      </c>
      <c r="R46" s="199" t="str">
        <f t="shared" si="14"/>
        <v/>
      </c>
      <c r="S46" s="14"/>
    </row>
    <row r="47" spans="1:19" ht="16.95" customHeight="1">
      <c r="A47" s="15" t="str">
        <f>IF('1044Bd Stammdaten Mitarb.'!A43="","",'1044Bd Stammdaten Mitarb.'!A43)</f>
        <v/>
      </c>
      <c r="B47" s="68" t="str">
        <f>IF('1044Bd Stammdaten Mitarb.'!B43="","",'1044Bd Stammdaten Mitarb.'!B43)</f>
        <v/>
      </c>
      <c r="C47" s="69" t="str">
        <f>IF('1044Bd Stammdaten Mitarb.'!C43="","",'1044Bd Stammdaten Mitarb.'!C43)</f>
        <v/>
      </c>
      <c r="D47" s="200" t="str">
        <f>IF('1044Bd Stammdaten Mitarb.'!G43-'1044Bd Stammdaten Mitarb.'!H43&lt;=0,"",'1044Bd Stammdaten Mitarb.'!G43-'1044Bd Stammdaten Mitarb.'!H43)</f>
        <v/>
      </c>
      <c r="E47" s="61" t="str">
        <f>IF('1044Bd Stammdaten Mitarb.'!I43="","",'1044Bd Stammdaten Mitarb.'!I43)</f>
        <v/>
      </c>
      <c r="F47" s="66" t="str">
        <f>IF('1044Bd Stammdaten Mitarb.'!A43="","",IF('1044Bd Stammdaten Mitarb.'!G43=0,0,E47/D47))</f>
        <v/>
      </c>
      <c r="G47" s="200" t="str">
        <f>IF(A47="","",IF('1044Bd Stammdaten Mitarb.'!J43&gt;'1044Ad Antrag'!$B$28,'1044Ad Antrag'!$B$28,'1044Bd Stammdaten Mitarb.'!J43))</f>
        <v/>
      </c>
      <c r="H47" s="60" t="str">
        <f>IF('1044Bd Stammdaten Mitarb.'!A43="","",IF(F47*21.7&gt;'1044Ad Antrag'!$B$28,'1044Ad Antrag'!$B$28,F47*21.7))</f>
        <v/>
      </c>
      <c r="I47" s="196" t="str">
        <f t="shared" si="8"/>
        <v/>
      </c>
      <c r="J47" s="195" t="str">
        <f>IF('1044Bd Stammdaten Mitarb.'!K43="","",'1044Bd Stammdaten Mitarb.'!K43)</f>
        <v/>
      </c>
      <c r="K47" s="61" t="str">
        <f t="shared" si="9"/>
        <v/>
      </c>
      <c r="L47" s="197" t="str">
        <f t="shared" si="10"/>
        <v/>
      </c>
      <c r="M47" s="201" t="str">
        <f t="shared" si="11"/>
        <v/>
      </c>
      <c r="N47" s="202" t="str">
        <f t="shared" si="12"/>
        <v/>
      </c>
      <c r="O47" s="115" t="str">
        <f>IF(A47="","",IF(N47=0,0,0.8*H47/21.7*'1044Ad Antrag'!$B$30))</f>
        <v/>
      </c>
      <c r="P47" s="195" t="str">
        <f t="shared" si="13"/>
        <v/>
      </c>
      <c r="Q47" s="61" t="str">
        <f>IF(A47="","",M47*'1044Ad Antrag'!$B$31)</f>
        <v/>
      </c>
      <c r="R47" s="199" t="str">
        <f t="shared" si="14"/>
        <v/>
      </c>
      <c r="S47" s="14"/>
    </row>
    <row r="48" spans="1:19" ht="16.95" customHeight="1">
      <c r="A48" s="15" t="str">
        <f>IF('1044Bd Stammdaten Mitarb.'!A44="","",'1044Bd Stammdaten Mitarb.'!A44)</f>
        <v/>
      </c>
      <c r="B48" s="68" t="str">
        <f>IF('1044Bd Stammdaten Mitarb.'!B44="","",'1044Bd Stammdaten Mitarb.'!B44)</f>
        <v/>
      </c>
      <c r="C48" s="69" t="str">
        <f>IF('1044Bd Stammdaten Mitarb.'!C44="","",'1044Bd Stammdaten Mitarb.'!C44)</f>
        <v/>
      </c>
      <c r="D48" s="200" t="str">
        <f>IF('1044Bd Stammdaten Mitarb.'!G44-'1044Bd Stammdaten Mitarb.'!H44&lt;=0,"",'1044Bd Stammdaten Mitarb.'!G44-'1044Bd Stammdaten Mitarb.'!H44)</f>
        <v/>
      </c>
      <c r="E48" s="61" t="str">
        <f>IF('1044Bd Stammdaten Mitarb.'!I44="","",'1044Bd Stammdaten Mitarb.'!I44)</f>
        <v/>
      </c>
      <c r="F48" s="66" t="str">
        <f>IF('1044Bd Stammdaten Mitarb.'!A44="","",IF('1044Bd Stammdaten Mitarb.'!G44=0,0,E48/D48))</f>
        <v/>
      </c>
      <c r="G48" s="200" t="str">
        <f>IF(A48="","",IF('1044Bd Stammdaten Mitarb.'!J44&gt;'1044Ad Antrag'!$B$28,'1044Ad Antrag'!$B$28,'1044Bd Stammdaten Mitarb.'!J44))</f>
        <v/>
      </c>
      <c r="H48" s="60" t="str">
        <f>IF('1044Bd Stammdaten Mitarb.'!A44="","",IF(F48*21.7&gt;'1044Ad Antrag'!$B$28,'1044Ad Antrag'!$B$28,F48*21.7))</f>
        <v/>
      </c>
      <c r="I48" s="196" t="str">
        <f t="shared" si="8"/>
        <v/>
      </c>
      <c r="J48" s="195" t="str">
        <f>IF('1044Bd Stammdaten Mitarb.'!K44="","",'1044Bd Stammdaten Mitarb.'!K44)</f>
        <v/>
      </c>
      <c r="K48" s="61" t="str">
        <f t="shared" si="9"/>
        <v/>
      </c>
      <c r="L48" s="197" t="str">
        <f t="shared" si="10"/>
        <v/>
      </c>
      <c r="M48" s="201" t="str">
        <f t="shared" si="11"/>
        <v/>
      </c>
      <c r="N48" s="202" t="str">
        <f t="shared" si="12"/>
        <v/>
      </c>
      <c r="O48" s="115" t="str">
        <f>IF(A48="","",IF(N48=0,0,0.8*H48/21.7*'1044Ad Antrag'!$B$30))</f>
        <v/>
      </c>
      <c r="P48" s="195" t="str">
        <f t="shared" si="13"/>
        <v/>
      </c>
      <c r="Q48" s="61" t="str">
        <f>IF(A48="","",M48*'1044Ad Antrag'!$B$31)</f>
        <v/>
      </c>
      <c r="R48" s="199" t="str">
        <f t="shared" si="14"/>
        <v/>
      </c>
      <c r="S48" s="14"/>
    </row>
    <row r="49" spans="1:19" ht="16.95" customHeight="1">
      <c r="A49" s="15" t="str">
        <f>IF('1044Bd Stammdaten Mitarb.'!A45="","",'1044Bd Stammdaten Mitarb.'!A45)</f>
        <v/>
      </c>
      <c r="B49" s="68" t="str">
        <f>IF('1044Bd Stammdaten Mitarb.'!B45="","",'1044Bd Stammdaten Mitarb.'!B45)</f>
        <v/>
      </c>
      <c r="C49" s="69" t="str">
        <f>IF('1044Bd Stammdaten Mitarb.'!C45="","",'1044Bd Stammdaten Mitarb.'!C45)</f>
        <v/>
      </c>
      <c r="D49" s="200" t="str">
        <f>IF('1044Bd Stammdaten Mitarb.'!G45-'1044Bd Stammdaten Mitarb.'!H45&lt;=0,"",'1044Bd Stammdaten Mitarb.'!G45-'1044Bd Stammdaten Mitarb.'!H45)</f>
        <v/>
      </c>
      <c r="E49" s="61" t="str">
        <f>IF('1044Bd Stammdaten Mitarb.'!I45="","",'1044Bd Stammdaten Mitarb.'!I45)</f>
        <v/>
      </c>
      <c r="F49" s="66" t="str">
        <f>IF('1044Bd Stammdaten Mitarb.'!A45="","",IF('1044Bd Stammdaten Mitarb.'!G45=0,0,E49/D49))</f>
        <v/>
      </c>
      <c r="G49" s="200" t="str">
        <f>IF(A49="","",IF('1044Bd Stammdaten Mitarb.'!J45&gt;'1044Ad Antrag'!$B$28,'1044Ad Antrag'!$B$28,'1044Bd Stammdaten Mitarb.'!J45))</f>
        <v/>
      </c>
      <c r="H49" s="60" t="str">
        <f>IF('1044Bd Stammdaten Mitarb.'!A45="","",IF(F49*21.7&gt;'1044Ad Antrag'!$B$28,'1044Ad Antrag'!$B$28,F49*21.7))</f>
        <v/>
      </c>
      <c r="I49" s="196" t="str">
        <f t="shared" si="8"/>
        <v/>
      </c>
      <c r="J49" s="195" t="str">
        <f>IF('1044Bd Stammdaten Mitarb.'!K45="","",'1044Bd Stammdaten Mitarb.'!K45)</f>
        <v/>
      </c>
      <c r="K49" s="61" t="str">
        <f t="shared" si="9"/>
        <v/>
      </c>
      <c r="L49" s="197" t="str">
        <f t="shared" si="10"/>
        <v/>
      </c>
      <c r="M49" s="201" t="str">
        <f t="shared" si="11"/>
        <v/>
      </c>
      <c r="N49" s="202" t="str">
        <f t="shared" si="12"/>
        <v/>
      </c>
      <c r="O49" s="115" t="str">
        <f>IF(A49="","",IF(N49=0,0,0.8*H49/21.7*'1044Ad Antrag'!$B$30))</f>
        <v/>
      </c>
      <c r="P49" s="195" t="str">
        <f t="shared" si="13"/>
        <v/>
      </c>
      <c r="Q49" s="61" t="str">
        <f>IF(A49="","",M49*'1044Ad Antrag'!$B$31)</f>
        <v/>
      </c>
      <c r="R49" s="199" t="str">
        <f t="shared" si="14"/>
        <v/>
      </c>
      <c r="S49" s="14"/>
    </row>
    <row r="50" spans="1:19" ht="16.95" customHeight="1">
      <c r="A50" s="15" t="str">
        <f>IF('1044Bd Stammdaten Mitarb.'!A46="","",'1044Bd Stammdaten Mitarb.'!A46)</f>
        <v/>
      </c>
      <c r="B50" s="68" t="str">
        <f>IF('1044Bd Stammdaten Mitarb.'!B46="","",'1044Bd Stammdaten Mitarb.'!B46)</f>
        <v/>
      </c>
      <c r="C50" s="69" t="str">
        <f>IF('1044Bd Stammdaten Mitarb.'!C46="","",'1044Bd Stammdaten Mitarb.'!C46)</f>
        <v/>
      </c>
      <c r="D50" s="200" t="str">
        <f>IF('1044Bd Stammdaten Mitarb.'!G46-'1044Bd Stammdaten Mitarb.'!H46&lt;=0,"",'1044Bd Stammdaten Mitarb.'!G46-'1044Bd Stammdaten Mitarb.'!H46)</f>
        <v/>
      </c>
      <c r="E50" s="61" t="str">
        <f>IF('1044Bd Stammdaten Mitarb.'!I46="","",'1044Bd Stammdaten Mitarb.'!I46)</f>
        <v/>
      </c>
      <c r="F50" s="66" t="str">
        <f>IF('1044Bd Stammdaten Mitarb.'!A46="","",IF('1044Bd Stammdaten Mitarb.'!G46=0,0,E50/D50))</f>
        <v/>
      </c>
      <c r="G50" s="200" t="str">
        <f>IF(A50="","",IF('1044Bd Stammdaten Mitarb.'!J46&gt;'1044Ad Antrag'!$B$28,'1044Ad Antrag'!$B$28,'1044Bd Stammdaten Mitarb.'!J46))</f>
        <v/>
      </c>
      <c r="H50" s="60" t="str">
        <f>IF('1044Bd Stammdaten Mitarb.'!A46="","",IF(F50*21.7&gt;'1044Ad Antrag'!$B$28,'1044Ad Antrag'!$B$28,F50*21.7))</f>
        <v/>
      </c>
      <c r="I50" s="196" t="str">
        <f t="shared" si="8"/>
        <v/>
      </c>
      <c r="J50" s="195" t="str">
        <f>IF('1044Bd Stammdaten Mitarb.'!K46="","",'1044Bd Stammdaten Mitarb.'!K46)</f>
        <v/>
      </c>
      <c r="K50" s="61" t="str">
        <f t="shared" si="9"/>
        <v/>
      </c>
      <c r="L50" s="197" t="str">
        <f t="shared" si="10"/>
        <v/>
      </c>
      <c r="M50" s="201" t="str">
        <f t="shared" si="11"/>
        <v/>
      </c>
      <c r="N50" s="202" t="str">
        <f t="shared" si="12"/>
        <v/>
      </c>
      <c r="O50" s="115" t="str">
        <f>IF(A50="","",IF(N50=0,0,0.8*H50/21.7*'1044Ad Antrag'!$B$30))</f>
        <v/>
      </c>
      <c r="P50" s="195" t="str">
        <f t="shared" si="13"/>
        <v/>
      </c>
      <c r="Q50" s="61" t="str">
        <f>IF(A50="","",M50*'1044Ad Antrag'!$B$31)</f>
        <v/>
      </c>
      <c r="R50" s="199" t="str">
        <f t="shared" si="14"/>
        <v/>
      </c>
      <c r="S50" s="14"/>
    </row>
    <row r="51" spans="1:19" ht="16.95" customHeight="1">
      <c r="A51" s="15" t="str">
        <f>IF('1044Bd Stammdaten Mitarb.'!A47="","",'1044Bd Stammdaten Mitarb.'!A47)</f>
        <v/>
      </c>
      <c r="B51" s="68" t="str">
        <f>IF('1044Bd Stammdaten Mitarb.'!B47="","",'1044Bd Stammdaten Mitarb.'!B47)</f>
        <v/>
      </c>
      <c r="C51" s="69" t="str">
        <f>IF('1044Bd Stammdaten Mitarb.'!C47="","",'1044Bd Stammdaten Mitarb.'!C47)</f>
        <v/>
      </c>
      <c r="D51" s="200" t="str">
        <f>IF('1044Bd Stammdaten Mitarb.'!G47-'1044Bd Stammdaten Mitarb.'!H47&lt;=0,"",'1044Bd Stammdaten Mitarb.'!G47-'1044Bd Stammdaten Mitarb.'!H47)</f>
        <v/>
      </c>
      <c r="E51" s="61" t="str">
        <f>IF('1044Bd Stammdaten Mitarb.'!I47="","",'1044Bd Stammdaten Mitarb.'!I47)</f>
        <v/>
      </c>
      <c r="F51" s="66" t="str">
        <f>IF('1044Bd Stammdaten Mitarb.'!A47="","",IF('1044Bd Stammdaten Mitarb.'!G47=0,0,E51/D51))</f>
        <v/>
      </c>
      <c r="G51" s="200" t="str">
        <f>IF(A51="","",IF('1044Bd Stammdaten Mitarb.'!J47&gt;'1044Ad Antrag'!$B$28,'1044Ad Antrag'!$B$28,'1044Bd Stammdaten Mitarb.'!J47))</f>
        <v/>
      </c>
      <c r="H51" s="60" t="str">
        <f>IF('1044Bd Stammdaten Mitarb.'!A47="","",IF(F51*21.7&gt;'1044Ad Antrag'!$B$28,'1044Ad Antrag'!$B$28,F51*21.7))</f>
        <v/>
      </c>
      <c r="I51" s="196" t="str">
        <f t="shared" si="8"/>
        <v/>
      </c>
      <c r="J51" s="195" t="str">
        <f>IF('1044Bd Stammdaten Mitarb.'!K47="","",'1044Bd Stammdaten Mitarb.'!K47)</f>
        <v/>
      </c>
      <c r="K51" s="61" t="str">
        <f t="shared" si="9"/>
        <v/>
      </c>
      <c r="L51" s="197" t="str">
        <f t="shared" si="10"/>
        <v/>
      </c>
      <c r="M51" s="201" t="str">
        <f t="shared" si="11"/>
        <v/>
      </c>
      <c r="N51" s="202" t="str">
        <f t="shared" si="12"/>
        <v/>
      </c>
      <c r="O51" s="115" t="str">
        <f>IF(A51="","",IF(N51=0,0,0.8*H51/21.7*'1044Ad Antrag'!$B$30))</f>
        <v/>
      </c>
      <c r="P51" s="195" t="str">
        <f t="shared" si="13"/>
        <v/>
      </c>
      <c r="Q51" s="61" t="str">
        <f>IF(A51="","",M51*'1044Ad Antrag'!$B$31)</f>
        <v/>
      </c>
      <c r="R51" s="199" t="str">
        <f t="shared" si="14"/>
        <v/>
      </c>
      <c r="S51" s="14"/>
    </row>
    <row r="52" spans="1:19" ht="16.95" customHeight="1">
      <c r="A52" s="15" t="str">
        <f>IF('1044Bd Stammdaten Mitarb.'!A48="","",'1044Bd Stammdaten Mitarb.'!A48)</f>
        <v/>
      </c>
      <c r="B52" s="68" t="str">
        <f>IF('1044Bd Stammdaten Mitarb.'!B48="","",'1044Bd Stammdaten Mitarb.'!B48)</f>
        <v/>
      </c>
      <c r="C52" s="69" t="str">
        <f>IF('1044Bd Stammdaten Mitarb.'!C48="","",'1044Bd Stammdaten Mitarb.'!C48)</f>
        <v/>
      </c>
      <c r="D52" s="200" t="str">
        <f>IF('1044Bd Stammdaten Mitarb.'!G48-'1044Bd Stammdaten Mitarb.'!H48&lt;=0,"",'1044Bd Stammdaten Mitarb.'!G48-'1044Bd Stammdaten Mitarb.'!H48)</f>
        <v/>
      </c>
      <c r="E52" s="61" t="str">
        <f>IF('1044Bd Stammdaten Mitarb.'!I48="","",'1044Bd Stammdaten Mitarb.'!I48)</f>
        <v/>
      </c>
      <c r="F52" s="66" t="str">
        <f>IF('1044Bd Stammdaten Mitarb.'!A48="","",IF('1044Bd Stammdaten Mitarb.'!G48=0,0,E52/D52))</f>
        <v/>
      </c>
      <c r="G52" s="200" t="str">
        <f>IF(A52="","",IF('1044Bd Stammdaten Mitarb.'!J48&gt;'1044Ad Antrag'!$B$28,'1044Ad Antrag'!$B$28,'1044Bd Stammdaten Mitarb.'!J48))</f>
        <v/>
      </c>
      <c r="H52" s="60" t="str">
        <f>IF('1044Bd Stammdaten Mitarb.'!A48="","",IF(F52*21.7&gt;'1044Ad Antrag'!$B$28,'1044Ad Antrag'!$B$28,F52*21.7))</f>
        <v/>
      </c>
      <c r="I52" s="196" t="str">
        <f t="shared" si="8"/>
        <v/>
      </c>
      <c r="J52" s="195" t="str">
        <f>IF('1044Bd Stammdaten Mitarb.'!K48="","",'1044Bd Stammdaten Mitarb.'!K48)</f>
        <v/>
      </c>
      <c r="K52" s="61" t="str">
        <f t="shared" si="9"/>
        <v/>
      </c>
      <c r="L52" s="197" t="str">
        <f t="shared" si="10"/>
        <v/>
      </c>
      <c r="M52" s="201" t="str">
        <f t="shared" si="11"/>
        <v/>
      </c>
      <c r="N52" s="202" t="str">
        <f t="shared" si="12"/>
        <v/>
      </c>
      <c r="O52" s="115" t="str">
        <f>IF(A52="","",IF(N52=0,0,0.8*H52/21.7*'1044Ad Antrag'!$B$30))</f>
        <v/>
      </c>
      <c r="P52" s="195" t="str">
        <f t="shared" si="13"/>
        <v/>
      </c>
      <c r="Q52" s="61" t="str">
        <f>IF(A52="","",M52*'1044Ad Antrag'!$B$31)</f>
        <v/>
      </c>
      <c r="R52" s="199" t="str">
        <f t="shared" si="14"/>
        <v/>
      </c>
      <c r="S52" s="14"/>
    </row>
    <row r="53" spans="1:19" ht="16.95" customHeight="1">
      <c r="A53" s="15" t="str">
        <f>IF('1044Bd Stammdaten Mitarb.'!A49="","",'1044Bd Stammdaten Mitarb.'!A49)</f>
        <v/>
      </c>
      <c r="B53" s="68" t="str">
        <f>IF('1044Bd Stammdaten Mitarb.'!B49="","",'1044Bd Stammdaten Mitarb.'!B49)</f>
        <v/>
      </c>
      <c r="C53" s="69" t="str">
        <f>IF('1044Bd Stammdaten Mitarb.'!C49="","",'1044Bd Stammdaten Mitarb.'!C49)</f>
        <v/>
      </c>
      <c r="D53" s="200" t="str">
        <f>IF('1044Bd Stammdaten Mitarb.'!G49-'1044Bd Stammdaten Mitarb.'!H49&lt;=0,"",'1044Bd Stammdaten Mitarb.'!G49-'1044Bd Stammdaten Mitarb.'!H49)</f>
        <v/>
      </c>
      <c r="E53" s="61" t="str">
        <f>IF('1044Bd Stammdaten Mitarb.'!I49="","",'1044Bd Stammdaten Mitarb.'!I49)</f>
        <v/>
      </c>
      <c r="F53" s="66" t="str">
        <f>IF('1044Bd Stammdaten Mitarb.'!A49="","",IF('1044Bd Stammdaten Mitarb.'!G49=0,0,E53/D53))</f>
        <v/>
      </c>
      <c r="G53" s="200" t="str">
        <f>IF(A53="","",IF('1044Bd Stammdaten Mitarb.'!J49&gt;'1044Ad Antrag'!$B$28,'1044Ad Antrag'!$B$28,'1044Bd Stammdaten Mitarb.'!J49))</f>
        <v/>
      </c>
      <c r="H53" s="60" t="str">
        <f>IF('1044Bd Stammdaten Mitarb.'!A49="","",IF(F53*21.7&gt;'1044Ad Antrag'!$B$28,'1044Ad Antrag'!$B$28,F53*21.7))</f>
        <v/>
      </c>
      <c r="I53" s="196" t="str">
        <f t="shared" si="8"/>
        <v/>
      </c>
      <c r="J53" s="195" t="str">
        <f>IF('1044Bd Stammdaten Mitarb.'!K49="","",'1044Bd Stammdaten Mitarb.'!K49)</f>
        <v/>
      </c>
      <c r="K53" s="61" t="str">
        <f t="shared" si="9"/>
        <v/>
      </c>
      <c r="L53" s="197" t="str">
        <f t="shared" si="10"/>
        <v/>
      </c>
      <c r="M53" s="201" t="str">
        <f t="shared" si="11"/>
        <v/>
      </c>
      <c r="N53" s="202" t="str">
        <f t="shared" si="12"/>
        <v/>
      </c>
      <c r="O53" s="115" t="str">
        <f>IF(A53="","",IF(N53=0,0,0.8*H53/21.7*'1044Ad Antrag'!$B$30))</f>
        <v/>
      </c>
      <c r="P53" s="195" t="str">
        <f t="shared" si="13"/>
        <v/>
      </c>
      <c r="Q53" s="61" t="str">
        <f>IF(A53="","",M53*'1044Ad Antrag'!$B$31)</f>
        <v/>
      </c>
      <c r="R53" s="199" t="str">
        <f t="shared" si="14"/>
        <v/>
      </c>
      <c r="S53" s="14"/>
    </row>
    <row r="54" spans="1:19" ht="16.95" customHeight="1">
      <c r="A54" s="15" t="str">
        <f>IF('1044Bd Stammdaten Mitarb.'!A50="","",'1044Bd Stammdaten Mitarb.'!A50)</f>
        <v/>
      </c>
      <c r="B54" s="68" t="str">
        <f>IF('1044Bd Stammdaten Mitarb.'!B50="","",'1044Bd Stammdaten Mitarb.'!B50)</f>
        <v/>
      </c>
      <c r="C54" s="69" t="str">
        <f>IF('1044Bd Stammdaten Mitarb.'!C50="","",'1044Bd Stammdaten Mitarb.'!C50)</f>
        <v/>
      </c>
      <c r="D54" s="200" t="str">
        <f>IF('1044Bd Stammdaten Mitarb.'!G50-'1044Bd Stammdaten Mitarb.'!H50&lt;=0,"",'1044Bd Stammdaten Mitarb.'!G50-'1044Bd Stammdaten Mitarb.'!H50)</f>
        <v/>
      </c>
      <c r="E54" s="61" t="str">
        <f>IF('1044Bd Stammdaten Mitarb.'!I50="","",'1044Bd Stammdaten Mitarb.'!I50)</f>
        <v/>
      </c>
      <c r="F54" s="66" t="str">
        <f>IF('1044Bd Stammdaten Mitarb.'!A50="","",IF('1044Bd Stammdaten Mitarb.'!G50=0,0,E54/D54))</f>
        <v/>
      </c>
      <c r="G54" s="200" t="str">
        <f>IF(A54="","",IF('1044Bd Stammdaten Mitarb.'!J50&gt;'1044Ad Antrag'!$B$28,'1044Ad Antrag'!$B$28,'1044Bd Stammdaten Mitarb.'!J50))</f>
        <v/>
      </c>
      <c r="H54" s="60" t="str">
        <f>IF('1044Bd Stammdaten Mitarb.'!A50="","",IF(F54*21.7&gt;'1044Ad Antrag'!$B$28,'1044Ad Antrag'!$B$28,F54*21.7))</f>
        <v/>
      </c>
      <c r="I54" s="196" t="str">
        <f t="shared" si="8"/>
        <v/>
      </c>
      <c r="J54" s="195" t="str">
        <f>IF('1044Bd Stammdaten Mitarb.'!K50="","",'1044Bd Stammdaten Mitarb.'!K50)</f>
        <v/>
      </c>
      <c r="K54" s="61" t="str">
        <f t="shared" si="9"/>
        <v/>
      </c>
      <c r="L54" s="197" t="str">
        <f t="shared" si="10"/>
        <v/>
      </c>
      <c r="M54" s="201" t="str">
        <f t="shared" si="11"/>
        <v/>
      </c>
      <c r="N54" s="202" t="str">
        <f t="shared" si="12"/>
        <v/>
      </c>
      <c r="O54" s="115" t="str">
        <f>IF(A54="","",IF(N54=0,0,0.8*H54/21.7*'1044Ad Antrag'!$B$30))</f>
        <v/>
      </c>
      <c r="P54" s="195" t="str">
        <f t="shared" si="13"/>
        <v/>
      </c>
      <c r="Q54" s="61" t="str">
        <f>IF(A54="","",M54*'1044Ad Antrag'!$B$31)</f>
        <v/>
      </c>
      <c r="R54" s="199" t="str">
        <f t="shared" si="14"/>
        <v/>
      </c>
      <c r="S54" s="14"/>
    </row>
    <row r="55" spans="1:19" ht="16.95" customHeight="1">
      <c r="A55" s="15" t="str">
        <f>IF('1044Bd Stammdaten Mitarb.'!A51="","",'1044Bd Stammdaten Mitarb.'!A51)</f>
        <v/>
      </c>
      <c r="B55" s="68" t="str">
        <f>IF('1044Bd Stammdaten Mitarb.'!B51="","",'1044Bd Stammdaten Mitarb.'!B51)</f>
        <v/>
      </c>
      <c r="C55" s="69" t="str">
        <f>IF('1044Bd Stammdaten Mitarb.'!C51="","",'1044Bd Stammdaten Mitarb.'!C51)</f>
        <v/>
      </c>
      <c r="D55" s="200" t="str">
        <f>IF('1044Bd Stammdaten Mitarb.'!G51-'1044Bd Stammdaten Mitarb.'!H51&lt;=0,"",'1044Bd Stammdaten Mitarb.'!G51-'1044Bd Stammdaten Mitarb.'!H51)</f>
        <v/>
      </c>
      <c r="E55" s="61" t="str">
        <f>IF('1044Bd Stammdaten Mitarb.'!I51="","",'1044Bd Stammdaten Mitarb.'!I51)</f>
        <v/>
      </c>
      <c r="F55" s="66" t="str">
        <f>IF('1044Bd Stammdaten Mitarb.'!A51="","",IF('1044Bd Stammdaten Mitarb.'!G51=0,0,E55/D55))</f>
        <v/>
      </c>
      <c r="G55" s="200" t="str">
        <f>IF(A55="","",IF('1044Bd Stammdaten Mitarb.'!J51&gt;'1044Ad Antrag'!$B$28,'1044Ad Antrag'!$B$28,'1044Bd Stammdaten Mitarb.'!J51))</f>
        <v/>
      </c>
      <c r="H55" s="60" t="str">
        <f>IF('1044Bd Stammdaten Mitarb.'!A51="","",IF(F55*21.7&gt;'1044Ad Antrag'!$B$28,'1044Ad Antrag'!$B$28,F55*21.7))</f>
        <v/>
      </c>
      <c r="I55" s="196" t="str">
        <f t="shared" si="8"/>
        <v/>
      </c>
      <c r="J55" s="195" t="str">
        <f>IF('1044Bd Stammdaten Mitarb.'!K51="","",'1044Bd Stammdaten Mitarb.'!K51)</f>
        <v/>
      </c>
      <c r="K55" s="61" t="str">
        <f t="shared" si="9"/>
        <v/>
      </c>
      <c r="L55" s="197" t="str">
        <f t="shared" si="10"/>
        <v/>
      </c>
      <c r="M55" s="201" t="str">
        <f t="shared" si="11"/>
        <v/>
      </c>
      <c r="N55" s="202" t="str">
        <f t="shared" si="12"/>
        <v/>
      </c>
      <c r="O55" s="115" t="str">
        <f>IF(A55="","",IF(N55=0,0,0.8*H55/21.7*'1044Ad Antrag'!$B$30))</f>
        <v/>
      </c>
      <c r="P55" s="195" t="str">
        <f t="shared" si="13"/>
        <v/>
      </c>
      <c r="Q55" s="61" t="str">
        <f>IF(A55="","",M55*'1044Ad Antrag'!$B$31)</f>
        <v/>
      </c>
      <c r="R55" s="199" t="str">
        <f t="shared" si="14"/>
        <v/>
      </c>
      <c r="S55" s="14"/>
    </row>
    <row r="56" spans="1:19" ht="16.95" customHeight="1">
      <c r="A56" s="15" t="str">
        <f>IF('1044Bd Stammdaten Mitarb.'!A52="","",'1044Bd Stammdaten Mitarb.'!A52)</f>
        <v/>
      </c>
      <c r="B56" s="68" t="str">
        <f>IF('1044Bd Stammdaten Mitarb.'!B52="","",'1044Bd Stammdaten Mitarb.'!B52)</f>
        <v/>
      </c>
      <c r="C56" s="69" t="str">
        <f>IF('1044Bd Stammdaten Mitarb.'!C52="","",'1044Bd Stammdaten Mitarb.'!C52)</f>
        <v/>
      </c>
      <c r="D56" s="200" t="str">
        <f>IF('1044Bd Stammdaten Mitarb.'!G52-'1044Bd Stammdaten Mitarb.'!H52&lt;=0,"",'1044Bd Stammdaten Mitarb.'!G52-'1044Bd Stammdaten Mitarb.'!H52)</f>
        <v/>
      </c>
      <c r="E56" s="61" t="str">
        <f>IF('1044Bd Stammdaten Mitarb.'!I52="","",'1044Bd Stammdaten Mitarb.'!I52)</f>
        <v/>
      </c>
      <c r="F56" s="66" t="str">
        <f>IF('1044Bd Stammdaten Mitarb.'!A52="","",IF('1044Bd Stammdaten Mitarb.'!G52=0,0,E56/D56))</f>
        <v/>
      </c>
      <c r="G56" s="200" t="str">
        <f>IF(A56="","",IF('1044Bd Stammdaten Mitarb.'!J52&gt;'1044Ad Antrag'!$B$28,'1044Ad Antrag'!$B$28,'1044Bd Stammdaten Mitarb.'!J52))</f>
        <v/>
      </c>
      <c r="H56" s="60" t="str">
        <f>IF('1044Bd Stammdaten Mitarb.'!A52="","",IF(F56*21.7&gt;'1044Ad Antrag'!$B$28,'1044Ad Antrag'!$B$28,F56*21.7))</f>
        <v/>
      </c>
      <c r="I56" s="196" t="str">
        <f t="shared" si="8"/>
        <v/>
      </c>
      <c r="J56" s="195" t="str">
        <f>IF('1044Bd Stammdaten Mitarb.'!K52="","",'1044Bd Stammdaten Mitarb.'!K52)</f>
        <v/>
      </c>
      <c r="K56" s="61" t="str">
        <f t="shared" si="9"/>
        <v/>
      </c>
      <c r="L56" s="197" t="str">
        <f t="shared" si="10"/>
        <v/>
      </c>
      <c r="M56" s="201" t="str">
        <f t="shared" si="11"/>
        <v/>
      </c>
      <c r="N56" s="202" t="str">
        <f t="shared" si="12"/>
        <v/>
      </c>
      <c r="O56" s="115" t="str">
        <f>IF(A56="","",IF(N56=0,0,0.8*H56/21.7*'1044Ad Antrag'!$B$30))</f>
        <v/>
      </c>
      <c r="P56" s="195" t="str">
        <f t="shared" si="13"/>
        <v/>
      </c>
      <c r="Q56" s="61" t="str">
        <f>IF(A56="","",M56*'1044Ad Antrag'!$B$31)</f>
        <v/>
      </c>
      <c r="R56" s="199" t="str">
        <f t="shared" si="14"/>
        <v/>
      </c>
      <c r="S56" s="14"/>
    </row>
    <row r="57" spans="1:19" ht="16.95" customHeight="1">
      <c r="A57" s="15" t="str">
        <f>IF('1044Bd Stammdaten Mitarb.'!A53="","",'1044Bd Stammdaten Mitarb.'!A53)</f>
        <v/>
      </c>
      <c r="B57" s="68" t="str">
        <f>IF('1044Bd Stammdaten Mitarb.'!B53="","",'1044Bd Stammdaten Mitarb.'!B53)</f>
        <v/>
      </c>
      <c r="C57" s="69" t="str">
        <f>IF('1044Bd Stammdaten Mitarb.'!C53="","",'1044Bd Stammdaten Mitarb.'!C53)</f>
        <v/>
      </c>
      <c r="D57" s="200" t="str">
        <f>IF('1044Bd Stammdaten Mitarb.'!G53-'1044Bd Stammdaten Mitarb.'!H53&lt;=0,"",'1044Bd Stammdaten Mitarb.'!G53-'1044Bd Stammdaten Mitarb.'!H53)</f>
        <v/>
      </c>
      <c r="E57" s="61" t="str">
        <f>IF('1044Bd Stammdaten Mitarb.'!I53="","",'1044Bd Stammdaten Mitarb.'!I53)</f>
        <v/>
      </c>
      <c r="F57" s="66" t="str">
        <f>IF('1044Bd Stammdaten Mitarb.'!A53="","",IF('1044Bd Stammdaten Mitarb.'!G53=0,0,E57/D57))</f>
        <v/>
      </c>
      <c r="G57" s="200" t="str">
        <f>IF(A57="","",IF('1044Bd Stammdaten Mitarb.'!J53&gt;'1044Ad Antrag'!$B$28,'1044Ad Antrag'!$B$28,'1044Bd Stammdaten Mitarb.'!J53))</f>
        <v/>
      </c>
      <c r="H57" s="60" t="str">
        <f>IF('1044Bd Stammdaten Mitarb.'!A53="","",IF(F57*21.7&gt;'1044Ad Antrag'!$B$28,'1044Ad Antrag'!$B$28,F57*21.7))</f>
        <v/>
      </c>
      <c r="I57" s="196" t="str">
        <f t="shared" si="8"/>
        <v/>
      </c>
      <c r="J57" s="195" t="str">
        <f>IF('1044Bd Stammdaten Mitarb.'!K53="","",'1044Bd Stammdaten Mitarb.'!K53)</f>
        <v/>
      </c>
      <c r="K57" s="61" t="str">
        <f t="shared" si="9"/>
        <v/>
      </c>
      <c r="L57" s="197" t="str">
        <f t="shared" si="10"/>
        <v/>
      </c>
      <c r="M57" s="201" t="str">
        <f t="shared" si="11"/>
        <v/>
      </c>
      <c r="N57" s="202" t="str">
        <f t="shared" si="12"/>
        <v/>
      </c>
      <c r="O57" s="115" t="str">
        <f>IF(A57="","",IF(N57=0,0,0.8*H57/21.7*'1044Ad Antrag'!$B$30))</f>
        <v/>
      </c>
      <c r="P57" s="195" t="str">
        <f t="shared" si="13"/>
        <v/>
      </c>
      <c r="Q57" s="61" t="str">
        <f>IF(A57="","",M57*'1044Ad Antrag'!$B$31)</f>
        <v/>
      </c>
      <c r="R57" s="199" t="str">
        <f t="shared" si="14"/>
        <v/>
      </c>
      <c r="S57" s="14"/>
    </row>
    <row r="58" spans="1:19" ht="16.95" customHeight="1">
      <c r="A58" s="15" t="str">
        <f>IF('1044Bd Stammdaten Mitarb.'!A54="","",'1044Bd Stammdaten Mitarb.'!A54)</f>
        <v/>
      </c>
      <c r="B58" s="68" t="str">
        <f>IF('1044Bd Stammdaten Mitarb.'!B54="","",'1044Bd Stammdaten Mitarb.'!B54)</f>
        <v/>
      </c>
      <c r="C58" s="69" t="str">
        <f>IF('1044Bd Stammdaten Mitarb.'!C54="","",'1044Bd Stammdaten Mitarb.'!C54)</f>
        <v/>
      </c>
      <c r="D58" s="200" t="str">
        <f>IF('1044Bd Stammdaten Mitarb.'!G54-'1044Bd Stammdaten Mitarb.'!H54&lt;=0,"",'1044Bd Stammdaten Mitarb.'!G54-'1044Bd Stammdaten Mitarb.'!H54)</f>
        <v/>
      </c>
      <c r="E58" s="61" t="str">
        <f>IF('1044Bd Stammdaten Mitarb.'!I54="","",'1044Bd Stammdaten Mitarb.'!I54)</f>
        <v/>
      </c>
      <c r="F58" s="66" t="str">
        <f>IF('1044Bd Stammdaten Mitarb.'!A54="","",IF('1044Bd Stammdaten Mitarb.'!G54=0,0,E58/D58))</f>
        <v/>
      </c>
      <c r="G58" s="200" t="str">
        <f>IF(A58="","",IF('1044Bd Stammdaten Mitarb.'!J54&gt;'1044Ad Antrag'!$B$28,'1044Ad Antrag'!$B$28,'1044Bd Stammdaten Mitarb.'!J54))</f>
        <v/>
      </c>
      <c r="H58" s="60" t="str">
        <f>IF('1044Bd Stammdaten Mitarb.'!A54="","",IF(F58*21.7&gt;'1044Ad Antrag'!$B$28,'1044Ad Antrag'!$B$28,F58*21.7))</f>
        <v/>
      </c>
      <c r="I58" s="196" t="str">
        <f t="shared" si="8"/>
        <v/>
      </c>
      <c r="J58" s="195" t="str">
        <f>IF('1044Bd Stammdaten Mitarb.'!K54="","",'1044Bd Stammdaten Mitarb.'!K54)</f>
        <v/>
      </c>
      <c r="K58" s="61" t="str">
        <f t="shared" si="9"/>
        <v/>
      </c>
      <c r="L58" s="197" t="str">
        <f t="shared" si="10"/>
        <v/>
      </c>
      <c r="M58" s="201" t="str">
        <f t="shared" si="11"/>
        <v/>
      </c>
      <c r="N58" s="202" t="str">
        <f t="shared" si="12"/>
        <v/>
      </c>
      <c r="O58" s="115" t="str">
        <f>IF(A58="","",IF(N58=0,0,0.8*H58/21.7*'1044Ad Antrag'!$B$30))</f>
        <v/>
      </c>
      <c r="P58" s="195" t="str">
        <f t="shared" si="13"/>
        <v/>
      </c>
      <c r="Q58" s="61" t="str">
        <f>IF(A58="","",M58*'1044Ad Antrag'!$B$31)</f>
        <v/>
      </c>
      <c r="R58" s="199" t="str">
        <f t="shared" si="14"/>
        <v/>
      </c>
      <c r="S58" s="14"/>
    </row>
    <row r="59" spans="1:19" ht="16.95" customHeight="1">
      <c r="A59" s="15" t="str">
        <f>IF('1044Bd Stammdaten Mitarb.'!A55="","",'1044Bd Stammdaten Mitarb.'!A55)</f>
        <v/>
      </c>
      <c r="B59" s="68" t="str">
        <f>IF('1044Bd Stammdaten Mitarb.'!B55="","",'1044Bd Stammdaten Mitarb.'!B55)</f>
        <v/>
      </c>
      <c r="C59" s="69" t="str">
        <f>IF('1044Bd Stammdaten Mitarb.'!C55="","",'1044Bd Stammdaten Mitarb.'!C55)</f>
        <v/>
      </c>
      <c r="D59" s="200" t="str">
        <f>IF('1044Bd Stammdaten Mitarb.'!G55-'1044Bd Stammdaten Mitarb.'!H55&lt;=0,"",'1044Bd Stammdaten Mitarb.'!G55-'1044Bd Stammdaten Mitarb.'!H55)</f>
        <v/>
      </c>
      <c r="E59" s="61" t="str">
        <f>IF('1044Bd Stammdaten Mitarb.'!I55="","",'1044Bd Stammdaten Mitarb.'!I55)</f>
        <v/>
      </c>
      <c r="F59" s="115" t="str">
        <f>IF('1044Bd Stammdaten Mitarb.'!A55="","",IF('1044Bd Stammdaten Mitarb.'!G55=0,0,E59/D59))</f>
        <v/>
      </c>
      <c r="G59" s="200" t="str">
        <f>IF(A59="","",IF('1044Bd Stammdaten Mitarb.'!J55&gt;'1044Ad Antrag'!$B$28,'1044Ad Antrag'!$B$28,'1044Bd Stammdaten Mitarb.'!J55))</f>
        <v/>
      </c>
      <c r="H59" s="60" t="str">
        <f>IF('1044Bd Stammdaten Mitarb.'!A55="","",IF(F59*21.7&gt;'1044Ad Antrag'!$B$28,'1044Ad Antrag'!$B$28,F59*21.7))</f>
        <v/>
      </c>
      <c r="I59" s="196" t="str">
        <f t="shared" si="8"/>
        <v/>
      </c>
      <c r="J59" s="195" t="str">
        <f>IF('1044Bd Stammdaten Mitarb.'!K55="","",'1044Bd Stammdaten Mitarb.'!K55)</f>
        <v/>
      </c>
      <c r="K59" s="61" t="str">
        <f t="shared" si="9"/>
        <v/>
      </c>
      <c r="L59" s="197" t="str">
        <f t="shared" si="10"/>
        <v/>
      </c>
      <c r="M59" s="201" t="str">
        <f t="shared" si="11"/>
        <v/>
      </c>
      <c r="N59" s="202" t="str">
        <f t="shared" si="12"/>
        <v/>
      </c>
      <c r="O59" s="115" t="str">
        <f>IF(A59="","",IF(N59=0,0,0.8*H59/21.7*'1044Ad Antrag'!$B$30))</f>
        <v/>
      </c>
      <c r="P59" s="195" t="str">
        <f t="shared" si="13"/>
        <v/>
      </c>
      <c r="Q59" s="61" t="str">
        <f>IF(A59="","",M59*'1044Ad Antrag'!$B$31)</f>
        <v/>
      </c>
      <c r="R59" s="199" t="str">
        <f t="shared" si="14"/>
        <v/>
      </c>
      <c r="S59" s="14"/>
    </row>
    <row r="60" spans="1:19" ht="16.95" customHeight="1">
      <c r="A60" s="15" t="str">
        <f>IF('1044Bd Stammdaten Mitarb.'!A56="","",'1044Bd Stammdaten Mitarb.'!A56)</f>
        <v/>
      </c>
      <c r="B60" s="68" t="str">
        <f>IF('1044Bd Stammdaten Mitarb.'!B56="","",'1044Bd Stammdaten Mitarb.'!B56)</f>
        <v/>
      </c>
      <c r="C60" s="69" t="str">
        <f>IF('1044Bd Stammdaten Mitarb.'!C56="","",'1044Bd Stammdaten Mitarb.'!C56)</f>
        <v/>
      </c>
      <c r="D60" s="200" t="str">
        <f>IF('1044Bd Stammdaten Mitarb.'!G56-'1044Bd Stammdaten Mitarb.'!H56&lt;=0,"",'1044Bd Stammdaten Mitarb.'!G56-'1044Bd Stammdaten Mitarb.'!H56)</f>
        <v/>
      </c>
      <c r="E60" s="61" t="str">
        <f>IF('1044Bd Stammdaten Mitarb.'!I56="","",'1044Bd Stammdaten Mitarb.'!I56)</f>
        <v/>
      </c>
      <c r="F60" s="66" t="str">
        <f>IF('1044Bd Stammdaten Mitarb.'!A56="","",IF('1044Bd Stammdaten Mitarb.'!G56=0,0,E60/D60))</f>
        <v/>
      </c>
      <c r="G60" s="200" t="str">
        <f>IF(A60="","",IF('1044Bd Stammdaten Mitarb.'!J56&gt;'1044Ad Antrag'!$B$28,'1044Ad Antrag'!$B$28,'1044Bd Stammdaten Mitarb.'!J56))</f>
        <v/>
      </c>
      <c r="H60" s="60" t="str">
        <f>IF('1044Bd Stammdaten Mitarb.'!A56="","",IF(F60*21.7&gt;'1044Ad Antrag'!$B$28,'1044Ad Antrag'!$B$28,F60*21.7))</f>
        <v/>
      </c>
      <c r="I60" s="196" t="str">
        <f t="shared" si="8"/>
        <v/>
      </c>
      <c r="J60" s="195" t="str">
        <f>IF('1044Bd Stammdaten Mitarb.'!K56="","",'1044Bd Stammdaten Mitarb.'!K56)</f>
        <v/>
      </c>
      <c r="K60" s="61" t="str">
        <f t="shared" si="9"/>
        <v/>
      </c>
      <c r="L60" s="197" t="str">
        <f t="shared" si="10"/>
        <v/>
      </c>
      <c r="M60" s="201" t="str">
        <f t="shared" si="11"/>
        <v/>
      </c>
      <c r="N60" s="202" t="str">
        <f t="shared" si="12"/>
        <v/>
      </c>
      <c r="O60" s="115" t="str">
        <f>IF(A60="","",IF(N60=0,0,0.8*H60/21.7*'1044Ad Antrag'!$B$30))</f>
        <v/>
      </c>
      <c r="P60" s="195" t="str">
        <f t="shared" si="13"/>
        <v/>
      </c>
      <c r="Q60" s="61" t="str">
        <f>IF(A60="","",M60*'1044Ad Antrag'!$B$31)</f>
        <v/>
      </c>
      <c r="R60" s="199" t="str">
        <f t="shared" si="14"/>
        <v/>
      </c>
      <c r="S60" s="14"/>
    </row>
    <row r="61" spans="1:19" ht="16.95" customHeight="1">
      <c r="A61" s="15" t="str">
        <f>IF('1044Bd Stammdaten Mitarb.'!A57="","",'1044Bd Stammdaten Mitarb.'!A57)</f>
        <v/>
      </c>
      <c r="B61" s="68" t="str">
        <f>IF('1044Bd Stammdaten Mitarb.'!B57="","",'1044Bd Stammdaten Mitarb.'!B57)</f>
        <v/>
      </c>
      <c r="C61" s="69" t="str">
        <f>IF('1044Bd Stammdaten Mitarb.'!C57="","",'1044Bd Stammdaten Mitarb.'!C57)</f>
        <v/>
      </c>
      <c r="D61" s="200" t="str">
        <f>IF('1044Bd Stammdaten Mitarb.'!G57-'1044Bd Stammdaten Mitarb.'!H57&lt;=0,"",'1044Bd Stammdaten Mitarb.'!G57-'1044Bd Stammdaten Mitarb.'!H57)</f>
        <v/>
      </c>
      <c r="E61" s="61" t="str">
        <f>IF('1044Bd Stammdaten Mitarb.'!I57="","",'1044Bd Stammdaten Mitarb.'!I57)</f>
        <v/>
      </c>
      <c r="F61" s="66" t="str">
        <f>IF('1044Bd Stammdaten Mitarb.'!A57="","",IF('1044Bd Stammdaten Mitarb.'!G57=0,0,E61/D61))</f>
        <v/>
      </c>
      <c r="G61" s="200" t="str">
        <f>IF(A61="","",IF('1044Bd Stammdaten Mitarb.'!J57&gt;'1044Ad Antrag'!$B$28,'1044Ad Antrag'!$B$28,'1044Bd Stammdaten Mitarb.'!J57))</f>
        <v/>
      </c>
      <c r="H61" s="60" t="str">
        <f>IF('1044Bd Stammdaten Mitarb.'!A57="","",IF(F61*21.7&gt;'1044Ad Antrag'!$B$28,'1044Ad Antrag'!$B$28,F61*21.7))</f>
        <v/>
      </c>
      <c r="I61" s="196" t="str">
        <f t="shared" si="8"/>
        <v/>
      </c>
      <c r="J61" s="195" t="str">
        <f>IF('1044Bd Stammdaten Mitarb.'!K57="","",'1044Bd Stammdaten Mitarb.'!K57)</f>
        <v/>
      </c>
      <c r="K61" s="61" t="str">
        <f t="shared" si="9"/>
        <v/>
      </c>
      <c r="L61" s="197" t="str">
        <f t="shared" si="10"/>
        <v/>
      </c>
      <c r="M61" s="201" t="str">
        <f t="shared" si="11"/>
        <v/>
      </c>
      <c r="N61" s="202" t="str">
        <f t="shared" si="12"/>
        <v/>
      </c>
      <c r="O61" s="115" t="str">
        <f>IF(A61="","",IF(N61=0,0,0.8*H61/21.7*'1044Ad Antrag'!$B$30))</f>
        <v/>
      </c>
      <c r="P61" s="195" t="str">
        <f t="shared" si="13"/>
        <v/>
      </c>
      <c r="Q61" s="61" t="str">
        <f>IF(A61="","",M61*'1044Ad Antrag'!$B$31)</f>
        <v/>
      </c>
      <c r="R61" s="199" t="str">
        <f t="shared" si="14"/>
        <v/>
      </c>
      <c r="S61" s="14"/>
    </row>
    <row r="62" spans="1:19" ht="16.95" customHeight="1">
      <c r="A62" s="15" t="str">
        <f>IF('1044Bd Stammdaten Mitarb.'!A58="","",'1044Bd Stammdaten Mitarb.'!A58)</f>
        <v/>
      </c>
      <c r="B62" s="68" t="str">
        <f>IF('1044Bd Stammdaten Mitarb.'!B58="","",'1044Bd Stammdaten Mitarb.'!B58)</f>
        <v/>
      </c>
      <c r="C62" s="69" t="str">
        <f>IF('1044Bd Stammdaten Mitarb.'!C58="","",'1044Bd Stammdaten Mitarb.'!C58)</f>
        <v/>
      </c>
      <c r="D62" s="200" t="str">
        <f>IF('1044Bd Stammdaten Mitarb.'!G58-'1044Bd Stammdaten Mitarb.'!H58&lt;=0,"",'1044Bd Stammdaten Mitarb.'!G58-'1044Bd Stammdaten Mitarb.'!H58)</f>
        <v/>
      </c>
      <c r="E62" s="61" t="str">
        <f>IF('1044Bd Stammdaten Mitarb.'!I58="","",'1044Bd Stammdaten Mitarb.'!I58)</f>
        <v/>
      </c>
      <c r="F62" s="66" t="str">
        <f>IF('1044Bd Stammdaten Mitarb.'!A58="","",IF('1044Bd Stammdaten Mitarb.'!G58=0,0,E62/D62))</f>
        <v/>
      </c>
      <c r="G62" s="200" t="str">
        <f>IF(A62="","",IF('1044Bd Stammdaten Mitarb.'!J58&gt;'1044Ad Antrag'!$B$28,'1044Ad Antrag'!$B$28,'1044Bd Stammdaten Mitarb.'!J58))</f>
        <v/>
      </c>
      <c r="H62" s="60" t="str">
        <f>IF('1044Bd Stammdaten Mitarb.'!A58="","",IF(F62*21.7&gt;'1044Ad Antrag'!$B$28,'1044Ad Antrag'!$B$28,F62*21.7))</f>
        <v/>
      </c>
      <c r="I62" s="196" t="str">
        <f t="shared" si="8"/>
        <v/>
      </c>
      <c r="J62" s="195" t="str">
        <f>IF('1044Bd Stammdaten Mitarb.'!K58="","",'1044Bd Stammdaten Mitarb.'!K58)</f>
        <v/>
      </c>
      <c r="K62" s="61" t="str">
        <f t="shared" si="9"/>
        <v/>
      </c>
      <c r="L62" s="197" t="str">
        <f t="shared" si="10"/>
        <v/>
      </c>
      <c r="M62" s="201" t="str">
        <f t="shared" si="11"/>
        <v/>
      </c>
      <c r="N62" s="202" t="str">
        <f t="shared" si="12"/>
        <v/>
      </c>
      <c r="O62" s="115" t="str">
        <f>IF(A62="","",IF(N62=0,0,0.8*H62/21.7*'1044Ad Antrag'!$B$30))</f>
        <v/>
      </c>
      <c r="P62" s="195" t="str">
        <f t="shared" si="13"/>
        <v/>
      </c>
      <c r="Q62" s="61" t="str">
        <f>IF(A62="","",M62*'1044Ad Antrag'!$B$31)</f>
        <v/>
      </c>
      <c r="R62" s="199" t="str">
        <f t="shared" si="14"/>
        <v/>
      </c>
      <c r="S62" s="14"/>
    </row>
    <row r="63" spans="1:19" ht="16.95" customHeight="1">
      <c r="A63" s="15" t="str">
        <f>IF('1044Bd Stammdaten Mitarb.'!A59="","",'1044Bd Stammdaten Mitarb.'!A59)</f>
        <v/>
      </c>
      <c r="B63" s="68" t="str">
        <f>IF('1044Bd Stammdaten Mitarb.'!B59="","",'1044Bd Stammdaten Mitarb.'!B59)</f>
        <v/>
      </c>
      <c r="C63" s="69" t="str">
        <f>IF('1044Bd Stammdaten Mitarb.'!C59="","",'1044Bd Stammdaten Mitarb.'!C59)</f>
        <v/>
      </c>
      <c r="D63" s="200" t="str">
        <f>IF('1044Bd Stammdaten Mitarb.'!G59-'1044Bd Stammdaten Mitarb.'!H59&lt;=0,"",'1044Bd Stammdaten Mitarb.'!G59-'1044Bd Stammdaten Mitarb.'!H59)</f>
        <v/>
      </c>
      <c r="E63" s="61" t="str">
        <f>IF('1044Bd Stammdaten Mitarb.'!I59="","",'1044Bd Stammdaten Mitarb.'!I59)</f>
        <v/>
      </c>
      <c r="F63" s="66" t="str">
        <f>IF('1044Bd Stammdaten Mitarb.'!A59="","",IF('1044Bd Stammdaten Mitarb.'!G59=0,0,E63/D63))</f>
        <v/>
      </c>
      <c r="G63" s="200" t="str">
        <f>IF(A63="","",IF('1044Bd Stammdaten Mitarb.'!J59&gt;'1044Ad Antrag'!$B$28,'1044Ad Antrag'!$B$28,'1044Bd Stammdaten Mitarb.'!J59))</f>
        <v/>
      </c>
      <c r="H63" s="60" t="str">
        <f>IF('1044Bd Stammdaten Mitarb.'!A59="","",IF(F63*21.7&gt;'1044Ad Antrag'!$B$28,'1044Ad Antrag'!$B$28,F63*21.7))</f>
        <v/>
      </c>
      <c r="I63" s="196" t="str">
        <f t="shared" si="8"/>
        <v/>
      </c>
      <c r="J63" s="195" t="str">
        <f>IF('1044Bd Stammdaten Mitarb.'!K59="","",'1044Bd Stammdaten Mitarb.'!K59)</f>
        <v/>
      </c>
      <c r="K63" s="61" t="str">
        <f t="shared" si="9"/>
        <v/>
      </c>
      <c r="L63" s="197" t="str">
        <f t="shared" si="10"/>
        <v/>
      </c>
      <c r="M63" s="201" t="str">
        <f t="shared" si="11"/>
        <v/>
      </c>
      <c r="N63" s="202" t="str">
        <f t="shared" si="12"/>
        <v/>
      </c>
      <c r="O63" s="115" t="str">
        <f>IF(A63="","",IF(N63=0,0,0.8*H63/21.7*'1044Ad Antrag'!$B$30))</f>
        <v/>
      </c>
      <c r="P63" s="195" t="str">
        <f t="shared" si="13"/>
        <v/>
      </c>
      <c r="Q63" s="61" t="str">
        <f>IF(A63="","",M63*'1044Ad Antrag'!$B$31)</f>
        <v/>
      </c>
      <c r="R63" s="199" t="str">
        <f t="shared" si="14"/>
        <v/>
      </c>
      <c r="S63" s="14"/>
    </row>
    <row r="64" spans="1:19" ht="16.95" customHeight="1">
      <c r="A64" s="15" t="str">
        <f>IF('1044Bd Stammdaten Mitarb.'!A60="","",'1044Bd Stammdaten Mitarb.'!A60)</f>
        <v/>
      </c>
      <c r="B64" s="68" t="str">
        <f>IF('1044Bd Stammdaten Mitarb.'!B60="","",'1044Bd Stammdaten Mitarb.'!B60)</f>
        <v/>
      </c>
      <c r="C64" s="69" t="str">
        <f>IF('1044Bd Stammdaten Mitarb.'!C60="","",'1044Bd Stammdaten Mitarb.'!C60)</f>
        <v/>
      </c>
      <c r="D64" s="200" t="str">
        <f>IF('1044Bd Stammdaten Mitarb.'!G60-'1044Bd Stammdaten Mitarb.'!H60&lt;=0,"",'1044Bd Stammdaten Mitarb.'!G60-'1044Bd Stammdaten Mitarb.'!H60)</f>
        <v/>
      </c>
      <c r="E64" s="61" t="str">
        <f>IF('1044Bd Stammdaten Mitarb.'!I60="","",'1044Bd Stammdaten Mitarb.'!I60)</f>
        <v/>
      </c>
      <c r="F64" s="66" t="str">
        <f>IF('1044Bd Stammdaten Mitarb.'!A60="","",IF('1044Bd Stammdaten Mitarb.'!G60=0,0,E64/D64))</f>
        <v/>
      </c>
      <c r="G64" s="200" t="str">
        <f>IF(A64="","",IF('1044Bd Stammdaten Mitarb.'!J60&gt;'1044Ad Antrag'!$B$28,'1044Ad Antrag'!$B$28,'1044Bd Stammdaten Mitarb.'!J60))</f>
        <v/>
      </c>
      <c r="H64" s="60" t="str">
        <f>IF('1044Bd Stammdaten Mitarb.'!A60="","",IF(F64*21.7&gt;'1044Ad Antrag'!$B$28,'1044Ad Antrag'!$B$28,F64*21.7))</f>
        <v/>
      </c>
      <c r="I64" s="196" t="str">
        <f t="shared" si="8"/>
        <v/>
      </c>
      <c r="J64" s="195" t="str">
        <f>IF('1044Bd Stammdaten Mitarb.'!K60="","",'1044Bd Stammdaten Mitarb.'!K60)</f>
        <v/>
      </c>
      <c r="K64" s="61" t="str">
        <f t="shared" si="9"/>
        <v/>
      </c>
      <c r="L64" s="197" t="str">
        <f t="shared" si="10"/>
        <v/>
      </c>
      <c r="M64" s="201" t="str">
        <f t="shared" si="11"/>
        <v/>
      </c>
      <c r="N64" s="202" t="str">
        <f t="shared" si="12"/>
        <v/>
      </c>
      <c r="O64" s="115" t="str">
        <f>IF(A64="","",IF(N64=0,0,0.8*H64/21.7*'1044Ad Antrag'!$B$30))</f>
        <v/>
      </c>
      <c r="P64" s="195" t="str">
        <f t="shared" si="13"/>
        <v/>
      </c>
      <c r="Q64" s="61" t="str">
        <f>IF(A64="","",M64*'1044Ad Antrag'!$B$31)</f>
        <v/>
      </c>
      <c r="R64" s="199" t="str">
        <f t="shared" si="14"/>
        <v/>
      </c>
      <c r="S64" s="14"/>
    </row>
    <row r="65" spans="1:19" ht="16.95" customHeight="1">
      <c r="A65" s="15" t="str">
        <f>IF('1044Bd Stammdaten Mitarb.'!A61="","",'1044Bd Stammdaten Mitarb.'!A61)</f>
        <v/>
      </c>
      <c r="B65" s="68" t="str">
        <f>IF('1044Bd Stammdaten Mitarb.'!B61="","",'1044Bd Stammdaten Mitarb.'!B61)</f>
        <v/>
      </c>
      <c r="C65" s="69" t="str">
        <f>IF('1044Bd Stammdaten Mitarb.'!C61="","",'1044Bd Stammdaten Mitarb.'!C61)</f>
        <v/>
      </c>
      <c r="D65" s="200" t="str">
        <f>IF('1044Bd Stammdaten Mitarb.'!G61-'1044Bd Stammdaten Mitarb.'!H61&lt;=0,"",'1044Bd Stammdaten Mitarb.'!G61-'1044Bd Stammdaten Mitarb.'!H61)</f>
        <v/>
      </c>
      <c r="E65" s="61" t="str">
        <f>IF('1044Bd Stammdaten Mitarb.'!I61="","",'1044Bd Stammdaten Mitarb.'!I61)</f>
        <v/>
      </c>
      <c r="F65" s="66" t="str">
        <f>IF('1044Bd Stammdaten Mitarb.'!A61="","",IF('1044Bd Stammdaten Mitarb.'!G61=0,0,E65/D65))</f>
        <v/>
      </c>
      <c r="G65" s="200" t="str">
        <f>IF(A65="","",IF('1044Bd Stammdaten Mitarb.'!J61&gt;'1044Ad Antrag'!$B$28,'1044Ad Antrag'!$B$28,'1044Bd Stammdaten Mitarb.'!J61))</f>
        <v/>
      </c>
      <c r="H65" s="60" t="str">
        <f>IF('1044Bd Stammdaten Mitarb.'!A61="","",IF(F65*21.7&gt;'1044Ad Antrag'!$B$28,'1044Ad Antrag'!$B$28,F65*21.7))</f>
        <v/>
      </c>
      <c r="I65" s="196" t="str">
        <f t="shared" si="8"/>
        <v/>
      </c>
      <c r="J65" s="195" t="str">
        <f>IF('1044Bd Stammdaten Mitarb.'!K61="","",'1044Bd Stammdaten Mitarb.'!K61)</f>
        <v/>
      </c>
      <c r="K65" s="61" t="str">
        <f t="shared" si="9"/>
        <v/>
      </c>
      <c r="L65" s="197" t="str">
        <f t="shared" si="10"/>
        <v/>
      </c>
      <c r="M65" s="201" t="str">
        <f t="shared" si="11"/>
        <v/>
      </c>
      <c r="N65" s="202" t="str">
        <f t="shared" si="12"/>
        <v/>
      </c>
      <c r="O65" s="115" t="str">
        <f>IF(A65="","",IF(N65=0,0,0.8*H65/21.7*'1044Ad Antrag'!$B$30))</f>
        <v/>
      </c>
      <c r="P65" s="195" t="str">
        <f t="shared" si="13"/>
        <v/>
      </c>
      <c r="Q65" s="61" t="str">
        <f>IF(A65="","",M65*'1044Ad Antrag'!$B$31)</f>
        <v/>
      </c>
      <c r="R65" s="199" t="str">
        <f t="shared" si="14"/>
        <v/>
      </c>
      <c r="S65" s="14"/>
    </row>
    <row r="66" spans="1:19" ht="16.95" customHeight="1">
      <c r="A66" s="15" t="str">
        <f>IF('1044Bd Stammdaten Mitarb.'!A62="","",'1044Bd Stammdaten Mitarb.'!A62)</f>
        <v/>
      </c>
      <c r="B66" s="68" t="str">
        <f>IF('1044Bd Stammdaten Mitarb.'!B62="","",'1044Bd Stammdaten Mitarb.'!B62)</f>
        <v/>
      </c>
      <c r="C66" s="69" t="str">
        <f>IF('1044Bd Stammdaten Mitarb.'!C62="","",'1044Bd Stammdaten Mitarb.'!C62)</f>
        <v/>
      </c>
      <c r="D66" s="200" t="str">
        <f>IF('1044Bd Stammdaten Mitarb.'!G62-'1044Bd Stammdaten Mitarb.'!H62&lt;=0,"",'1044Bd Stammdaten Mitarb.'!G62-'1044Bd Stammdaten Mitarb.'!H62)</f>
        <v/>
      </c>
      <c r="E66" s="61" t="str">
        <f>IF('1044Bd Stammdaten Mitarb.'!I62="","",'1044Bd Stammdaten Mitarb.'!I62)</f>
        <v/>
      </c>
      <c r="F66" s="66" t="str">
        <f>IF('1044Bd Stammdaten Mitarb.'!A62="","",IF('1044Bd Stammdaten Mitarb.'!G62=0,0,E66/D66))</f>
        <v/>
      </c>
      <c r="G66" s="200" t="str">
        <f>IF(A66="","",IF('1044Bd Stammdaten Mitarb.'!J62&gt;'1044Ad Antrag'!$B$28,'1044Ad Antrag'!$B$28,'1044Bd Stammdaten Mitarb.'!J62))</f>
        <v/>
      </c>
      <c r="H66" s="60" t="str">
        <f>IF('1044Bd Stammdaten Mitarb.'!A62="","",IF(F66*21.7&gt;'1044Ad Antrag'!$B$28,'1044Ad Antrag'!$B$28,F66*21.7))</f>
        <v/>
      </c>
      <c r="I66" s="196" t="str">
        <f t="shared" si="8"/>
        <v/>
      </c>
      <c r="J66" s="195" t="str">
        <f>IF('1044Bd Stammdaten Mitarb.'!K62="","",'1044Bd Stammdaten Mitarb.'!K62)</f>
        <v/>
      </c>
      <c r="K66" s="61" t="str">
        <f t="shared" si="9"/>
        <v/>
      </c>
      <c r="L66" s="197" t="str">
        <f t="shared" si="10"/>
        <v/>
      </c>
      <c r="M66" s="201" t="str">
        <f t="shared" si="11"/>
        <v/>
      </c>
      <c r="N66" s="202" t="str">
        <f t="shared" si="12"/>
        <v/>
      </c>
      <c r="O66" s="115" t="str">
        <f>IF(A66="","",IF(N66=0,0,0.8*H66/21.7*'1044Ad Antrag'!$B$30))</f>
        <v/>
      </c>
      <c r="P66" s="195" t="str">
        <f t="shared" si="13"/>
        <v/>
      </c>
      <c r="Q66" s="61" t="str">
        <f>IF(A66="","",M66*'1044Ad Antrag'!$B$31)</f>
        <v/>
      </c>
      <c r="R66" s="199" t="str">
        <f t="shared" si="14"/>
        <v/>
      </c>
      <c r="S66" s="14"/>
    </row>
    <row r="67" spans="1:19" ht="16.95" customHeight="1">
      <c r="A67" s="15" t="str">
        <f>IF('1044Bd Stammdaten Mitarb.'!A63="","",'1044Bd Stammdaten Mitarb.'!A63)</f>
        <v/>
      </c>
      <c r="B67" s="68" t="str">
        <f>IF('1044Bd Stammdaten Mitarb.'!B63="","",'1044Bd Stammdaten Mitarb.'!B63)</f>
        <v/>
      </c>
      <c r="C67" s="69" t="str">
        <f>IF('1044Bd Stammdaten Mitarb.'!C63="","",'1044Bd Stammdaten Mitarb.'!C63)</f>
        <v/>
      </c>
      <c r="D67" s="200" t="str">
        <f>IF('1044Bd Stammdaten Mitarb.'!G63-'1044Bd Stammdaten Mitarb.'!H63&lt;=0,"",'1044Bd Stammdaten Mitarb.'!G63-'1044Bd Stammdaten Mitarb.'!H63)</f>
        <v/>
      </c>
      <c r="E67" s="61" t="str">
        <f>IF('1044Bd Stammdaten Mitarb.'!I63="","",'1044Bd Stammdaten Mitarb.'!I63)</f>
        <v/>
      </c>
      <c r="F67" s="66" t="str">
        <f>IF('1044Bd Stammdaten Mitarb.'!A63="","",IF('1044Bd Stammdaten Mitarb.'!G63=0,0,E67/D67))</f>
        <v/>
      </c>
      <c r="G67" s="200" t="str">
        <f>IF(A67="","",IF('1044Bd Stammdaten Mitarb.'!J63&gt;'1044Ad Antrag'!$B$28,'1044Ad Antrag'!$B$28,'1044Bd Stammdaten Mitarb.'!J63))</f>
        <v/>
      </c>
      <c r="H67" s="60" t="str">
        <f>IF('1044Bd Stammdaten Mitarb.'!A63="","",IF(F67*21.7&gt;'1044Ad Antrag'!$B$28,'1044Ad Antrag'!$B$28,F67*21.7))</f>
        <v/>
      </c>
      <c r="I67" s="196" t="str">
        <f t="shared" si="8"/>
        <v/>
      </c>
      <c r="J67" s="195" t="str">
        <f>IF('1044Bd Stammdaten Mitarb.'!K63="","",'1044Bd Stammdaten Mitarb.'!K63)</f>
        <v/>
      </c>
      <c r="K67" s="61" t="str">
        <f t="shared" si="9"/>
        <v/>
      </c>
      <c r="L67" s="197" t="str">
        <f t="shared" si="10"/>
        <v/>
      </c>
      <c r="M67" s="201" t="str">
        <f t="shared" si="11"/>
        <v/>
      </c>
      <c r="N67" s="202" t="str">
        <f t="shared" si="12"/>
        <v/>
      </c>
      <c r="O67" s="115" t="str">
        <f>IF(A67="","",IF(N67=0,0,0.8*H67/21.7*'1044Ad Antrag'!$B$30))</f>
        <v/>
      </c>
      <c r="P67" s="195" t="str">
        <f t="shared" si="13"/>
        <v/>
      </c>
      <c r="Q67" s="61" t="str">
        <f>IF(A67="","",M67*'1044Ad Antrag'!$B$31)</f>
        <v/>
      </c>
      <c r="R67" s="199" t="str">
        <f t="shared" si="14"/>
        <v/>
      </c>
      <c r="S67" s="14"/>
    </row>
    <row r="68" spans="1:19" ht="16.95" customHeight="1">
      <c r="A68" s="15" t="str">
        <f>IF('1044Bd Stammdaten Mitarb.'!A64="","",'1044Bd Stammdaten Mitarb.'!A64)</f>
        <v/>
      </c>
      <c r="B68" s="68" t="str">
        <f>IF('1044Bd Stammdaten Mitarb.'!B64="","",'1044Bd Stammdaten Mitarb.'!B64)</f>
        <v/>
      </c>
      <c r="C68" s="69" t="str">
        <f>IF('1044Bd Stammdaten Mitarb.'!C64="","",'1044Bd Stammdaten Mitarb.'!C64)</f>
        <v/>
      </c>
      <c r="D68" s="200" t="str">
        <f>IF('1044Bd Stammdaten Mitarb.'!G64-'1044Bd Stammdaten Mitarb.'!H64&lt;=0,"",'1044Bd Stammdaten Mitarb.'!G64-'1044Bd Stammdaten Mitarb.'!H64)</f>
        <v/>
      </c>
      <c r="E68" s="61" t="str">
        <f>IF('1044Bd Stammdaten Mitarb.'!I64="","",'1044Bd Stammdaten Mitarb.'!I64)</f>
        <v/>
      </c>
      <c r="F68" s="66" t="str">
        <f>IF('1044Bd Stammdaten Mitarb.'!A64="","",IF('1044Bd Stammdaten Mitarb.'!G64=0,0,E68/D68))</f>
        <v/>
      </c>
      <c r="G68" s="200" t="str">
        <f>IF(A68="","",IF('1044Bd Stammdaten Mitarb.'!J64&gt;'1044Ad Antrag'!$B$28,'1044Ad Antrag'!$B$28,'1044Bd Stammdaten Mitarb.'!J64))</f>
        <v/>
      </c>
      <c r="H68" s="60" t="str">
        <f>IF('1044Bd Stammdaten Mitarb.'!A64="","",IF(F68*21.7&gt;'1044Ad Antrag'!$B$28,'1044Ad Antrag'!$B$28,F68*21.7))</f>
        <v/>
      </c>
      <c r="I68" s="196" t="str">
        <f t="shared" si="8"/>
        <v/>
      </c>
      <c r="J68" s="195" t="str">
        <f>IF('1044Bd Stammdaten Mitarb.'!K64="","",'1044Bd Stammdaten Mitarb.'!K64)</f>
        <v/>
      </c>
      <c r="K68" s="61" t="str">
        <f t="shared" si="9"/>
        <v/>
      </c>
      <c r="L68" s="197" t="str">
        <f t="shared" si="10"/>
        <v/>
      </c>
      <c r="M68" s="201" t="str">
        <f t="shared" si="11"/>
        <v/>
      </c>
      <c r="N68" s="202" t="str">
        <f t="shared" si="12"/>
        <v/>
      </c>
      <c r="O68" s="115" t="str">
        <f>IF(A68="","",IF(N68=0,0,0.8*H68/21.7*'1044Ad Antrag'!$B$30))</f>
        <v/>
      </c>
      <c r="P68" s="195" t="str">
        <f t="shared" si="13"/>
        <v/>
      </c>
      <c r="Q68" s="61" t="str">
        <f>IF(A68="","",M68*'1044Ad Antrag'!$B$31)</f>
        <v/>
      </c>
      <c r="R68" s="199" t="str">
        <f t="shared" si="14"/>
        <v/>
      </c>
      <c r="S68" s="14"/>
    </row>
    <row r="69" spans="1:19" ht="16.95" customHeight="1">
      <c r="A69" s="15" t="str">
        <f>IF('1044Bd Stammdaten Mitarb.'!A65="","",'1044Bd Stammdaten Mitarb.'!A65)</f>
        <v/>
      </c>
      <c r="B69" s="68" t="str">
        <f>IF('1044Bd Stammdaten Mitarb.'!B65="","",'1044Bd Stammdaten Mitarb.'!B65)</f>
        <v/>
      </c>
      <c r="C69" s="69" t="str">
        <f>IF('1044Bd Stammdaten Mitarb.'!C65="","",'1044Bd Stammdaten Mitarb.'!C65)</f>
        <v/>
      </c>
      <c r="D69" s="200" t="str">
        <f>IF('1044Bd Stammdaten Mitarb.'!G65-'1044Bd Stammdaten Mitarb.'!H65&lt;=0,"",'1044Bd Stammdaten Mitarb.'!G65-'1044Bd Stammdaten Mitarb.'!H65)</f>
        <v/>
      </c>
      <c r="E69" s="61" t="str">
        <f>IF('1044Bd Stammdaten Mitarb.'!I65="","",'1044Bd Stammdaten Mitarb.'!I65)</f>
        <v/>
      </c>
      <c r="F69" s="66" t="str">
        <f>IF('1044Bd Stammdaten Mitarb.'!A65="","",IF('1044Bd Stammdaten Mitarb.'!G65=0,0,E69/D69))</f>
        <v/>
      </c>
      <c r="G69" s="200" t="str">
        <f>IF(A69="","",IF('1044Bd Stammdaten Mitarb.'!J65&gt;'1044Ad Antrag'!$B$28,'1044Ad Antrag'!$B$28,'1044Bd Stammdaten Mitarb.'!J65))</f>
        <v/>
      </c>
      <c r="H69" s="60" t="str">
        <f>IF('1044Bd Stammdaten Mitarb.'!A65="","",IF(F69*21.7&gt;'1044Ad Antrag'!$B$28,'1044Ad Antrag'!$B$28,F69*21.7))</f>
        <v/>
      </c>
      <c r="I69" s="196" t="str">
        <f t="shared" si="8"/>
        <v/>
      </c>
      <c r="J69" s="195" t="str">
        <f>IF('1044Bd Stammdaten Mitarb.'!K65="","",'1044Bd Stammdaten Mitarb.'!K65)</f>
        <v/>
      </c>
      <c r="K69" s="61" t="str">
        <f t="shared" si="9"/>
        <v/>
      </c>
      <c r="L69" s="197" t="str">
        <f t="shared" si="10"/>
        <v/>
      </c>
      <c r="M69" s="201" t="str">
        <f t="shared" si="11"/>
        <v/>
      </c>
      <c r="N69" s="202" t="str">
        <f t="shared" si="12"/>
        <v/>
      </c>
      <c r="O69" s="115" t="str">
        <f>IF(A69="","",IF(N69=0,0,0.8*H69/21.7*'1044Ad Antrag'!$B$30))</f>
        <v/>
      </c>
      <c r="P69" s="195" t="str">
        <f t="shared" si="13"/>
        <v/>
      </c>
      <c r="Q69" s="61" t="str">
        <f>IF(A69="","",M69*'1044Ad Antrag'!$B$31)</f>
        <v/>
      </c>
      <c r="R69" s="199" t="str">
        <f t="shared" si="14"/>
        <v/>
      </c>
      <c r="S69" s="14"/>
    </row>
    <row r="70" spans="1:19" ht="16.95" customHeight="1">
      <c r="A70" s="15" t="str">
        <f>IF('1044Bd Stammdaten Mitarb.'!A66="","",'1044Bd Stammdaten Mitarb.'!A66)</f>
        <v/>
      </c>
      <c r="B70" s="68" t="str">
        <f>IF('1044Bd Stammdaten Mitarb.'!B66="","",'1044Bd Stammdaten Mitarb.'!B66)</f>
        <v/>
      </c>
      <c r="C70" s="69" t="str">
        <f>IF('1044Bd Stammdaten Mitarb.'!C66="","",'1044Bd Stammdaten Mitarb.'!C66)</f>
        <v/>
      </c>
      <c r="D70" s="200" t="str">
        <f>IF('1044Bd Stammdaten Mitarb.'!G66-'1044Bd Stammdaten Mitarb.'!H66&lt;=0,"",'1044Bd Stammdaten Mitarb.'!G66-'1044Bd Stammdaten Mitarb.'!H66)</f>
        <v/>
      </c>
      <c r="E70" s="61" t="str">
        <f>IF('1044Bd Stammdaten Mitarb.'!I66="","",'1044Bd Stammdaten Mitarb.'!I66)</f>
        <v/>
      </c>
      <c r="F70" s="66" t="str">
        <f>IF('1044Bd Stammdaten Mitarb.'!A66="","",IF('1044Bd Stammdaten Mitarb.'!G66=0,0,E70/D70))</f>
        <v/>
      </c>
      <c r="G70" s="200" t="str">
        <f>IF(A70="","",IF('1044Bd Stammdaten Mitarb.'!J66&gt;'1044Ad Antrag'!$B$28,'1044Ad Antrag'!$B$28,'1044Bd Stammdaten Mitarb.'!J66))</f>
        <v/>
      </c>
      <c r="H70" s="60" t="str">
        <f>IF('1044Bd Stammdaten Mitarb.'!A66="","",IF(F70*21.7&gt;'1044Ad Antrag'!$B$28,'1044Ad Antrag'!$B$28,F70*21.7))</f>
        <v/>
      </c>
      <c r="I70" s="196" t="str">
        <f t="shared" si="8"/>
        <v/>
      </c>
      <c r="J70" s="195" t="str">
        <f>IF('1044Bd Stammdaten Mitarb.'!K66="","",'1044Bd Stammdaten Mitarb.'!K66)</f>
        <v/>
      </c>
      <c r="K70" s="61" t="str">
        <f t="shared" si="9"/>
        <v/>
      </c>
      <c r="L70" s="197" t="str">
        <f t="shared" si="10"/>
        <v/>
      </c>
      <c r="M70" s="201" t="str">
        <f t="shared" si="11"/>
        <v/>
      </c>
      <c r="N70" s="202" t="str">
        <f t="shared" si="12"/>
        <v/>
      </c>
      <c r="O70" s="115" t="str">
        <f>IF(A70="","",IF(N70=0,0,0.8*H70/21.7*'1044Ad Antrag'!$B$30))</f>
        <v/>
      </c>
      <c r="P70" s="195" t="str">
        <f t="shared" si="13"/>
        <v/>
      </c>
      <c r="Q70" s="61" t="str">
        <f>IF(A70="","",M70*'1044Ad Antrag'!$B$31)</f>
        <v/>
      </c>
      <c r="R70" s="199" t="str">
        <f t="shared" si="14"/>
        <v/>
      </c>
      <c r="S70" s="14"/>
    </row>
    <row r="71" spans="1:19" ht="16.95" customHeight="1">
      <c r="A71" s="15" t="str">
        <f>IF('1044Bd Stammdaten Mitarb.'!A67="","",'1044Bd Stammdaten Mitarb.'!A67)</f>
        <v/>
      </c>
      <c r="B71" s="68" t="str">
        <f>IF('1044Bd Stammdaten Mitarb.'!B67="","",'1044Bd Stammdaten Mitarb.'!B67)</f>
        <v/>
      </c>
      <c r="C71" s="69" t="str">
        <f>IF('1044Bd Stammdaten Mitarb.'!C67="","",'1044Bd Stammdaten Mitarb.'!C67)</f>
        <v/>
      </c>
      <c r="D71" s="200" t="str">
        <f>IF('1044Bd Stammdaten Mitarb.'!G67-'1044Bd Stammdaten Mitarb.'!H67&lt;=0,"",'1044Bd Stammdaten Mitarb.'!G67-'1044Bd Stammdaten Mitarb.'!H67)</f>
        <v/>
      </c>
      <c r="E71" s="61" t="str">
        <f>IF('1044Bd Stammdaten Mitarb.'!I67="","",'1044Bd Stammdaten Mitarb.'!I67)</f>
        <v/>
      </c>
      <c r="F71" s="66" t="str">
        <f>IF('1044Bd Stammdaten Mitarb.'!A67="","",IF('1044Bd Stammdaten Mitarb.'!G67=0,0,E71/D71))</f>
        <v/>
      </c>
      <c r="G71" s="200" t="str">
        <f>IF(A71="","",IF('1044Bd Stammdaten Mitarb.'!J67&gt;'1044Ad Antrag'!$B$28,'1044Ad Antrag'!$B$28,'1044Bd Stammdaten Mitarb.'!J67))</f>
        <v/>
      </c>
      <c r="H71" s="60" t="str">
        <f>IF('1044Bd Stammdaten Mitarb.'!A67="","",IF(F71*21.7&gt;'1044Ad Antrag'!$B$28,'1044Ad Antrag'!$B$28,F71*21.7))</f>
        <v/>
      </c>
      <c r="I71" s="196" t="str">
        <f t="shared" si="8"/>
        <v/>
      </c>
      <c r="J71" s="195" t="str">
        <f>IF('1044Bd Stammdaten Mitarb.'!K67="","",'1044Bd Stammdaten Mitarb.'!K67)</f>
        <v/>
      </c>
      <c r="K71" s="61" t="str">
        <f t="shared" si="9"/>
        <v/>
      </c>
      <c r="L71" s="197" t="str">
        <f t="shared" si="10"/>
        <v/>
      </c>
      <c r="M71" s="201" t="str">
        <f t="shared" si="11"/>
        <v/>
      </c>
      <c r="N71" s="202" t="str">
        <f t="shared" si="12"/>
        <v/>
      </c>
      <c r="O71" s="115" t="str">
        <f>IF(A71="","",IF(N71=0,0,0.8*H71/21.7*'1044Ad Antrag'!$B$30))</f>
        <v/>
      </c>
      <c r="P71" s="195" t="str">
        <f t="shared" si="13"/>
        <v/>
      </c>
      <c r="Q71" s="61" t="str">
        <f>IF(A71="","",M71*'1044Ad Antrag'!$B$31)</f>
        <v/>
      </c>
      <c r="R71" s="199" t="str">
        <f t="shared" si="14"/>
        <v/>
      </c>
      <c r="S71" s="14"/>
    </row>
    <row r="72" spans="1:19" ht="16.95" customHeight="1">
      <c r="A72" s="15" t="str">
        <f>IF('1044Bd Stammdaten Mitarb.'!A68="","",'1044Bd Stammdaten Mitarb.'!A68)</f>
        <v/>
      </c>
      <c r="B72" s="68" t="str">
        <f>IF('1044Bd Stammdaten Mitarb.'!B68="","",'1044Bd Stammdaten Mitarb.'!B68)</f>
        <v/>
      </c>
      <c r="C72" s="69" t="str">
        <f>IF('1044Bd Stammdaten Mitarb.'!C68="","",'1044Bd Stammdaten Mitarb.'!C68)</f>
        <v/>
      </c>
      <c r="D72" s="200" t="str">
        <f>IF('1044Bd Stammdaten Mitarb.'!G68-'1044Bd Stammdaten Mitarb.'!H68&lt;=0,"",'1044Bd Stammdaten Mitarb.'!G68-'1044Bd Stammdaten Mitarb.'!H68)</f>
        <v/>
      </c>
      <c r="E72" s="61" t="str">
        <f>IF('1044Bd Stammdaten Mitarb.'!I68="","",'1044Bd Stammdaten Mitarb.'!I68)</f>
        <v/>
      </c>
      <c r="F72" s="66" t="str">
        <f>IF('1044Bd Stammdaten Mitarb.'!A68="","",IF('1044Bd Stammdaten Mitarb.'!G68=0,0,E72/D72))</f>
        <v/>
      </c>
      <c r="G72" s="200" t="str">
        <f>IF(A72="","",IF('1044Bd Stammdaten Mitarb.'!J68&gt;'1044Ad Antrag'!$B$28,'1044Ad Antrag'!$B$28,'1044Bd Stammdaten Mitarb.'!J68))</f>
        <v/>
      </c>
      <c r="H72" s="60" t="str">
        <f>IF('1044Bd Stammdaten Mitarb.'!A68="","",IF(F72*21.7&gt;'1044Ad Antrag'!$B$28,'1044Ad Antrag'!$B$28,F72*21.7))</f>
        <v/>
      </c>
      <c r="I72" s="196" t="str">
        <f t="shared" si="8"/>
        <v/>
      </c>
      <c r="J72" s="195" t="str">
        <f>IF('1044Bd Stammdaten Mitarb.'!K68="","",'1044Bd Stammdaten Mitarb.'!K68)</f>
        <v/>
      </c>
      <c r="K72" s="61" t="str">
        <f t="shared" si="9"/>
        <v/>
      </c>
      <c r="L72" s="197" t="str">
        <f t="shared" si="10"/>
        <v/>
      </c>
      <c r="M72" s="201" t="str">
        <f t="shared" si="11"/>
        <v/>
      </c>
      <c r="N72" s="202" t="str">
        <f t="shared" si="12"/>
        <v/>
      </c>
      <c r="O72" s="115" t="str">
        <f>IF(A72="","",IF(N72=0,0,0.8*H72/21.7*'1044Ad Antrag'!$B$30))</f>
        <v/>
      </c>
      <c r="P72" s="195" t="str">
        <f t="shared" si="13"/>
        <v/>
      </c>
      <c r="Q72" s="61" t="str">
        <f>IF(A72="","",M72*'1044Ad Antrag'!$B$31)</f>
        <v/>
      </c>
      <c r="R72" s="199" t="str">
        <f t="shared" si="14"/>
        <v/>
      </c>
      <c r="S72" s="14"/>
    </row>
    <row r="73" spans="1:19" ht="16.95" customHeight="1">
      <c r="A73" s="15" t="str">
        <f>IF('1044Bd Stammdaten Mitarb.'!A69="","",'1044Bd Stammdaten Mitarb.'!A69)</f>
        <v/>
      </c>
      <c r="B73" s="68" t="str">
        <f>IF('1044Bd Stammdaten Mitarb.'!B69="","",'1044Bd Stammdaten Mitarb.'!B69)</f>
        <v/>
      </c>
      <c r="C73" s="69" t="str">
        <f>IF('1044Bd Stammdaten Mitarb.'!C69="","",'1044Bd Stammdaten Mitarb.'!C69)</f>
        <v/>
      </c>
      <c r="D73" s="200" t="str">
        <f>IF('1044Bd Stammdaten Mitarb.'!G69-'1044Bd Stammdaten Mitarb.'!H69&lt;=0,"",'1044Bd Stammdaten Mitarb.'!G69-'1044Bd Stammdaten Mitarb.'!H69)</f>
        <v/>
      </c>
      <c r="E73" s="61" t="str">
        <f>IF('1044Bd Stammdaten Mitarb.'!I69="","",'1044Bd Stammdaten Mitarb.'!I69)</f>
        <v/>
      </c>
      <c r="F73" s="66" t="str">
        <f>IF('1044Bd Stammdaten Mitarb.'!A69="","",IF('1044Bd Stammdaten Mitarb.'!G69=0,0,E73/D73))</f>
        <v/>
      </c>
      <c r="G73" s="200" t="str">
        <f>IF(A73="","",IF('1044Bd Stammdaten Mitarb.'!J69&gt;'1044Ad Antrag'!$B$28,'1044Ad Antrag'!$B$28,'1044Bd Stammdaten Mitarb.'!J69))</f>
        <v/>
      </c>
      <c r="H73" s="60" t="str">
        <f>IF('1044Bd Stammdaten Mitarb.'!A69="","",IF(F73*21.7&gt;'1044Ad Antrag'!$B$28,'1044Ad Antrag'!$B$28,F73*21.7))</f>
        <v/>
      </c>
      <c r="I73" s="196" t="str">
        <f t="shared" si="8"/>
        <v/>
      </c>
      <c r="J73" s="195" t="str">
        <f>IF('1044Bd Stammdaten Mitarb.'!K69="","",'1044Bd Stammdaten Mitarb.'!K69)</f>
        <v/>
      </c>
      <c r="K73" s="61" t="str">
        <f t="shared" si="9"/>
        <v/>
      </c>
      <c r="L73" s="197" t="str">
        <f t="shared" si="10"/>
        <v/>
      </c>
      <c r="M73" s="201" t="str">
        <f t="shared" si="11"/>
        <v/>
      </c>
      <c r="N73" s="202" t="str">
        <f t="shared" si="12"/>
        <v/>
      </c>
      <c r="O73" s="115" t="str">
        <f>IF(A73="","",IF(N73=0,0,0.8*H73/21.7*'1044Ad Antrag'!$B$30))</f>
        <v/>
      </c>
      <c r="P73" s="195" t="str">
        <f t="shared" si="13"/>
        <v/>
      </c>
      <c r="Q73" s="61" t="str">
        <f>IF(A73="","",M73*'1044Ad Antrag'!$B$31)</f>
        <v/>
      </c>
      <c r="R73" s="199" t="str">
        <f t="shared" si="14"/>
        <v/>
      </c>
      <c r="S73" s="14"/>
    </row>
    <row r="74" spans="1:19" ht="16.95" customHeight="1">
      <c r="A74" s="15" t="str">
        <f>IF('1044Bd Stammdaten Mitarb.'!A70="","",'1044Bd Stammdaten Mitarb.'!A70)</f>
        <v/>
      </c>
      <c r="B74" s="68" t="str">
        <f>IF('1044Bd Stammdaten Mitarb.'!B70="","",'1044Bd Stammdaten Mitarb.'!B70)</f>
        <v/>
      </c>
      <c r="C74" s="69" t="str">
        <f>IF('1044Bd Stammdaten Mitarb.'!C70="","",'1044Bd Stammdaten Mitarb.'!C70)</f>
        <v/>
      </c>
      <c r="D74" s="200" t="str">
        <f>IF('1044Bd Stammdaten Mitarb.'!G70-'1044Bd Stammdaten Mitarb.'!H70&lt;=0,"",'1044Bd Stammdaten Mitarb.'!G70-'1044Bd Stammdaten Mitarb.'!H70)</f>
        <v/>
      </c>
      <c r="E74" s="61" t="str">
        <f>IF('1044Bd Stammdaten Mitarb.'!I70="","",'1044Bd Stammdaten Mitarb.'!I70)</f>
        <v/>
      </c>
      <c r="F74" s="66" t="str">
        <f>IF('1044Bd Stammdaten Mitarb.'!A70="","",IF('1044Bd Stammdaten Mitarb.'!G70=0,0,E74/D74))</f>
        <v/>
      </c>
      <c r="G74" s="200" t="str">
        <f>IF(A74="","",IF('1044Bd Stammdaten Mitarb.'!J70&gt;'1044Ad Antrag'!$B$28,'1044Ad Antrag'!$B$28,'1044Bd Stammdaten Mitarb.'!J70))</f>
        <v/>
      </c>
      <c r="H74" s="60" t="str">
        <f>IF('1044Bd Stammdaten Mitarb.'!A70="","",IF(F74*21.7&gt;'1044Ad Antrag'!$B$28,'1044Ad Antrag'!$B$28,F74*21.7))</f>
        <v/>
      </c>
      <c r="I74" s="196" t="str">
        <f t="shared" si="8"/>
        <v/>
      </c>
      <c r="J74" s="195" t="str">
        <f>IF('1044Bd Stammdaten Mitarb.'!K70="","",'1044Bd Stammdaten Mitarb.'!K70)</f>
        <v/>
      </c>
      <c r="K74" s="61" t="str">
        <f t="shared" si="9"/>
        <v/>
      </c>
      <c r="L74" s="197" t="str">
        <f t="shared" si="10"/>
        <v/>
      </c>
      <c r="M74" s="201" t="str">
        <f t="shared" si="11"/>
        <v/>
      </c>
      <c r="N74" s="202" t="str">
        <f t="shared" si="12"/>
        <v/>
      </c>
      <c r="O74" s="115" t="str">
        <f>IF(A74="","",IF(N74=0,0,0.8*H74/21.7*'1044Ad Antrag'!$B$30))</f>
        <v/>
      </c>
      <c r="P74" s="195" t="str">
        <f t="shared" si="13"/>
        <v/>
      </c>
      <c r="Q74" s="61" t="str">
        <f>IF(A74="","",M74*'1044Ad Antrag'!$B$31)</f>
        <v/>
      </c>
      <c r="R74" s="199" t="str">
        <f t="shared" si="14"/>
        <v/>
      </c>
      <c r="S74" s="14"/>
    </row>
    <row r="75" spans="1:19" ht="16.95" customHeight="1">
      <c r="A75" s="15" t="str">
        <f>IF('1044Bd Stammdaten Mitarb.'!A71="","",'1044Bd Stammdaten Mitarb.'!A71)</f>
        <v/>
      </c>
      <c r="B75" s="68" t="str">
        <f>IF('1044Bd Stammdaten Mitarb.'!B71="","",'1044Bd Stammdaten Mitarb.'!B71)</f>
        <v/>
      </c>
      <c r="C75" s="69" t="str">
        <f>IF('1044Bd Stammdaten Mitarb.'!C71="","",'1044Bd Stammdaten Mitarb.'!C71)</f>
        <v/>
      </c>
      <c r="D75" s="200" t="str">
        <f>IF('1044Bd Stammdaten Mitarb.'!G71-'1044Bd Stammdaten Mitarb.'!H71&lt;=0,"",'1044Bd Stammdaten Mitarb.'!G71-'1044Bd Stammdaten Mitarb.'!H71)</f>
        <v/>
      </c>
      <c r="E75" s="61" t="str">
        <f>IF('1044Bd Stammdaten Mitarb.'!I71="","",'1044Bd Stammdaten Mitarb.'!I71)</f>
        <v/>
      </c>
      <c r="F75" s="66" t="str">
        <f>IF('1044Bd Stammdaten Mitarb.'!A71="","",IF('1044Bd Stammdaten Mitarb.'!G71=0,0,E75/D75))</f>
        <v/>
      </c>
      <c r="G75" s="200" t="str">
        <f>IF(A75="","",IF('1044Bd Stammdaten Mitarb.'!J71&gt;'1044Ad Antrag'!$B$28,'1044Ad Antrag'!$B$28,'1044Bd Stammdaten Mitarb.'!J71))</f>
        <v/>
      </c>
      <c r="H75" s="60" t="str">
        <f>IF('1044Bd Stammdaten Mitarb.'!A71="","",IF(F75*21.7&gt;'1044Ad Antrag'!$B$28,'1044Ad Antrag'!$B$28,F75*21.7))</f>
        <v/>
      </c>
      <c r="I75" s="196" t="str">
        <f t="shared" si="8"/>
        <v/>
      </c>
      <c r="J75" s="195" t="str">
        <f>IF('1044Bd Stammdaten Mitarb.'!K71="","",'1044Bd Stammdaten Mitarb.'!K71)</f>
        <v/>
      </c>
      <c r="K75" s="61" t="str">
        <f t="shared" si="9"/>
        <v/>
      </c>
      <c r="L75" s="197" t="str">
        <f t="shared" si="10"/>
        <v/>
      </c>
      <c r="M75" s="201" t="str">
        <f t="shared" si="11"/>
        <v/>
      </c>
      <c r="N75" s="202" t="str">
        <f t="shared" si="12"/>
        <v/>
      </c>
      <c r="O75" s="115" t="str">
        <f>IF(A75="","",IF(N75=0,0,0.8*H75/21.7*'1044Ad Antrag'!$B$30))</f>
        <v/>
      </c>
      <c r="P75" s="195" t="str">
        <f t="shared" si="13"/>
        <v/>
      </c>
      <c r="Q75" s="61" t="str">
        <f>IF(A75="","",M75*'1044Ad Antrag'!$B$31)</f>
        <v/>
      </c>
      <c r="R75" s="199" t="str">
        <f t="shared" si="14"/>
        <v/>
      </c>
      <c r="S75" s="14"/>
    </row>
    <row r="76" spans="1:19" ht="16.95" customHeight="1">
      <c r="A76" s="15" t="str">
        <f>IF('1044Bd Stammdaten Mitarb.'!A72="","",'1044Bd Stammdaten Mitarb.'!A72)</f>
        <v/>
      </c>
      <c r="B76" s="68" t="str">
        <f>IF('1044Bd Stammdaten Mitarb.'!B72="","",'1044Bd Stammdaten Mitarb.'!B72)</f>
        <v/>
      </c>
      <c r="C76" s="69" t="str">
        <f>IF('1044Bd Stammdaten Mitarb.'!C72="","",'1044Bd Stammdaten Mitarb.'!C72)</f>
        <v/>
      </c>
      <c r="D76" s="200" t="str">
        <f>IF('1044Bd Stammdaten Mitarb.'!G72-'1044Bd Stammdaten Mitarb.'!H72&lt;=0,"",'1044Bd Stammdaten Mitarb.'!G72-'1044Bd Stammdaten Mitarb.'!H72)</f>
        <v/>
      </c>
      <c r="E76" s="61" t="str">
        <f>IF('1044Bd Stammdaten Mitarb.'!I72="","",'1044Bd Stammdaten Mitarb.'!I72)</f>
        <v/>
      </c>
      <c r="F76" s="66" t="str">
        <f>IF('1044Bd Stammdaten Mitarb.'!A72="","",IF('1044Bd Stammdaten Mitarb.'!G72=0,0,E76/D76))</f>
        <v/>
      </c>
      <c r="G76" s="200" t="str">
        <f>IF(A76="","",IF('1044Bd Stammdaten Mitarb.'!J72&gt;'1044Ad Antrag'!$B$28,'1044Ad Antrag'!$B$28,'1044Bd Stammdaten Mitarb.'!J72))</f>
        <v/>
      </c>
      <c r="H76" s="60" t="str">
        <f>IF('1044Bd Stammdaten Mitarb.'!A72="","",IF(F76*21.7&gt;'1044Ad Antrag'!$B$28,'1044Ad Antrag'!$B$28,F76*21.7))</f>
        <v/>
      </c>
      <c r="I76" s="196" t="str">
        <f t="shared" ref="I76" si="15">IF(A76="","",H76*0.8)</f>
        <v/>
      </c>
      <c r="J76" s="195" t="str">
        <f>IF('1044Bd Stammdaten Mitarb.'!K72="","",'1044Bd Stammdaten Mitarb.'!K72)</f>
        <v/>
      </c>
      <c r="K76" s="61" t="str">
        <f t="shared" ref="K76:K110" si="16">IF(A76="","",G76-H76)</f>
        <v/>
      </c>
      <c r="L76" s="197" t="str">
        <f t="shared" ref="L76:L107" si="17">IF(A76="","",IF(K76+J76&lt;=0,0,K76+J76))</f>
        <v/>
      </c>
      <c r="M76" s="201" t="str">
        <f t="shared" ref="M76:M110" si="18">IF(A76="","",IF(G76&lt;I76,IF(AND(H76-G76-J76&gt;0,H76-G76-J76&gt;H76-I76),H76-G76-J76,0),0))</f>
        <v/>
      </c>
      <c r="N76" s="202" t="str">
        <f t="shared" ref="N76" si="19">IF(A76="","",M76*0.8)</f>
        <v/>
      </c>
      <c r="O76" s="115" t="str">
        <f>IF(A76="","",IF(N76=0,0,0.8*H76/21.7*'1044Ad Antrag'!$B$30))</f>
        <v/>
      </c>
      <c r="P76" s="195" t="str">
        <f t="shared" ref="P76" si="20">IF(A76="","",IF(N76-O76&lt;0,0,N76-O76))</f>
        <v/>
      </c>
      <c r="Q76" s="61" t="str">
        <f>IF(A76="","",M76*'1044Ad Antrag'!$B$31)</f>
        <v/>
      </c>
      <c r="R76" s="199" t="str">
        <f t="shared" ref="R76:R107" si="21">IF(A76="","",P76+Q76)</f>
        <v/>
      </c>
      <c r="S76" s="14"/>
    </row>
    <row r="77" spans="1:19" ht="16.95" customHeight="1">
      <c r="A77" s="15" t="str">
        <f>IF('1044Bd Stammdaten Mitarb.'!A73="","",'1044Bd Stammdaten Mitarb.'!A73)</f>
        <v/>
      </c>
      <c r="B77" s="68" t="str">
        <f>IF('1044Bd Stammdaten Mitarb.'!B73="","",'1044Bd Stammdaten Mitarb.'!B73)</f>
        <v/>
      </c>
      <c r="C77" s="69" t="str">
        <f>IF('1044Bd Stammdaten Mitarb.'!C73="","",'1044Bd Stammdaten Mitarb.'!C73)</f>
        <v/>
      </c>
      <c r="D77" s="200" t="str">
        <f>IF('1044Bd Stammdaten Mitarb.'!G73-'1044Bd Stammdaten Mitarb.'!H73&lt;=0,"",'1044Bd Stammdaten Mitarb.'!G73-'1044Bd Stammdaten Mitarb.'!H73)</f>
        <v/>
      </c>
      <c r="E77" s="61" t="str">
        <f>IF('1044Bd Stammdaten Mitarb.'!I73="","",'1044Bd Stammdaten Mitarb.'!I73)</f>
        <v/>
      </c>
      <c r="F77" s="66" t="str">
        <f>IF('1044Bd Stammdaten Mitarb.'!A73="","",IF('1044Bd Stammdaten Mitarb.'!G73=0,0,E77/D77))</f>
        <v/>
      </c>
      <c r="G77" s="200" t="str">
        <f>IF(A77="","",IF('1044Bd Stammdaten Mitarb.'!J73&gt;'1044Ad Antrag'!$B$28,'1044Ad Antrag'!$B$28,'1044Bd Stammdaten Mitarb.'!J73))</f>
        <v/>
      </c>
      <c r="H77" s="60" t="str">
        <f>IF('1044Bd Stammdaten Mitarb.'!A73="","",IF(F77*21.7&gt;'1044Ad Antrag'!$B$28,'1044Ad Antrag'!$B$28,F77*21.7))</f>
        <v/>
      </c>
      <c r="I77" s="196" t="str">
        <f t="shared" ref="I77:I110" si="22">IF(A77="","",H77*0.8)</f>
        <v/>
      </c>
      <c r="J77" s="195" t="str">
        <f>IF('1044Bd Stammdaten Mitarb.'!K73="","",'1044Bd Stammdaten Mitarb.'!K73)</f>
        <v/>
      </c>
      <c r="K77" s="61" t="str">
        <f t="shared" si="16"/>
        <v/>
      </c>
      <c r="L77" s="197" t="str">
        <f t="shared" si="17"/>
        <v/>
      </c>
      <c r="M77" s="201" t="str">
        <f t="shared" si="18"/>
        <v/>
      </c>
      <c r="N77" s="202" t="str">
        <f t="shared" ref="N77:N110" si="23">IF(A77="","",M77*0.8)</f>
        <v/>
      </c>
      <c r="O77" s="115" t="str">
        <f>IF(A77="","",IF(N77=0,0,0.8*H77/21.7*'1044Ad Antrag'!$B$30))</f>
        <v/>
      </c>
      <c r="P77" s="195" t="str">
        <f t="shared" ref="P77:P110" si="24">IF(A77="","",IF(N77-O77&lt;0,0,N77-O77))</f>
        <v/>
      </c>
      <c r="Q77" s="61" t="str">
        <f>IF(A77="","",M77*'1044Ad Antrag'!$B$31)</f>
        <v/>
      </c>
      <c r="R77" s="199" t="str">
        <f t="shared" si="21"/>
        <v/>
      </c>
      <c r="S77" s="14"/>
    </row>
    <row r="78" spans="1:19" ht="16.95" customHeight="1">
      <c r="A78" s="15" t="str">
        <f>IF('1044Bd Stammdaten Mitarb.'!A74="","",'1044Bd Stammdaten Mitarb.'!A74)</f>
        <v/>
      </c>
      <c r="B78" s="68" t="str">
        <f>IF('1044Bd Stammdaten Mitarb.'!B74="","",'1044Bd Stammdaten Mitarb.'!B74)</f>
        <v/>
      </c>
      <c r="C78" s="69" t="str">
        <f>IF('1044Bd Stammdaten Mitarb.'!C74="","",'1044Bd Stammdaten Mitarb.'!C74)</f>
        <v/>
      </c>
      <c r="D78" s="200" t="str">
        <f>IF('1044Bd Stammdaten Mitarb.'!G74-'1044Bd Stammdaten Mitarb.'!H74&lt;=0,"",'1044Bd Stammdaten Mitarb.'!G74-'1044Bd Stammdaten Mitarb.'!H74)</f>
        <v/>
      </c>
      <c r="E78" s="61" t="str">
        <f>IF('1044Bd Stammdaten Mitarb.'!I74="","",'1044Bd Stammdaten Mitarb.'!I74)</f>
        <v/>
      </c>
      <c r="F78" s="66" t="str">
        <f>IF('1044Bd Stammdaten Mitarb.'!A74="","",IF('1044Bd Stammdaten Mitarb.'!G74=0,0,E78/D78))</f>
        <v/>
      </c>
      <c r="G78" s="200" t="str">
        <f>IF(A78="","",IF('1044Bd Stammdaten Mitarb.'!J74&gt;'1044Ad Antrag'!$B$28,'1044Ad Antrag'!$B$28,'1044Bd Stammdaten Mitarb.'!J74))</f>
        <v/>
      </c>
      <c r="H78" s="60" t="str">
        <f>IF('1044Bd Stammdaten Mitarb.'!A74="","",IF(F78*21.7&gt;'1044Ad Antrag'!$B$28,'1044Ad Antrag'!$B$28,F78*21.7))</f>
        <v/>
      </c>
      <c r="I78" s="196" t="str">
        <f t="shared" si="22"/>
        <v/>
      </c>
      <c r="J78" s="195" t="str">
        <f>IF('1044Bd Stammdaten Mitarb.'!K74="","",'1044Bd Stammdaten Mitarb.'!K74)</f>
        <v/>
      </c>
      <c r="K78" s="61" t="str">
        <f t="shared" si="16"/>
        <v/>
      </c>
      <c r="L78" s="197" t="str">
        <f t="shared" si="17"/>
        <v/>
      </c>
      <c r="M78" s="201" t="str">
        <f t="shared" si="18"/>
        <v/>
      </c>
      <c r="N78" s="202" t="str">
        <f t="shared" si="23"/>
        <v/>
      </c>
      <c r="O78" s="115" t="str">
        <f>IF(A78="","",IF(N78=0,0,0.8*H78/21.7*'1044Ad Antrag'!$B$30))</f>
        <v/>
      </c>
      <c r="P78" s="195" t="str">
        <f t="shared" si="24"/>
        <v/>
      </c>
      <c r="Q78" s="61" t="str">
        <f>IF(A78="","",M78*'1044Ad Antrag'!$B$31)</f>
        <v/>
      </c>
      <c r="R78" s="199" t="str">
        <f t="shared" si="21"/>
        <v/>
      </c>
      <c r="S78" s="14"/>
    </row>
    <row r="79" spans="1:19" ht="16.95" customHeight="1">
      <c r="A79" s="15" t="str">
        <f>IF('1044Bd Stammdaten Mitarb.'!A75="","",'1044Bd Stammdaten Mitarb.'!A75)</f>
        <v/>
      </c>
      <c r="B79" s="68" t="str">
        <f>IF('1044Bd Stammdaten Mitarb.'!B75="","",'1044Bd Stammdaten Mitarb.'!B75)</f>
        <v/>
      </c>
      <c r="C79" s="69" t="str">
        <f>IF('1044Bd Stammdaten Mitarb.'!C75="","",'1044Bd Stammdaten Mitarb.'!C75)</f>
        <v/>
      </c>
      <c r="D79" s="200" t="str">
        <f>IF('1044Bd Stammdaten Mitarb.'!G75-'1044Bd Stammdaten Mitarb.'!H75&lt;=0,"",'1044Bd Stammdaten Mitarb.'!G75-'1044Bd Stammdaten Mitarb.'!H75)</f>
        <v/>
      </c>
      <c r="E79" s="61" t="str">
        <f>IF('1044Bd Stammdaten Mitarb.'!I75="","",'1044Bd Stammdaten Mitarb.'!I75)</f>
        <v/>
      </c>
      <c r="F79" s="66" t="str">
        <f>IF('1044Bd Stammdaten Mitarb.'!A75="","",IF('1044Bd Stammdaten Mitarb.'!G75=0,0,E79/D79))</f>
        <v/>
      </c>
      <c r="G79" s="200" t="str">
        <f>IF(A79="","",IF('1044Bd Stammdaten Mitarb.'!J75&gt;'1044Ad Antrag'!$B$28,'1044Ad Antrag'!$B$28,'1044Bd Stammdaten Mitarb.'!J75))</f>
        <v/>
      </c>
      <c r="H79" s="60" t="str">
        <f>IF('1044Bd Stammdaten Mitarb.'!A75="","",IF(F79*21.7&gt;'1044Ad Antrag'!$B$28,'1044Ad Antrag'!$B$28,F79*21.7))</f>
        <v/>
      </c>
      <c r="I79" s="196" t="str">
        <f t="shared" si="22"/>
        <v/>
      </c>
      <c r="J79" s="195" t="str">
        <f>IF('1044Bd Stammdaten Mitarb.'!K75="","",'1044Bd Stammdaten Mitarb.'!K75)</f>
        <v/>
      </c>
      <c r="K79" s="61" t="str">
        <f t="shared" si="16"/>
        <v/>
      </c>
      <c r="L79" s="197" t="str">
        <f t="shared" si="17"/>
        <v/>
      </c>
      <c r="M79" s="201" t="str">
        <f t="shared" si="18"/>
        <v/>
      </c>
      <c r="N79" s="202" t="str">
        <f t="shared" si="23"/>
        <v/>
      </c>
      <c r="O79" s="115" t="str">
        <f>IF(A79="","",IF(N79=0,0,0.8*H79/21.7*'1044Ad Antrag'!$B$30))</f>
        <v/>
      </c>
      <c r="P79" s="195" t="str">
        <f t="shared" si="24"/>
        <v/>
      </c>
      <c r="Q79" s="61" t="str">
        <f>IF(A79="","",M79*'1044Ad Antrag'!$B$31)</f>
        <v/>
      </c>
      <c r="R79" s="199" t="str">
        <f t="shared" si="21"/>
        <v/>
      </c>
      <c r="S79" s="14"/>
    </row>
    <row r="80" spans="1:19" ht="16.95" customHeight="1">
      <c r="A80" s="15" t="str">
        <f>IF('1044Bd Stammdaten Mitarb.'!A76="","",'1044Bd Stammdaten Mitarb.'!A76)</f>
        <v/>
      </c>
      <c r="B80" s="68" t="str">
        <f>IF('1044Bd Stammdaten Mitarb.'!B76="","",'1044Bd Stammdaten Mitarb.'!B76)</f>
        <v/>
      </c>
      <c r="C80" s="69" t="str">
        <f>IF('1044Bd Stammdaten Mitarb.'!C76="","",'1044Bd Stammdaten Mitarb.'!C76)</f>
        <v/>
      </c>
      <c r="D80" s="200" t="str">
        <f>IF('1044Bd Stammdaten Mitarb.'!G76-'1044Bd Stammdaten Mitarb.'!H76&lt;=0,"",'1044Bd Stammdaten Mitarb.'!G76-'1044Bd Stammdaten Mitarb.'!H76)</f>
        <v/>
      </c>
      <c r="E80" s="61" t="str">
        <f>IF('1044Bd Stammdaten Mitarb.'!I76="","",'1044Bd Stammdaten Mitarb.'!I76)</f>
        <v/>
      </c>
      <c r="F80" s="66" t="str">
        <f>IF('1044Bd Stammdaten Mitarb.'!A76="","",IF('1044Bd Stammdaten Mitarb.'!G76=0,0,E80/D80))</f>
        <v/>
      </c>
      <c r="G80" s="200" t="str">
        <f>IF(A80="","",IF('1044Bd Stammdaten Mitarb.'!J76&gt;'1044Ad Antrag'!$B$28,'1044Ad Antrag'!$B$28,'1044Bd Stammdaten Mitarb.'!J76))</f>
        <v/>
      </c>
      <c r="H80" s="60" t="str">
        <f>IF('1044Bd Stammdaten Mitarb.'!A76="","",IF(F80*21.7&gt;'1044Ad Antrag'!$B$28,'1044Ad Antrag'!$B$28,F80*21.7))</f>
        <v/>
      </c>
      <c r="I80" s="196" t="str">
        <f t="shared" si="22"/>
        <v/>
      </c>
      <c r="J80" s="195" t="str">
        <f>IF('1044Bd Stammdaten Mitarb.'!K76="","",'1044Bd Stammdaten Mitarb.'!K76)</f>
        <v/>
      </c>
      <c r="K80" s="61" t="str">
        <f t="shared" si="16"/>
        <v/>
      </c>
      <c r="L80" s="197" t="str">
        <f t="shared" si="17"/>
        <v/>
      </c>
      <c r="M80" s="201" t="str">
        <f t="shared" si="18"/>
        <v/>
      </c>
      <c r="N80" s="202" t="str">
        <f t="shared" si="23"/>
        <v/>
      </c>
      <c r="O80" s="115" t="str">
        <f>IF(A80="","",IF(N80=0,0,0.8*H80/21.7*'1044Ad Antrag'!$B$30))</f>
        <v/>
      </c>
      <c r="P80" s="195" t="str">
        <f t="shared" si="24"/>
        <v/>
      </c>
      <c r="Q80" s="61" t="str">
        <f>IF(A80="","",M80*'1044Ad Antrag'!$B$31)</f>
        <v/>
      </c>
      <c r="R80" s="199" t="str">
        <f t="shared" si="21"/>
        <v/>
      </c>
      <c r="S80" s="14"/>
    </row>
    <row r="81" spans="1:19" ht="16.95" customHeight="1">
      <c r="A81" s="15" t="str">
        <f>IF('1044Bd Stammdaten Mitarb.'!A77="","",'1044Bd Stammdaten Mitarb.'!A77)</f>
        <v/>
      </c>
      <c r="B81" s="68" t="str">
        <f>IF('1044Bd Stammdaten Mitarb.'!B77="","",'1044Bd Stammdaten Mitarb.'!B77)</f>
        <v/>
      </c>
      <c r="C81" s="69" t="str">
        <f>IF('1044Bd Stammdaten Mitarb.'!C77="","",'1044Bd Stammdaten Mitarb.'!C77)</f>
        <v/>
      </c>
      <c r="D81" s="200" t="str">
        <f>IF('1044Bd Stammdaten Mitarb.'!G77-'1044Bd Stammdaten Mitarb.'!H77&lt;=0,"",'1044Bd Stammdaten Mitarb.'!G77-'1044Bd Stammdaten Mitarb.'!H77)</f>
        <v/>
      </c>
      <c r="E81" s="61" t="str">
        <f>IF('1044Bd Stammdaten Mitarb.'!I77="","",'1044Bd Stammdaten Mitarb.'!I77)</f>
        <v/>
      </c>
      <c r="F81" s="66" t="str">
        <f>IF('1044Bd Stammdaten Mitarb.'!A77="","",IF('1044Bd Stammdaten Mitarb.'!G77=0,0,E81/D81))</f>
        <v/>
      </c>
      <c r="G81" s="200" t="str">
        <f>IF(A81="","",IF('1044Bd Stammdaten Mitarb.'!J77&gt;'1044Ad Antrag'!$B$28,'1044Ad Antrag'!$B$28,'1044Bd Stammdaten Mitarb.'!J77))</f>
        <v/>
      </c>
      <c r="H81" s="60" t="str">
        <f>IF('1044Bd Stammdaten Mitarb.'!A77="","",IF(F81*21.7&gt;'1044Ad Antrag'!$B$28,'1044Ad Antrag'!$B$28,F81*21.7))</f>
        <v/>
      </c>
      <c r="I81" s="196" t="str">
        <f t="shared" si="22"/>
        <v/>
      </c>
      <c r="J81" s="195" t="str">
        <f>IF('1044Bd Stammdaten Mitarb.'!K77="","",'1044Bd Stammdaten Mitarb.'!K77)</f>
        <v/>
      </c>
      <c r="K81" s="61" t="str">
        <f t="shared" si="16"/>
        <v/>
      </c>
      <c r="L81" s="197" t="str">
        <f t="shared" si="17"/>
        <v/>
      </c>
      <c r="M81" s="201" t="str">
        <f t="shared" si="18"/>
        <v/>
      </c>
      <c r="N81" s="202" t="str">
        <f t="shared" si="23"/>
        <v/>
      </c>
      <c r="O81" s="115" t="str">
        <f>IF(A81="","",IF(N81=0,0,0.8*H81/21.7*'1044Ad Antrag'!$B$30))</f>
        <v/>
      </c>
      <c r="P81" s="195" t="str">
        <f t="shared" si="24"/>
        <v/>
      </c>
      <c r="Q81" s="61" t="str">
        <f>IF(A81="","",M81*'1044Ad Antrag'!$B$31)</f>
        <v/>
      </c>
      <c r="R81" s="199" t="str">
        <f t="shared" si="21"/>
        <v/>
      </c>
      <c r="S81" s="14"/>
    </row>
    <row r="82" spans="1:19" ht="16.95" customHeight="1">
      <c r="A82" s="15" t="str">
        <f>IF('1044Bd Stammdaten Mitarb.'!A78="","",'1044Bd Stammdaten Mitarb.'!A78)</f>
        <v/>
      </c>
      <c r="B82" s="68" t="str">
        <f>IF('1044Bd Stammdaten Mitarb.'!B78="","",'1044Bd Stammdaten Mitarb.'!B78)</f>
        <v/>
      </c>
      <c r="C82" s="69" t="str">
        <f>IF('1044Bd Stammdaten Mitarb.'!C78="","",'1044Bd Stammdaten Mitarb.'!C78)</f>
        <v/>
      </c>
      <c r="D82" s="200" t="str">
        <f>IF('1044Bd Stammdaten Mitarb.'!G78-'1044Bd Stammdaten Mitarb.'!H78&lt;=0,"",'1044Bd Stammdaten Mitarb.'!G78-'1044Bd Stammdaten Mitarb.'!H78)</f>
        <v/>
      </c>
      <c r="E82" s="61" t="str">
        <f>IF('1044Bd Stammdaten Mitarb.'!I78="","",'1044Bd Stammdaten Mitarb.'!I78)</f>
        <v/>
      </c>
      <c r="F82" s="66" t="str">
        <f>IF('1044Bd Stammdaten Mitarb.'!A78="","",IF('1044Bd Stammdaten Mitarb.'!G78=0,0,E82/D82))</f>
        <v/>
      </c>
      <c r="G82" s="200" t="str">
        <f>IF(A82="","",IF('1044Bd Stammdaten Mitarb.'!J78&gt;'1044Ad Antrag'!$B$28,'1044Ad Antrag'!$B$28,'1044Bd Stammdaten Mitarb.'!J78))</f>
        <v/>
      </c>
      <c r="H82" s="60" t="str">
        <f>IF('1044Bd Stammdaten Mitarb.'!A78="","",IF(F82*21.7&gt;'1044Ad Antrag'!$B$28,'1044Ad Antrag'!$B$28,F82*21.7))</f>
        <v/>
      </c>
      <c r="I82" s="196" t="str">
        <f t="shared" si="22"/>
        <v/>
      </c>
      <c r="J82" s="195" t="str">
        <f>IF('1044Bd Stammdaten Mitarb.'!K78="","",'1044Bd Stammdaten Mitarb.'!K78)</f>
        <v/>
      </c>
      <c r="K82" s="61" t="str">
        <f t="shared" si="16"/>
        <v/>
      </c>
      <c r="L82" s="197" t="str">
        <f t="shared" si="17"/>
        <v/>
      </c>
      <c r="M82" s="201" t="str">
        <f t="shared" si="18"/>
        <v/>
      </c>
      <c r="N82" s="202" t="str">
        <f t="shared" si="23"/>
        <v/>
      </c>
      <c r="O82" s="115" t="str">
        <f>IF(A82="","",IF(N82=0,0,0.8*H82/21.7*'1044Ad Antrag'!$B$30))</f>
        <v/>
      </c>
      <c r="P82" s="195" t="str">
        <f t="shared" si="24"/>
        <v/>
      </c>
      <c r="Q82" s="61" t="str">
        <f>IF(A82="","",M82*'1044Ad Antrag'!$B$31)</f>
        <v/>
      </c>
      <c r="R82" s="199" t="str">
        <f t="shared" si="21"/>
        <v/>
      </c>
      <c r="S82" s="14"/>
    </row>
    <row r="83" spans="1:19" ht="16.95" customHeight="1">
      <c r="A83" s="15" t="str">
        <f>IF('1044Bd Stammdaten Mitarb.'!A79="","",'1044Bd Stammdaten Mitarb.'!A79)</f>
        <v/>
      </c>
      <c r="B83" s="68" t="str">
        <f>IF('1044Bd Stammdaten Mitarb.'!B79="","",'1044Bd Stammdaten Mitarb.'!B79)</f>
        <v/>
      </c>
      <c r="C83" s="69" t="str">
        <f>IF('1044Bd Stammdaten Mitarb.'!C79="","",'1044Bd Stammdaten Mitarb.'!C79)</f>
        <v/>
      </c>
      <c r="D83" s="200" t="str">
        <f>IF('1044Bd Stammdaten Mitarb.'!G79-'1044Bd Stammdaten Mitarb.'!H79&lt;=0,"",'1044Bd Stammdaten Mitarb.'!G79-'1044Bd Stammdaten Mitarb.'!H79)</f>
        <v/>
      </c>
      <c r="E83" s="61" t="str">
        <f>IF('1044Bd Stammdaten Mitarb.'!I79="","",'1044Bd Stammdaten Mitarb.'!I79)</f>
        <v/>
      </c>
      <c r="F83" s="66" t="str">
        <f>IF('1044Bd Stammdaten Mitarb.'!A79="","",IF('1044Bd Stammdaten Mitarb.'!G79=0,0,E83/D83))</f>
        <v/>
      </c>
      <c r="G83" s="200" t="str">
        <f>IF(A83="","",IF('1044Bd Stammdaten Mitarb.'!J79&gt;'1044Ad Antrag'!$B$28,'1044Ad Antrag'!$B$28,'1044Bd Stammdaten Mitarb.'!J79))</f>
        <v/>
      </c>
      <c r="H83" s="60" t="str">
        <f>IF('1044Bd Stammdaten Mitarb.'!A79="","",IF(F83*21.7&gt;'1044Ad Antrag'!$B$28,'1044Ad Antrag'!$B$28,F83*21.7))</f>
        <v/>
      </c>
      <c r="I83" s="196" t="str">
        <f t="shared" si="22"/>
        <v/>
      </c>
      <c r="J83" s="195" t="str">
        <f>IF('1044Bd Stammdaten Mitarb.'!K79="","",'1044Bd Stammdaten Mitarb.'!K79)</f>
        <v/>
      </c>
      <c r="K83" s="61" t="str">
        <f t="shared" si="16"/>
        <v/>
      </c>
      <c r="L83" s="197" t="str">
        <f t="shared" si="17"/>
        <v/>
      </c>
      <c r="M83" s="201" t="str">
        <f t="shared" si="18"/>
        <v/>
      </c>
      <c r="N83" s="202" t="str">
        <f t="shared" si="23"/>
        <v/>
      </c>
      <c r="O83" s="115" t="str">
        <f>IF(A83="","",IF(N83=0,0,0.8*H83/21.7*'1044Ad Antrag'!$B$30))</f>
        <v/>
      </c>
      <c r="P83" s="195" t="str">
        <f t="shared" si="24"/>
        <v/>
      </c>
      <c r="Q83" s="61" t="str">
        <f>IF(A83="","",M83*'1044Ad Antrag'!$B$31)</f>
        <v/>
      </c>
      <c r="R83" s="199" t="str">
        <f t="shared" si="21"/>
        <v/>
      </c>
      <c r="S83" s="14"/>
    </row>
    <row r="84" spans="1:19" ht="16.95" customHeight="1">
      <c r="A84" s="15" t="str">
        <f>IF('1044Bd Stammdaten Mitarb.'!A80="","",'1044Bd Stammdaten Mitarb.'!A80)</f>
        <v/>
      </c>
      <c r="B84" s="68" t="str">
        <f>IF('1044Bd Stammdaten Mitarb.'!B80="","",'1044Bd Stammdaten Mitarb.'!B80)</f>
        <v/>
      </c>
      <c r="C84" s="69" t="str">
        <f>IF('1044Bd Stammdaten Mitarb.'!C80="","",'1044Bd Stammdaten Mitarb.'!C80)</f>
        <v/>
      </c>
      <c r="D84" s="200" t="str">
        <f>IF('1044Bd Stammdaten Mitarb.'!G80-'1044Bd Stammdaten Mitarb.'!H80&lt;=0,"",'1044Bd Stammdaten Mitarb.'!G80-'1044Bd Stammdaten Mitarb.'!H80)</f>
        <v/>
      </c>
      <c r="E84" s="61" t="str">
        <f>IF('1044Bd Stammdaten Mitarb.'!I80="","",'1044Bd Stammdaten Mitarb.'!I80)</f>
        <v/>
      </c>
      <c r="F84" s="66" t="str">
        <f>IF('1044Bd Stammdaten Mitarb.'!A80="","",IF('1044Bd Stammdaten Mitarb.'!G80=0,0,E84/D84))</f>
        <v/>
      </c>
      <c r="G84" s="200" t="str">
        <f>IF(A84="","",IF('1044Bd Stammdaten Mitarb.'!J80&gt;'1044Ad Antrag'!$B$28,'1044Ad Antrag'!$B$28,'1044Bd Stammdaten Mitarb.'!J80))</f>
        <v/>
      </c>
      <c r="H84" s="60" t="str">
        <f>IF('1044Bd Stammdaten Mitarb.'!A80="","",IF(F84*21.7&gt;'1044Ad Antrag'!$B$28,'1044Ad Antrag'!$B$28,F84*21.7))</f>
        <v/>
      </c>
      <c r="I84" s="196" t="str">
        <f t="shared" si="22"/>
        <v/>
      </c>
      <c r="J84" s="195" t="str">
        <f>IF('1044Bd Stammdaten Mitarb.'!K80="","",'1044Bd Stammdaten Mitarb.'!K80)</f>
        <v/>
      </c>
      <c r="K84" s="61" t="str">
        <f t="shared" si="16"/>
        <v/>
      </c>
      <c r="L84" s="197" t="str">
        <f t="shared" si="17"/>
        <v/>
      </c>
      <c r="M84" s="201" t="str">
        <f t="shared" si="18"/>
        <v/>
      </c>
      <c r="N84" s="202" t="str">
        <f t="shared" si="23"/>
        <v/>
      </c>
      <c r="O84" s="115" t="str">
        <f>IF(A84="","",IF(N84=0,0,0.8*H84/21.7*'1044Ad Antrag'!$B$30))</f>
        <v/>
      </c>
      <c r="P84" s="195" t="str">
        <f t="shared" si="24"/>
        <v/>
      </c>
      <c r="Q84" s="61" t="str">
        <f>IF(A84="","",M84*'1044Ad Antrag'!$B$31)</f>
        <v/>
      </c>
      <c r="R84" s="199" t="str">
        <f t="shared" si="21"/>
        <v/>
      </c>
      <c r="S84" s="14"/>
    </row>
    <row r="85" spans="1:19" ht="16.95" customHeight="1">
      <c r="A85" s="15" t="str">
        <f>IF('1044Bd Stammdaten Mitarb.'!A81="","",'1044Bd Stammdaten Mitarb.'!A81)</f>
        <v/>
      </c>
      <c r="B85" s="68" t="str">
        <f>IF('1044Bd Stammdaten Mitarb.'!B81="","",'1044Bd Stammdaten Mitarb.'!B81)</f>
        <v/>
      </c>
      <c r="C85" s="69" t="str">
        <f>IF('1044Bd Stammdaten Mitarb.'!C81="","",'1044Bd Stammdaten Mitarb.'!C81)</f>
        <v/>
      </c>
      <c r="D85" s="200" t="str">
        <f>IF('1044Bd Stammdaten Mitarb.'!G81-'1044Bd Stammdaten Mitarb.'!H81&lt;=0,"",'1044Bd Stammdaten Mitarb.'!G81-'1044Bd Stammdaten Mitarb.'!H81)</f>
        <v/>
      </c>
      <c r="E85" s="61" t="str">
        <f>IF('1044Bd Stammdaten Mitarb.'!I81="","",'1044Bd Stammdaten Mitarb.'!I81)</f>
        <v/>
      </c>
      <c r="F85" s="66" t="str">
        <f>IF('1044Bd Stammdaten Mitarb.'!A81="","",IF('1044Bd Stammdaten Mitarb.'!G81=0,0,E85/D85))</f>
        <v/>
      </c>
      <c r="G85" s="200" t="str">
        <f>IF(A85="","",IF('1044Bd Stammdaten Mitarb.'!J81&gt;'1044Ad Antrag'!$B$28,'1044Ad Antrag'!$B$28,'1044Bd Stammdaten Mitarb.'!J81))</f>
        <v/>
      </c>
      <c r="H85" s="60" t="str">
        <f>IF('1044Bd Stammdaten Mitarb.'!A81="","",IF(F85*21.7&gt;'1044Ad Antrag'!$B$28,'1044Ad Antrag'!$B$28,F85*21.7))</f>
        <v/>
      </c>
      <c r="I85" s="196" t="str">
        <f t="shared" si="22"/>
        <v/>
      </c>
      <c r="J85" s="195" t="str">
        <f>IF('1044Bd Stammdaten Mitarb.'!K81="","",'1044Bd Stammdaten Mitarb.'!K81)</f>
        <v/>
      </c>
      <c r="K85" s="61" t="str">
        <f t="shared" si="16"/>
        <v/>
      </c>
      <c r="L85" s="197" t="str">
        <f t="shared" si="17"/>
        <v/>
      </c>
      <c r="M85" s="201" t="str">
        <f t="shared" si="18"/>
        <v/>
      </c>
      <c r="N85" s="202" t="str">
        <f t="shared" si="23"/>
        <v/>
      </c>
      <c r="O85" s="115" t="str">
        <f>IF(A85="","",IF(N85=0,0,0.8*H85/21.7*'1044Ad Antrag'!$B$30))</f>
        <v/>
      </c>
      <c r="P85" s="195" t="str">
        <f t="shared" si="24"/>
        <v/>
      </c>
      <c r="Q85" s="61" t="str">
        <f>IF(A85="","",M85*'1044Ad Antrag'!$B$31)</f>
        <v/>
      </c>
      <c r="R85" s="199" t="str">
        <f t="shared" si="21"/>
        <v/>
      </c>
      <c r="S85" s="14"/>
    </row>
    <row r="86" spans="1:19" ht="16.95" customHeight="1">
      <c r="A86" s="15" t="str">
        <f>IF('1044Bd Stammdaten Mitarb.'!A82="","",'1044Bd Stammdaten Mitarb.'!A82)</f>
        <v/>
      </c>
      <c r="B86" s="68" t="str">
        <f>IF('1044Bd Stammdaten Mitarb.'!B82="","",'1044Bd Stammdaten Mitarb.'!B82)</f>
        <v/>
      </c>
      <c r="C86" s="69" t="str">
        <f>IF('1044Bd Stammdaten Mitarb.'!C82="","",'1044Bd Stammdaten Mitarb.'!C82)</f>
        <v/>
      </c>
      <c r="D86" s="200" t="str">
        <f>IF('1044Bd Stammdaten Mitarb.'!G82-'1044Bd Stammdaten Mitarb.'!H82&lt;=0,"",'1044Bd Stammdaten Mitarb.'!G82-'1044Bd Stammdaten Mitarb.'!H82)</f>
        <v/>
      </c>
      <c r="E86" s="61" t="str">
        <f>IF('1044Bd Stammdaten Mitarb.'!I82="","",'1044Bd Stammdaten Mitarb.'!I82)</f>
        <v/>
      </c>
      <c r="F86" s="66" t="str">
        <f>IF('1044Bd Stammdaten Mitarb.'!A82="","",IF('1044Bd Stammdaten Mitarb.'!G82=0,0,E86/D86))</f>
        <v/>
      </c>
      <c r="G86" s="200" t="str">
        <f>IF(A86="","",IF('1044Bd Stammdaten Mitarb.'!J82&gt;'1044Ad Antrag'!$B$28,'1044Ad Antrag'!$B$28,'1044Bd Stammdaten Mitarb.'!J82))</f>
        <v/>
      </c>
      <c r="H86" s="60" t="str">
        <f>IF('1044Bd Stammdaten Mitarb.'!A82="","",IF(F86*21.7&gt;'1044Ad Antrag'!$B$28,'1044Ad Antrag'!$B$28,F86*21.7))</f>
        <v/>
      </c>
      <c r="I86" s="196" t="str">
        <f t="shared" si="22"/>
        <v/>
      </c>
      <c r="J86" s="195" t="str">
        <f>IF('1044Bd Stammdaten Mitarb.'!K82="","",'1044Bd Stammdaten Mitarb.'!K82)</f>
        <v/>
      </c>
      <c r="K86" s="61" t="str">
        <f t="shared" si="16"/>
        <v/>
      </c>
      <c r="L86" s="197" t="str">
        <f t="shared" si="17"/>
        <v/>
      </c>
      <c r="M86" s="201" t="str">
        <f t="shared" si="18"/>
        <v/>
      </c>
      <c r="N86" s="202" t="str">
        <f t="shared" si="23"/>
        <v/>
      </c>
      <c r="O86" s="115" t="str">
        <f>IF(A86="","",IF(N86=0,0,0.8*H86/21.7*'1044Ad Antrag'!$B$30))</f>
        <v/>
      </c>
      <c r="P86" s="195" t="str">
        <f t="shared" si="24"/>
        <v/>
      </c>
      <c r="Q86" s="61" t="str">
        <f>IF(A86="","",M86*'1044Ad Antrag'!$B$31)</f>
        <v/>
      </c>
      <c r="R86" s="199" t="str">
        <f t="shared" si="21"/>
        <v/>
      </c>
      <c r="S86" s="14"/>
    </row>
    <row r="87" spans="1:19" ht="16.95" customHeight="1">
      <c r="A87" s="15" t="str">
        <f>IF('1044Bd Stammdaten Mitarb.'!A83="","",'1044Bd Stammdaten Mitarb.'!A83)</f>
        <v/>
      </c>
      <c r="B87" s="68" t="str">
        <f>IF('1044Bd Stammdaten Mitarb.'!B83="","",'1044Bd Stammdaten Mitarb.'!B83)</f>
        <v/>
      </c>
      <c r="C87" s="69" t="str">
        <f>IF('1044Bd Stammdaten Mitarb.'!C83="","",'1044Bd Stammdaten Mitarb.'!C83)</f>
        <v/>
      </c>
      <c r="D87" s="200" t="str">
        <f>IF('1044Bd Stammdaten Mitarb.'!G83-'1044Bd Stammdaten Mitarb.'!H83&lt;=0,"",'1044Bd Stammdaten Mitarb.'!G83-'1044Bd Stammdaten Mitarb.'!H83)</f>
        <v/>
      </c>
      <c r="E87" s="61" t="str">
        <f>IF('1044Bd Stammdaten Mitarb.'!I83="","",'1044Bd Stammdaten Mitarb.'!I83)</f>
        <v/>
      </c>
      <c r="F87" s="66" t="str">
        <f>IF('1044Bd Stammdaten Mitarb.'!A83="","",IF('1044Bd Stammdaten Mitarb.'!G83=0,0,E87/D87))</f>
        <v/>
      </c>
      <c r="G87" s="200" t="str">
        <f>IF(A87="","",IF('1044Bd Stammdaten Mitarb.'!J83&gt;'1044Ad Antrag'!$B$28,'1044Ad Antrag'!$B$28,'1044Bd Stammdaten Mitarb.'!J83))</f>
        <v/>
      </c>
      <c r="H87" s="60" t="str">
        <f>IF('1044Bd Stammdaten Mitarb.'!A83="","",IF(F87*21.7&gt;'1044Ad Antrag'!$B$28,'1044Ad Antrag'!$B$28,F87*21.7))</f>
        <v/>
      </c>
      <c r="I87" s="196" t="str">
        <f t="shared" si="22"/>
        <v/>
      </c>
      <c r="J87" s="195" t="str">
        <f>IF('1044Bd Stammdaten Mitarb.'!K83="","",'1044Bd Stammdaten Mitarb.'!K83)</f>
        <v/>
      </c>
      <c r="K87" s="61" t="str">
        <f t="shared" si="16"/>
        <v/>
      </c>
      <c r="L87" s="197" t="str">
        <f t="shared" si="17"/>
        <v/>
      </c>
      <c r="M87" s="201" t="str">
        <f t="shared" si="18"/>
        <v/>
      </c>
      <c r="N87" s="202" t="str">
        <f t="shared" si="23"/>
        <v/>
      </c>
      <c r="O87" s="115" t="str">
        <f>IF(A87="","",IF(N87=0,0,0.8*H87/21.7*'1044Ad Antrag'!$B$30))</f>
        <v/>
      </c>
      <c r="P87" s="195" t="str">
        <f t="shared" si="24"/>
        <v/>
      </c>
      <c r="Q87" s="61" t="str">
        <f>IF(A87="","",M87*'1044Ad Antrag'!$B$31)</f>
        <v/>
      </c>
      <c r="R87" s="199" t="str">
        <f t="shared" si="21"/>
        <v/>
      </c>
      <c r="S87" s="14"/>
    </row>
    <row r="88" spans="1:19" ht="16.95" customHeight="1">
      <c r="A88" s="15" t="str">
        <f>IF('1044Bd Stammdaten Mitarb.'!A84="","",'1044Bd Stammdaten Mitarb.'!A84)</f>
        <v/>
      </c>
      <c r="B88" s="68" t="str">
        <f>IF('1044Bd Stammdaten Mitarb.'!B84="","",'1044Bd Stammdaten Mitarb.'!B84)</f>
        <v/>
      </c>
      <c r="C88" s="69" t="str">
        <f>IF('1044Bd Stammdaten Mitarb.'!C84="","",'1044Bd Stammdaten Mitarb.'!C84)</f>
        <v/>
      </c>
      <c r="D88" s="200" t="str">
        <f>IF('1044Bd Stammdaten Mitarb.'!G84-'1044Bd Stammdaten Mitarb.'!H84&lt;=0,"",'1044Bd Stammdaten Mitarb.'!G84-'1044Bd Stammdaten Mitarb.'!H84)</f>
        <v/>
      </c>
      <c r="E88" s="61" t="str">
        <f>IF('1044Bd Stammdaten Mitarb.'!I84="","",'1044Bd Stammdaten Mitarb.'!I84)</f>
        <v/>
      </c>
      <c r="F88" s="66" t="str">
        <f>IF('1044Bd Stammdaten Mitarb.'!A84="","",IF('1044Bd Stammdaten Mitarb.'!G84=0,0,E88/D88))</f>
        <v/>
      </c>
      <c r="G88" s="200" t="str">
        <f>IF(A88="","",IF('1044Bd Stammdaten Mitarb.'!J84&gt;'1044Ad Antrag'!$B$28,'1044Ad Antrag'!$B$28,'1044Bd Stammdaten Mitarb.'!J84))</f>
        <v/>
      </c>
      <c r="H88" s="60" t="str">
        <f>IF('1044Bd Stammdaten Mitarb.'!A84="","",IF(F88*21.7&gt;'1044Ad Antrag'!$B$28,'1044Ad Antrag'!$B$28,F88*21.7))</f>
        <v/>
      </c>
      <c r="I88" s="196" t="str">
        <f t="shared" si="22"/>
        <v/>
      </c>
      <c r="J88" s="195" t="str">
        <f>IF('1044Bd Stammdaten Mitarb.'!K84="","",'1044Bd Stammdaten Mitarb.'!K84)</f>
        <v/>
      </c>
      <c r="K88" s="61" t="str">
        <f t="shared" si="16"/>
        <v/>
      </c>
      <c r="L88" s="197" t="str">
        <f t="shared" si="17"/>
        <v/>
      </c>
      <c r="M88" s="201" t="str">
        <f t="shared" si="18"/>
        <v/>
      </c>
      <c r="N88" s="202" t="str">
        <f t="shared" si="23"/>
        <v/>
      </c>
      <c r="O88" s="115" t="str">
        <f>IF(A88="","",IF(N88=0,0,0.8*H88/21.7*'1044Ad Antrag'!$B$30))</f>
        <v/>
      </c>
      <c r="P88" s="195" t="str">
        <f t="shared" si="24"/>
        <v/>
      </c>
      <c r="Q88" s="61" t="str">
        <f>IF(A88="","",M88*'1044Ad Antrag'!$B$31)</f>
        <v/>
      </c>
      <c r="R88" s="199" t="str">
        <f t="shared" si="21"/>
        <v/>
      </c>
      <c r="S88" s="14"/>
    </row>
    <row r="89" spans="1:19" ht="16.95" customHeight="1">
      <c r="A89" s="15" t="str">
        <f>IF('1044Bd Stammdaten Mitarb.'!A85="","",'1044Bd Stammdaten Mitarb.'!A85)</f>
        <v/>
      </c>
      <c r="B89" s="68" t="str">
        <f>IF('1044Bd Stammdaten Mitarb.'!B85="","",'1044Bd Stammdaten Mitarb.'!B85)</f>
        <v/>
      </c>
      <c r="C89" s="69" t="str">
        <f>IF('1044Bd Stammdaten Mitarb.'!C85="","",'1044Bd Stammdaten Mitarb.'!C85)</f>
        <v/>
      </c>
      <c r="D89" s="200" t="str">
        <f>IF('1044Bd Stammdaten Mitarb.'!G85-'1044Bd Stammdaten Mitarb.'!H85&lt;=0,"",'1044Bd Stammdaten Mitarb.'!G85-'1044Bd Stammdaten Mitarb.'!H85)</f>
        <v/>
      </c>
      <c r="E89" s="61" t="str">
        <f>IF('1044Bd Stammdaten Mitarb.'!I85="","",'1044Bd Stammdaten Mitarb.'!I85)</f>
        <v/>
      </c>
      <c r="F89" s="66" t="str">
        <f>IF('1044Bd Stammdaten Mitarb.'!A85="","",IF('1044Bd Stammdaten Mitarb.'!G85=0,0,E89/D89))</f>
        <v/>
      </c>
      <c r="G89" s="200" t="str">
        <f>IF(A89="","",IF('1044Bd Stammdaten Mitarb.'!J85&gt;'1044Ad Antrag'!$B$28,'1044Ad Antrag'!$B$28,'1044Bd Stammdaten Mitarb.'!J85))</f>
        <v/>
      </c>
      <c r="H89" s="60" t="str">
        <f>IF('1044Bd Stammdaten Mitarb.'!A85="","",IF(F89*21.7&gt;'1044Ad Antrag'!$B$28,'1044Ad Antrag'!$B$28,F89*21.7))</f>
        <v/>
      </c>
      <c r="I89" s="196" t="str">
        <f t="shared" si="22"/>
        <v/>
      </c>
      <c r="J89" s="195" t="str">
        <f>IF('1044Bd Stammdaten Mitarb.'!K85="","",'1044Bd Stammdaten Mitarb.'!K85)</f>
        <v/>
      </c>
      <c r="K89" s="61" t="str">
        <f t="shared" si="16"/>
        <v/>
      </c>
      <c r="L89" s="197" t="str">
        <f t="shared" si="17"/>
        <v/>
      </c>
      <c r="M89" s="201" t="str">
        <f t="shared" si="18"/>
        <v/>
      </c>
      <c r="N89" s="202" t="str">
        <f t="shared" si="23"/>
        <v/>
      </c>
      <c r="O89" s="115" t="str">
        <f>IF(A89="","",IF(N89=0,0,0.8*H89/21.7*'1044Ad Antrag'!$B$30))</f>
        <v/>
      </c>
      <c r="P89" s="195" t="str">
        <f t="shared" si="24"/>
        <v/>
      </c>
      <c r="Q89" s="61" t="str">
        <f>IF(A89="","",M89*'1044Ad Antrag'!$B$31)</f>
        <v/>
      </c>
      <c r="R89" s="199" t="str">
        <f t="shared" si="21"/>
        <v/>
      </c>
      <c r="S89" s="14"/>
    </row>
    <row r="90" spans="1:19" ht="16.95" customHeight="1">
      <c r="A90" s="15" t="str">
        <f>IF('1044Bd Stammdaten Mitarb.'!A86="","",'1044Bd Stammdaten Mitarb.'!A86)</f>
        <v/>
      </c>
      <c r="B90" s="68" t="str">
        <f>IF('1044Bd Stammdaten Mitarb.'!B86="","",'1044Bd Stammdaten Mitarb.'!B86)</f>
        <v/>
      </c>
      <c r="C90" s="69" t="str">
        <f>IF('1044Bd Stammdaten Mitarb.'!C86="","",'1044Bd Stammdaten Mitarb.'!C86)</f>
        <v/>
      </c>
      <c r="D90" s="200" t="str">
        <f>IF('1044Bd Stammdaten Mitarb.'!G86-'1044Bd Stammdaten Mitarb.'!H86&lt;=0,"",'1044Bd Stammdaten Mitarb.'!G86-'1044Bd Stammdaten Mitarb.'!H86)</f>
        <v/>
      </c>
      <c r="E90" s="61" t="str">
        <f>IF('1044Bd Stammdaten Mitarb.'!I86="","",'1044Bd Stammdaten Mitarb.'!I86)</f>
        <v/>
      </c>
      <c r="F90" s="66" t="str">
        <f>IF('1044Bd Stammdaten Mitarb.'!A86="","",IF('1044Bd Stammdaten Mitarb.'!G86=0,0,E90/D90))</f>
        <v/>
      </c>
      <c r="G90" s="200" t="str">
        <f>IF(A90="","",IF('1044Bd Stammdaten Mitarb.'!J86&gt;'1044Ad Antrag'!$B$28,'1044Ad Antrag'!$B$28,'1044Bd Stammdaten Mitarb.'!J86))</f>
        <v/>
      </c>
      <c r="H90" s="60" t="str">
        <f>IF('1044Bd Stammdaten Mitarb.'!A86="","",IF(F90*21.7&gt;'1044Ad Antrag'!$B$28,'1044Ad Antrag'!$B$28,F90*21.7))</f>
        <v/>
      </c>
      <c r="I90" s="196" t="str">
        <f t="shared" si="22"/>
        <v/>
      </c>
      <c r="J90" s="195" t="str">
        <f>IF('1044Bd Stammdaten Mitarb.'!K86="","",'1044Bd Stammdaten Mitarb.'!K86)</f>
        <v/>
      </c>
      <c r="K90" s="61" t="str">
        <f t="shared" si="16"/>
        <v/>
      </c>
      <c r="L90" s="197" t="str">
        <f t="shared" si="17"/>
        <v/>
      </c>
      <c r="M90" s="201" t="str">
        <f t="shared" si="18"/>
        <v/>
      </c>
      <c r="N90" s="202" t="str">
        <f t="shared" si="23"/>
        <v/>
      </c>
      <c r="O90" s="115" t="str">
        <f>IF(A90="","",IF(N90=0,0,0.8*H90/21.7*'1044Ad Antrag'!$B$30))</f>
        <v/>
      </c>
      <c r="P90" s="195" t="str">
        <f t="shared" si="24"/>
        <v/>
      </c>
      <c r="Q90" s="61" t="str">
        <f>IF(A90="","",M90*'1044Ad Antrag'!$B$31)</f>
        <v/>
      </c>
      <c r="R90" s="199" t="str">
        <f t="shared" si="21"/>
        <v/>
      </c>
      <c r="S90" s="14"/>
    </row>
    <row r="91" spans="1:19" ht="16.95" customHeight="1">
      <c r="A91" s="15" t="str">
        <f>IF('1044Bd Stammdaten Mitarb.'!A87="","",'1044Bd Stammdaten Mitarb.'!A87)</f>
        <v/>
      </c>
      <c r="B91" s="68" t="str">
        <f>IF('1044Bd Stammdaten Mitarb.'!B87="","",'1044Bd Stammdaten Mitarb.'!B87)</f>
        <v/>
      </c>
      <c r="C91" s="69" t="str">
        <f>IF('1044Bd Stammdaten Mitarb.'!C87="","",'1044Bd Stammdaten Mitarb.'!C87)</f>
        <v/>
      </c>
      <c r="D91" s="200" t="str">
        <f>IF('1044Bd Stammdaten Mitarb.'!G87-'1044Bd Stammdaten Mitarb.'!H87&lt;=0,"",'1044Bd Stammdaten Mitarb.'!G87-'1044Bd Stammdaten Mitarb.'!H87)</f>
        <v/>
      </c>
      <c r="E91" s="61" t="str">
        <f>IF('1044Bd Stammdaten Mitarb.'!I87="","",'1044Bd Stammdaten Mitarb.'!I87)</f>
        <v/>
      </c>
      <c r="F91" s="66" t="str">
        <f>IF('1044Bd Stammdaten Mitarb.'!A87="","",IF('1044Bd Stammdaten Mitarb.'!G87=0,0,E91/D91))</f>
        <v/>
      </c>
      <c r="G91" s="200" t="str">
        <f>IF(A91="","",IF('1044Bd Stammdaten Mitarb.'!J87&gt;'1044Ad Antrag'!$B$28,'1044Ad Antrag'!$B$28,'1044Bd Stammdaten Mitarb.'!J87))</f>
        <v/>
      </c>
      <c r="H91" s="60" t="str">
        <f>IF('1044Bd Stammdaten Mitarb.'!A87="","",IF(F91*21.7&gt;'1044Ad Antrag'!$B$28,'1044Ad Antrag'!$B$28,F91*21.7))</f>
        <v/>
      </c>
      <c r="I91" s="196" t="str">
        <f t="shared" si="22"/>
        <v/>
      </c>
      <c r="J91" s="195" t="str">
        <f>IF('1044Bd Stammdaten Mitarb.'!K87="","",'1044Bd Stammdaten Mitarb.'!K87)</f>
        <v/>
      </c>
      <c r="K91" s="61" t="str">
        <f t="shared" si="16"/>
        <v/>
      </c>
      <c r="L91" s="197" t="str">
        <f t="shared" si="17"/>
        <v/>
      </c>
      <c r="M91" s="201" t="str">
        <f t="shared" si="18"/>
        <v/>
      </c>
      <c r="N91" s="202" t="str">
        <f t="shared" si="23"/>
        <v/>
      </c>
      <c r="O91" s="115" t="str">
        <f>IF(A91="","",IF(N91=0,0,0.8*H91/21.7*'1044Ad Antrag'!$B$30))</f>
        <v/>
      </c>
      <c r="P91" s="195" t="str">
        <f t="shared" si="24"/>
        <v/>
      </c>
      <c r="Q91" s="61" t="str">
        <f>IF(A91="","",M91*'1044Ad Antrag'!$B$31)</f>
        <v/>
      </c>
      <c r="R91" s="199" t="str">
        <f t="shared" si="21"/>
        <v/>
      </c>
      <c r="S91" s="14"/>
    </row>
    <row r="92" spans="1:19" ht="16.95" customHeight="1">
      <c r="A92" s="15" t="str">
        <f>IF('1044Bd Stammdaten Mitarb.'!A88="","",'1044Bd Stammdaten Mitarb.'!A88)</f>
        <v/>
      </c>
      <c r="B92" s="68" t="str">
        <f>IF('1044Bd Stammdaten Mitarb.'!B88="","",'1044Bd Stammdaten Mitarb.'!B88)</f>
        <v/>
      </c>
      <c r="C92" s="69" t="str">
        <f>IF('1044Bd Stammdaten Mitarb.'!C88="","",'1044Bd Stammdaten Mitarb.'!C88)</f>
        <v/>
      </c>
      <c r="D92" s="200" t="str">
        <f>IF('1044Bd Stammdaten Mitarb.'!G88-'1044Bd Stammdaten Mitarb.'!H88&lt;=0,"",'1044Bd Stammdaten Mitarb.'!G88-'1044Bd Stammdaten Mitarb.'!H88)</f>
        <v/>
      </c>
      <c r="E92" s="61" t="str">
        <f>IF('1044Bd Stammdaten Mitarb.'!I88="","",'1044Bd Stammdaten Mitarb.'!I88)</f>
        <v/>
      </c>
      <c r="F92" s="66" t="str">
        <f>IF('1044Bd Stammdaten Mitarb.'!A88="","",IF('1044Bd Stammdaten Mitarb.'!G88=0,0,E92/D92))</f>
        <v/>
      </c>
      <c r="G92" s="200" t="str">
        <f>IF(A92="","",IF('1044Bd Stammdaten Mitarb.'!J88&gt;'1044Ad Antrag'!$B$28,'1044Ad Antrag'!$B$28,'1044Bd Stammdaten Mitarb.'!J88))</f>
        <v/>
      </c>
      <c r="H92" s="60" t="str">
        <f>IF('1044Bd Stammdaten Mitarb.'!A88="","",IF(F92*21.7&gt;'1044Ad Antrag'!$B$28,'1044Ad Antrag'!$B$28,F92*21.7))</f>
        <v/>
      </c>
      <c r="I92" s="196" t="str">
        <f t="shared" si="22"/>
        <v/>
      </c>
      <c r="J92" s="195" t="str">
        <f>IF('1044Bd Stammdaten Mitarb.'!K88="","",'1044Bd Stammdaten Mitarb.'!K88)</f>
        <v/>
      </c>
      <c r="K92" s="61" t="str">
        <f t="shared" si="16"/>
        <v/>
      </c>
      <c r="L92" s="197" t="str">
        <f t="shared" si="17"/>
        <v/>
      </c>
      <c r="M92" s="201" t="str">
        <f t="shared" si="18"/>
        <v/>
      </c>
      <c r="N92" s="202" t="str">
        <f t="shared" si="23"/>
        <v/>
      </c>
      <c r="O92" s="115" t="str">
        <f>IF(A92="","",IF(N92=0,0,0.8*H92/21.7*'1044Ad Antrag'!$B$30))</f>
        <v/>
      </c>
      <c r="P92" s="195" t="str">
        <f t="shared" si="24"/>
        <v/>
      </c>
      <c r="Q92" s="61" t="str">
        <f>IF(A92="","",M92*'1044Ad Antrag'!$B$31)</f>
        <v/>
      </c>
      <c r="R92" s="199" t="str">
        <f t="shared" si="21"/>
        <v/>
      </c>
      <c r="S92" s="14"/>
    </row>
    <row r="93" spans="1:19" ht="16.95" customHeight="1">
      <c r="A93" s="15" t="str">
        <f>IF('1044Bd Stammdaten Mitarb.'!A89="","",'1044Bd Stammdaten Mitarb.'!A89)</f>
        <v/>
      </c>
      <c r="B93" s="68" t="str">
        <f>IF('1044Bd Stammdaten Mitarb.'!B89="","",'1044Bd Stammdaten Mitarb.'!B89)</f>
        <v/>
      </c>
      <c r="C93" s="69" t="str">
        <f>IF('1044Bd Stammdaten Mitarb.'!C89="","",'1044Bd Stammdaten Mitarb.'!C89)</f>
        <v/>
      </c>
      <c r="D93" s="200" t="str">
        <f>IF('1044Bd Stammdaten Mitarb.'!G89-'1044Bd Stammdaten Mitarb.'!H89&lt;=0,"",'1044Bd Stammdaten Mitarb.'!G89-'1044Bd Stammdaten Mitarb.'!H89)</f>
        <v/>
      </c>
      <c r="E93" s="61" t="str">
        <f>IF('1044Bd Stammdaten Mitarb.'!I89="","",'1044Bd Stammdaten Mitarb.'!I89)</f>
        <v/>
      </c>
      <c r="F93" s="66" t="str">
        <f>IF('1044Bd Stammdaten Mitarb.'!A89="","",IF('1044Bd Stammdaten Mitarb.'!G89=0,0,E93/D93))</f>
        <v/>
      </c>
      <c r="G93" s="200" t="str">
        <f>IF(A93="","",IF('1044Bd Stammdaten Mitarb.'!J89&gt;'1044Ad Antrag'!$B$28,'1044Ad Antrag'!$B$28,'1044Bd Stammdaten Mitarb.'!J89))</f>
        <v/>
      </c>
      <c r="H93" s="60" t="str">
        <f>IF('1044Bd Stammdaten Mitarb.'!A89="","",IF(F93*21.7&gt;'1044Ad Antrag'!$B$28,'1044Ad Antrag'!$B$28,F93*21.7))</f>
        <v/>
      </c>
      <c r="I93" s="196" t="str">
        <f t="shared" si="22"/>
        <v/>
      </c>
      <c r="J93" s="195" t="str">
        <f>IF('1044Bd Stammdaten Mitarb.'!K89="","",'1044Bd Stammdaten Mitarb.'!K89)</f>
        <v/>
      </c>
      <c r="K93" s="61" t="str">
        <f t="shared" si="16"/>
        <v/>
      </c>
      <c r="L93" s="197" t="str">
        <f t="shared" si="17"/>
        <v/>
      </c>
      <c r="M93" s="201" t="str">
        <f t="shared" si="18"/>
        <v/>
      </c>
      <c r="N93" s="202" t="str">
        <f t="shared" si="23"/>
        <v/>
      </c>
      <c r="O93" s="115" t="str">
        <f>IF(A93="","",IF(N93=0,0,0.8*H93/21.7*'1044Ad Antrag'!$B$30))</f>
        <v/>
      </c>
      <c r="P93" s="195" t="str">
        <f t="shared" si="24"/>
        <v/>
      </c>
      <c r="Q93" s="61" t="str">
        <f>IF(A93="","",M93*'1044Ad Antrag'!$B$31)</f>
        <v/>
      </c>
      <c r="R93" s="199" t="str">
        <f t="shared" si="21"/>
        <v/>
      </c>
      <c r="S93" s="14"/>
    </row>
    <row r="94" spans="1:19" ht="16.95" customHeight="1">
      <c r="A94" s="15" t="str">
        <f>IF('1044Bd Stammdaten Mitarb.'!A90="","",'1044Bd Stammdaten Mitarb.'!A90)</f>
        <v/>
      </c>
      <c r="B94" s="68" t="str">
        <f>IF('1044Bd Stammdaten Mitarb.'!B90="","",'1044Bd Stammdaten Mitarb.'!B90)</f>
        <v/>
      </c>
      <c r="C94" s="69" t="str">
        <f>IF('1044Bd Stammdaten Mitarb.'!C90="","",'1044Bd Stammdaten Mitarb.'!C90)</f>
        <v/>
      </c>
      <c r="D94" s="200" t="str">
        <f>IF('1044Bd Stammdaten Mitarb.'!G90-'1044Bd Stammdaten Mitarb.'!H90&lt;=0,"",'1044Bd Stammdaten Mitarb.'!G90-'1044Bd Stammdaten Mitarb.'!H90)</f>
        <v/>
      </c>
      <c r="E94" s="61" t="str">
        <f>IF('1044Bd Stammdaten Mitarb.'!I90="","",'1044Bd Stammdaten Mitarb.'!I90)</f>
        <v/>
      </c>
      <c r="F94" s="66" t="str">
        <f>IF('1044Bd Stammdaten Mitarb.'!A90="","",IF('1044Bd Stammdaten Mitarb.'!G90=0,0,E94/D94))</f>
        <v/>
      </c>
      <c r="G94" s="200" t="str">
        <f>IF(A94="","",IF('1044Bd Stammdaten Mitarb.'!J90&gt;'1044Ad Antrag'!$B$28,'1044Ad Antrag'!$B$28,'1044Bd Stammdaten Mitarb.'!J90))</f>
        <v/>
      </c>
      <c r="H94" s="60" t="str">
        <f>IF('1044Bd Stammdaten Mitarb.'!A90="","",IF(F94*21.7&gt;'1044Ad Antrag'!$B$28,'1044Ad Antrag'!$B$28,F94*21.7))</f>
        <v/>
      </c>
      <c r="I94" s="196" t="str">
        <f t="shared" si="22"/>
        <v/>
      </c>
      <c r="J94" s="195" t="str">
        <f>IF('1044Bd Stammdaten Mitarb.'!K90="","",'1044Bd Stammdaten Mitarb.'!K90)</f>
        <v/>
      </c>
      <c r="K94" s="61" t="str">
        <f t="shared" si="16"/>
        <v/>
      </c>
      <c r="L94" s="197" t="str">
        <f t="shared" si="17"/>
        <v/>
      </c>
      <c r="M94" s="201" t="str">
        <f t="shared" si="18"/>
        <v/>
      </c>
      <c r="N94" s="202" t="str">
        <f t="shared" si="23"/>
        <v/>
      </c>
      <c r="O94" s="115" t="str">
        <f>IF(A94="","",IF(N94=0,0,0.8*H94/21.7*'1044Ad Antrag'!$B$30))</f>
        <v/>
      </c>
      <c r="P94" s="195" t="str">
        <f t="shared" si="24"/>
        <v/>
      </c>
      <c r="Q94" s="61" t="str">
        <f>IF(A94="","",M94*'1044Ad Antrag'!$B$31)</f>
        <v/>
      </c>
      <c r="R94" s="199" t="str">
        <f t="shared" si="21"/>
        <v/>
      </c>
      <c r="S94" s="14"/>
    </row>
    <row r="95" spans="1:19" ht="16.95" customHeight="1">
      <c r="A95" s="15" t="str">
        <f>IF('1044Bd Stammdaten Mitarb.'!A91="","",'1044Bd Stammdaten Mitarb.'!A91)</f>
        <v/>
      </c>
      <c r="B95" s="68" t="str">
        <f>IF('1044Bd Stammdaten Mitarb.'!B91="","",'1044Bd Stammdaten Mitarb.'!B91)</f>
        <v/>
      </c>
      <c r="C95" s="69" t="str">
        <f>IF('1044Bd Stammdaten Mitarb.'!C91="","",'1044Bd Stammdaten Mitarb.'!C91)</f>
        <v/>
      </c>
      <c r="D95" s="200" t="str">
        <f>IF('1044Bd Stammdaten Mitarb.'!G91-'1044Bd Stammdaten Mitarb.'!H91&lt;=0,"",'1044Bd Stammdaten Mitarb.'!G91-'1044Bd Stammdaten Mitarb.'!H91)</f>
        <v/>
      </c>
      <c r="E95" s="61" t="str">
        <f>IF('1044Bd Stammdaten Mitarb.'!I91="","",'1044Bd Stammdaten Mitarb.'!I91)</f>
        <v/>
      </c>
      <c r="F95" s="66" t="str">
        <f>IF('1044Bd Stammdaten Mitarb.'!A91="","",IF('1044Bd Stammdaten Mitarb.'!G91=0,0,E95/D95))</f>
        <v/>
      </c>
      <c r="G95" s="200" t="str">
        <f>IF(A95="","",IF('1044Bd Stammdaten Mitarb.'!J91&gt;'1044Ad Antrag'!$B$28,'1044Ad Antrag'!$B$28,'1044Bd Stammdaten Mitarb.'!J91))</f>
        <v/>
      </c>
      <c r="H95" s="60" t="str">
        <f>IF('1044Bd Stammdaten Mitarb.'!A91="","",IF(F95*21.7&gt;'1044Ad Antrag'!$B$28,'1044Ad Antrag'!$B$28,F95*21.7))</f>
        <v/>
      </c>
      <c r="I95" s="196" t="str">
        <f t="shared" si="22"/>
        <v/>
      </c>
      <c r="J95" s="195" t="str">
        <f>IF('1044Bd Stammdaten Mitarb.'!K91="","",'1044Bd Stammdaten Mitarb.'!K91)</f>
        <v/>
      </c>
      <c r="K95" s="61" t="str">
        <f t="shared" si="16"/>
        <v/>
      </c>
      <c r="L95" s="197" t="str">
        <f t="shared" si="17"/>
        <v/>
      </c>
      <c r="M95" s="201" t="str">
        <f t="shared" si="18"/>
        <v/>
      </c>
      <c r="N95" s="202" t="str">
        <f t="shared" si="23"/>
        <v/>
      </c>
      <c r="O95" s="115" t="str">
        <f>IF(A95="","",IF(N95=0,0,0.8*H95/21.7*'1044Ad Antrag'!$B$30))</f>
        <v/>
      </c>
      <c r="P95" s="195" t="str">
        <f t="shared" si="24"/>
        <v/>
      </c>
      <c r="Q95" s="61" t="str">
        <f>IF(A95="","",M95*'1044Ad Antrag'!$B$31)</f>
        <v/>
      </c>
      <c r="R95" s="199" t="str">
        <f t="shared" si="21"/>
        <v/>
      </c>
      <c r="S95" s="14"/>
    </row>
    <row r="96" spans="1:19" ht="16.95" customHeight="1">
      <c r="A96" s="15" t="str">
        <f>IF('1044Bd Stammdaten Mitarb.'!A92="","",'1044Bd Stammdaten Mitarb.'!A92)</f>
        <v/>
      </c>
      <c r="B96" s="68" t="str">
        <f>IF('1044Bd Stammdaten Mitarb.'!B92="","",'1044Bd Stammdaten Mitarb.'!B92)</f>
        <v/>
      </c>
      <c r="C96" s="69" t="str">
        <f>IF('1044Bd Stammdaten Mitarb.'!C92="","",'1044Bd Stammdaten Mitarb.'!C92)</f>
        <v/>
      </c>
      <c r="D96" s="200" t="str">
        <f>IF('1044Bd Stammdaten Mitarb.'!G92-'1044Bd Stammdaten Mitarb.'!H92&lt;=0,"",'1044Bd Stammdaten Mitarb.'!G92-'1044Bd Stammdaten Mitarb.'!H92)</f>
        <v/>
      </c>
      <c r="E96" s="61" t="str">
        <f>IF('1044Bd Stammdaten Mitarb.'!I92="","",'1044Bd Stammdaten Mitarb.'!I92)</f>
        <v/>
      </c>
      <c r="F96" s="66" t="str">
        <f>IF('1044Bd Stammdaten Mitarb.'!A92="","",IF('1044Bd Stammdaten Mitarb.'!G92=0,0,E96/D96))</f>
        <v/>
      </c>
      <c r="G96" s="200" t="str">
        <f>IF(A96="","",IF('1044Bd Stammdaten Mitarb.'!J92&gt;'1044Ad Antrag'!$B$28,'1044Ad Antrag'!$B$28,'1044Bd Stammdaten Mitarb.'!J92))</f>
        <v/>
      </c>
      <c r="H96" s="60" t="str">
        <f>IF('1044Bd Stammdaten Mitarb.'!A92="","",IF(F96*21.7&gt;'1044Ad Antrag'!$B$28,'1044Ad Antrag'!$B$28,F96*21.7))</f>
        <v/>
      </c>
      <c r="I96" s="196" t="str">
        <f t="shared" si="22"/>
        <v/>
      </c>
      <c r="J96" s="195" t="str">
        <f>IF('1044Bd Stammdaten Mitarb.'!K92="","",'1044Bd Stammdaten Mitarb.'!K92)</f>
        <v/>
      </c>
      <c r="K96" s="61" t="str">
        <f t="shared" si="16"/>
        <v/>
      </c>
      <c r="L96" s="197" t="str">
        <f t="shared" si="17"/>
        <v/>
      </c>
      <c r="M96" s="201" t="str">
        <f t="shared" si="18"/>
        <v/>
      </c>
      <c r="N96" s="202" t="str">
        <f t="shared" si="23"/>
        <v/>
      </c>
      <c r="O96" s="115" t="str">
        <f>IF(A96="","",IF(N96=0,0,0.8*H96/21.7*'1044Ad Antrag'!$B$30))</f>
        <v/>
      </c>
      <c r="P96" s="195" t="str">
        <f t="shared" si="24"/>
        <v/>
      </c>
      <c r="Q96" s="61" t="str">
        <f>IF(A96="","",M96*'1044Ad Antrag'!$B$31)</f>
        <v/>
      </c>
      <c r="R96" s="199" t="str">
        <f t="shared" si="21"/>
        <v/>
      </c>
      <c r="S96" s="14"/>
    </row>
    <row r="97" spans="1:19" ht="16.95" customHeight="1">
      <c r="A97" s="15" t="str">
        <f>IF('1044Bd Stammdaten Mitarb.'!A93="","",'1044Bd Stammdaten Mitarb.'!A93)</f>
        <v/>
      </c>
      <c r="B97" s="68" t="str">
        <f>IF('1044Bd Stammdaten Mitarb.'!B93="","",'1044Bd Stammdaten Mitarb.'!B93)</f>
        <v/>
      </c>
      <c r="C97" s="69" t="str">
        <f>IF('1044Bd Stammdaten Mitarb.'!C93="","",'1044Bd Stammdaten Mitarb.'!C93)</f>
        <v/>
      </c>
      <c r="D97" s="200" t="str">
        <f>IF('1044Bd Stammdaten Mitarb.'!G93-'1044Bd Stammdaten Mitarb.'!H93&lt;=0,"",'1044Bd Stammdaten Mitarb.'!G93-'1044Bd Stammdaten Mitarb.'!H93)</f>
        <v/>
      </c>
      <c r="E97" s="61" t="str">
        <f>IF('1044Bd Stammdaten Mitarb.'!I93="","",'1044Bd Stammdaten Mitarb.'!I93)</f>
        <v/>
      </c>
      <c r="F97" s="66" t="str">
        <f>IF('1044Bd Stammdaten Mitarb.'!A93="","",IF('1044Bd Stammdaten Mitarb.'!G93=0,0,E97/D97))</f>
        <v/>
      </c>
      <c r="G97" s="200" t="str">
        <f>IF(A97="","",IF('1044Bd Stammdaten Mitarb.'!J93&gt;'1044Ad Antrag'!$B$28,'1044Ad Antrag'!$B$28,'1044Bd Stammdaten Mitarb.'!J93))</f>
        <v/>
      </c>
      <c r="H97" s="60" t="str">
        <f>IF('1044Bd Stammdaten Mitarb.'!A93="","",IF(F97*21.7&gt;'1044Ad Antrag'!$B$28,'1044Ad Antrag'!$B$28,F97*21.7))</f>
        <v/>
      </c>
      <c r="I97" s="196" t="str">
        <f t="shared" si="22"/>
        <v/>
      </c>
      <c r="J97" s="195" t="str">
        <f>IF('1044Bd Stammdaten Mitarb.'!K93="","",'1044Bd Stammdaten Mitarb.'!K93)</f>
        <v/>
      </c>
      <c r="K97" s="61" t="str">
        <f t="shared" si="16"/>
        <v/>
      </c>
      <c r="L97" s="197" t="str">
        <f t="shared" si="17"/>
        <v/>
      </c>
      <c r="M97" s="201" t="str">
        <f t="shared" si="18"/>
        <v/>
      </c>
      <c r="N97" s="202" t="str">
        <f t="shared" si="23"/>
        <v/>
      </c>
      <c r="O97" s="115" t="str">
        <f>IF(A97="","",IF(N97=0,0,0.8*H97/21.7*'1044Ad Antrag'!$B$30))</f>
        <v/>
      </c>
      <c r="P97" s="195" t="str">
        <f t="shared" si="24"/>
        <v/>
      </c>
      <c r="Q97" s="61" t="str">
        <f>IF(A97="","",M97*'1044Ad Antrag'!$B$31)</f>
        <v/>
      </c>
      <c r="R97" s="199" t="str">
        <f t="shared" si="21"/>
        <v/>
      </c>
      <c r="S97" s="14"/>
    </row>
    <row r="98" spans="1:19" ht="16.95" customHeight="1">
      <c r="A98" s="15" t="str">
        <f>IF('1044Bd Stammdaten Mitarb.'!A94="","",'1044Bd Stammdaten Mitarb.'!A94)</f>
        <v/>
      </c>
      <c r="B98" s="68" t="str">
        <f>IF('1044Bd Stammdaten Mitarb.'!B94="","",'1044Bd Stammdaten Mitarb.'!B94)</f>
        <v/>
      </c>
      <c r="C98" s="69" t="str">
        <f>IF('1044Bd Stammdaten Mitarb.'!C94="","",'1044Bd Stammdaten Mitarb.'!C94)</f>
        <v/>
      </c>
      <c r="D98" s="200" t="str">
        <f>IF('1044Bd Stammdaten Mitarb.'!G94-'1044Bd Stammdaten Mitarb.'!H94&lt;=0,"",'1044Bd Stammdaten Mitarb.'!G94-'1044Bd Stammdaten Mitarb.'!H94)</f>
        <v/>
      </c>
      <c r="E98" s="61" t="str">
        <f>IF('1044Bd Stammdaten Mitarb.'!I94="","",'1044Bd Stammdaten Mitarb.'!I94)</f>
        <v/>
      </c>
      <c r="F98" s="66" t="str">
        <f>IF('1044Bd Stammdaten Mitarb.'!A94="","",IF('1044Bd Stammdaten Mitarb.'!G94=0,0,E98/D98))</f>
        <v/>
      </c>
      <c r="G98" s="200" t="str">
        <f>IF(A98="","",IF('1044Bd Stammdaten Mitarb.'!J94&gt;'1044Ad Antrag'!$B$28,'1044Ad Antrag'!$B$28,'1044Bd Stammdaten Mitarb.'!J94))</f>
        <v/>
      </c>
      <c r="H98" s="60" t="str">
        <f>IF('1044Bd Stammdaten Mitarb.'!A94="","",IF(F98*21.7&gt;'1044Ad Antrag'!$B$28,'1044Ad Antrag'!$B$28,F98*21.7))</f>
        <v/>
      </c>
      <c r="I98" s="196" t="str">
        <f t="shared" si="22"/>
        <v/>
      </c>
      <c r="J98" s="195" t="str">
        <f>IF('1044Bd Stammdaten Mitarb.'!K94="","",'1044Bd Stammdaten Mitarb.'!K94)</f>
        <v/>
      </c>
      <c r="K98" s="61" t="str">
        <f t="shared" si="16"/>
        <v/>
      </c>
      <c r="L98" s="197" t="str">
        <f t="shared" si="17"/>
        <v/>
      </c>
      <c r="M98" s="201" t="str">
        <f t="shared" si="18"/>
        <v/>
      </c>
      <c r="N98" s="202" t="str">
        <f t="shared" si="23"/>
        <v/>
      </c>
      <c r="O98" s="115" t="str">
        <f>IF(A98="","",IF(N98=0,0,0.8*H98/21.7*'1044Ad Antrag'!$B$30))</f>
        <v/>
      </c>
      <c r="P98" s="195" t="str">
        <f t="shared" si="24"/>
        <v/>
      </c>
      <c r="Q98" s="61" t="str">
        <f>IF(A98="","",M98*'1044Ad Antrag'!$B$31)</f>
        <v/>
      </c>
      <c r="R98" s="199" t="str">
        <f t="shared" si="21"/>
        <v/>
      </c>
      <c r="S98" s="14"/>
    </row>
    <row r="99" spans="1:19" ht="16.95" customHeight="1">
      <c r="A99" s="15" t="str">
        <f>IF('1044Bd Stammdaten Mitarb.'!A95="","",'1044Bd Stammdaten Mitarb.'!A95)</f>
        <v/>
      </c>
      <c r="B99" s="68" t="str">
        <f>IF('1044Bd Stammdaten Mitarb.'!B95="","",'1044Bd Stammdaten Mitarb.'!B95)</f>
        <v/>
      </c>
      <c r="C99" s="69" t="str">
        <f>IF('1044Bd Stammdaten Mitarb.'!C95="","",'1044Bd Stammdaten Mitarb.'!C95)</f>
        <v/>
      </c>
      <c r="D99" s="200" t="str">
        <f>IF('1044Bd Stammdaten Mitarb.'!G95-'1044Bd Stammdaten Mitarb.'!H95&lt;=0,"",'1044Bd Stammdaten Mitarb.'!G95-'1044Bd Stammdaten Mitarb.'!H95)</f>
        <v/>
      </c>
      <c r="E99" s="61" t="str">
        <f>IF('1044Bd Stammdaten Mitarb.'!I95="","",'1044Bd Stammdaten Mitarb.'!I95)</f>
        <v/>
      </c>
      <c r="F99" s="66" t="str">
        <f>IF('1044Bd Stammdaten Mitarb.'!A95="","",IF('1044Bd Stammdaten Mitarb.'!G95=0,0,E99/D99))</f>
        <v/>
      </c>
      <c r="G99" s="200" t="str">
        <f>IF(A99="","",IF('1044Bd Stammdaten Mitarb.'!J95&gt;'1044Ad Antrag'!$B$28,'1044Ad Antrag'!$B$28,'1044Bd Stammdaten Mitarb.'!J95))</f>
        <v/>
      </c>
      <c r="H99" s="60" t="str">
        <f>IF('1044Bd Stammdaten Mitarb.'!A95="","",IF(F99*21.7&gt;'1044Ad Antrag'!$B$28,'1044Ad Antrag'!$B$28,F99*21.7))</f>
        <v/>
      </c>
      <c r="I99" s="196" t="str">
        <f t="shared" si="22"/>
        <v/>
      </c>
      <c r="J99" s="195" t="str">
        <f>IF('1044Bd Stammdaten Mitarb.'!K95="","",'1044Bd Stammdaten Mitarb.'!K95)</f>
        <v/>
      </c>
      <c r="K99" s="61" t="str">
        <f t="shared" si="16"/>
        <v/>
      </c>
      <c r="L99" s="197" t="str">
        <f t="shared" si="17"/>
        <v/>
      </c>
      <c r="M99" s="201" t="str">
        <f t="shared" si="18"/>
        <v/>
      </c>
      <c r="N99" s="202" t="str">
        <f t="shared" si="23"/>
        <v/>
      </c>
      <c r="O99" s="115" t="str">
        <f>IF(A99="","",IF(N99=0,0,0.8*H99/21.7*'1044Ad Antrag'!$B$30))</f>
        <v/>
      </c>
      <c r="P99" s="195" t="str">
        <f t="shared" si="24"/>
        <v/>
      </c>
      <c r="Q99" s="61" t="str">
        <f>IF(A99="","",M99*'1044Ad Antrag'!$B$31)</f>
        <v/>
      </c>
      <c r="R99" s="199" t="str">
        <f t="shared" si="21"/>
        <v/>
      </c>
      <c r="S99" s="14"/>
    </row>
    <row r="100" spans="1:19" ht="16.95" customHeight="1">
      <c r="A100" s="15" t="str">
        <f>IF('1044Bd Stammdaten Mitarb.'!A96="","",'1044Bd Stammdaten Mitarb.'!A96)</f>
        <v/>
      </c>
      <c r="B100" s="68" t="str">
        <f>IF('1044Bd Stammdaten Mitarb.'!B96="","",'1044Bd Stammdaten Mitarb.'!B96)</f>
        <v/>
      </c>
      <c r="C100" s="69" t="str">
        <f>IF('1044Bd Stammdaten Mitarb.'!C96="","",'1044Bd Stammdaten Mitarb.'!C96)</f>
        <v/>
      </c>
      <c r="D100" s="200" t="str">
        <f>IF('1044Bd Stammdaten Mitarb.'!G96-'1044Bd Stammdaten Mitarb.'!H96&lt;=0,"",'1044Bd Stammdaten Mitarb.'!G96-'1044Bd Stammdaten Mitarb.'!H96)</f>
        <v/>
      </c>
      <c r="E100" s="61" t="str">
        <f>IF('1044Bd Stammdaten Mitarb.'!I96="","",'1044Bd Stammdaten Mitarb.'!I96)</f>
        <v/>
      </c>
      <c r="F100" s="66" t="str">
        <f>IF('1044Bd Stammdaten Mitarb.'!A96="","",IF('1044Bd Stammdaten Mitarb.'!G96=0,0,E100/D100))</f>
        <v/>
      </c>
      <c r="G100" s="200" t="str">
        <f>IF(A100="","",IF('1044Bd Stammdaten Mitarb.'!J96&gt;'1044Ad Antrag'!$B$28,'1044Ad Antrag'!$B$28,'1044Bd Stammdaten Mitarb.'!J96))</f>
        <v/>
      </c>
      <c r="H100" s="60" t="str">
        <f>IF('1044Bd Stammdaten Mitarb.'!A96="","",IF(F100*21.7&gt;'1044Ad Antrag'!$B$28,'1044Ad Antrag'!$B$28,F100*21.7))</f>
        <v/>
      </c>
      <c r="I100" s="196" t="str">
        <f t="shared" si="22"/>
        <v/>
      </c>
      <c r="J100" s="195" t="str">
        <f>IF('1044Bd Stammdaten Mitarb.'!K96="","",'1044Bd Stammdaten Mitarb.'!K96)</f>
        <v/>
      </c>
      <c r="K100" s="61" t="str">
        <f t="shared" si="16"/>
        <v/>
      </c>
      <c r="L100" s="197" t="str">
        <f t="shared" si="17"/>
        <v/>
      </c>
      <c r="M100" s="201" t="str">
        <f t="shared" si="18"/>
        <v/>
      </c>
      <c r="N100" s="202" t="str">
        <f t="shared" si="23"/>
        <v/>
      </c>
      <c r="O100" s="115" t="str">
        <f>IF(A100="","",IF(N100=0,0,0.8*H100/21.7*'1044Ad Antrag'!$B$30))</f>
        <v/>
      </c>
      <c r="P100" s="195" t="str">
        <f t="shared" si="24"/>
        <v/>
      </c>
      <c r="Q100" s="61" t="str">
        <f>IF(A100="","",M100*'1044Ad Antrag'!$B$31)</f>
        <v/>
      </c>
      <c r="R100" s="199" t="str">
        <f t="shared" si="21"/>
        <v/>
      </c>
      <c r="S100" s="14"/>
    </row>
    <row r="101" spans="1:19" ht="16.95" customHeight="1">
      <c r="A101" s="15" t="str">
        <f>IF('1044Bd Stammdaten Mitarb.'!A97="","",'1044Bd Stammdaten Mitarb.'!A97)</f>
        <v/>
      </c>
      <c r="B101" s="68" t="str">
        <f>IF('1044Bd Stammdaten Mitarb.'!B97="","",'1044Bd Stammdaten Mitarb.'!B97)</f>
        <v/>
      </c>
      <c r="C101" s="69" t="str">
        <f>IF('1044Bd Stammdaten Mitarb.'!C97="","",'1044Bd Stammdaten Mitarb.'!C97)</f>
        <v/>
      </c>
      <c r="D101" s="200" t="str">
        <f>IF('1044Bd Stammdaten Mitarb.'!G97-'1044Bd Stammdaten Mitarb.'!H97&lt;=0,"",'1044Bd Stammdaten Mitarb.'!G97-'1044Bd Stammdaten Mitarb.'!H97)</f>
        <v/>
      </c>
      <c r="E101" s="61" t="str">
        <f>IF('1044Bd Stammdaten Mitarb.'!I97="","",'1044Bd Stammdaten Mitarb.'!I97)</f>
        <v/>
      </c>
      <c r="F101" s="66" t="str">
        <f>IF('1044Bd Stammdaten Mitarb.'!A97="","",IF('1044Bd Stammdaten Mitarb.'!G97=0,0,E101/D101))</f>
        <v/>
      </c>
      <c r="G101" s="200" t="str">
        <f>IF(A101="","",IF('1044Bd Stammdaten Mitarb.'!J97&gt;'1044Ad Antrag'!$B$28,'1044Ad Antrag'!$B$28,'1044Bd Stammdaten Mitarb.'!J97))</f>
        <v/>
      </c>
      <c r="H101" s="60" t="str">
        <f>IF('1044Bd Stammdaten Mitarb.'!A97="","",IF(F101*21.7&gt;'1044Ad Antrag'!$B$28,'1044Ad Antrag'!$B$28,F101*21.7))</f>
        <v/>
      </c>
      <c r="I101" s="196" t="str">
        <f t="shared" si="22"/>
        <v/>
      </c>
      <c r="J101" s="195" t="str">
        <f>IF('1044Bd Stammdaten Mitarb.'!K97="","",'1044Bd Stammdaten Mitarb.'!K97)</f>
        <v/>
      </c>
      <c r="K101" s="61" t="str">
        <f t="shared" si="16"/>
        <v/>
      </c>
      <c r="L101" s="197" t="str">
        <f t="shared" si="17"/>
        <v/>
      </c>
      <c r="M101" s="201" t="str">
        <f t="shared" si="18"/>
        <v/>
      </c>
      <c r="N101" s="202" t="str">
        <f t="shared" si="23"/>
        <v/>
      </c>
      <c r="O101" s="115" t="str">
        <f>IF(A101="","",IF(N101=0,0,0.8*H101/21.7*'1044Ad Antrag'!$B$30))</f>
        <v/>
      </c>
      <c r="P101" s="195" t="str">
        <f t="shared" si="24"/>
        <v/>
      </c>
      <c r="Q101" s="61" t="str">
        <f>IF(A101="","",M101*'1044Ad Antrag'!$B$31)</f>
        <v/>
      </c>
      <c r="R101" s="199" t="str">
        <f t="shared" si="21"/>
        <v/>
      </c>
      <c r="S101" s="14"/>
    </row>
    <row r="102" spans="1:19" ht="16.95" customHeight="1">
      <c r="A102" s="15" t="str">
        <f>IF('1044Bd Stammdaten Mitarb.'!A98="","",'1044Bd Stammdaten Mitarb.'!A98)</f>
        <v/>
      </c>
      <c r="B102" s="68" t="str">
        <f>IF('1044Bd Stammdaten Mitarb.'!B98="","",'1044Bd Stammdaten Mitarb.'!B98)</f>
        <v/>
      </c>
      <c r="C102" s="69" t="str">
        <f>IF('1044Bd Stammdaten Mitarb.'!C98="","",'1044Bd Stammdaten Mitarb.'!C98)</f>
        <v/>
      </c>
      <c r="D102" s="200" t="str">
        <f>IF('1044Bd Stammdaten Mitarb.'!G98-'1044Bd Stammdaten Mitarb.'!H98&lt;=0,"",'1044Bd Stammdaten Mitarb.'!G98-'1044Bd Stammdaten Mitarb.'!H98)</f>
        <v/>
      </c>
      <c r="E102" s="61" t="str">
        <f>IF('1044Bd Stammdaten Mitarb.'!I98="","",'1044Bd Stammdaten Mitarb.'!I98)</f>
        <v/>
      </c>
      <c r="F102" s="66" t="str">
        <f>IF('1044Bd Stammdaten Mitarb.'!A98="","",IF('1044Bd Stammdaten Mitarb.'!G98=0,0,E102/D102))</f>
        <v/>
      </c>
      <c r="G102" s="200" t="str">
        <f>IF(A102="","",IF('1044Bd Stammdaten Mitarb.'!J98&gt;'1044Ad Antrag'!$B$28,'1044Ad Antrag'!$B$28,'1044Bd Stammdaten Mitarb.'!J98))</f>
        <v/>
      </c>
      <c r="H102" s="60" t="str">
        <f>IF('1044Bd Stammdaten Mitarb.'!A98="","",IF(F102*21.7&gt;'1044Ad Antrag'!$B$28,'1044Ad Antrag'!$B$28,F102*21.7))</f>
        <v/>
      </c>
      <c r="I102" s="196" t="str">
        <f t="shared" si="22"/>
        <v/>
      </c>
      <c r="J102" s="195" t="str">
        <f>IF('1044Bd Stammdaten Mitarb.'!K98="","",'1044Bd Stammdaten Mitarb.'!K98)</f>
        <v/>
      </c>
      <c r="K102" s="61" t="str">
        <f t="shared" si="16"/>
        <v/>
      </c>
      <c r="L102" s="197" t="str">
        <f t="shared" si="17"/>
        <v/>
      </c>
      <c r="M102" s="201" t="str">
        <f t="shared" si="18"/>
        <v/>
      </c>
      <c r="N102" s="202" t="str">
        <f t="shared" si="23"/>
        <v/>
      </c>
      <c r="O102" s="115" t="str">
        <f>IF(A102="","",IF(N102=0,0,0.8*H102/21.7*'1044Ad Antrag'!$B$30))</f>
        <v/>
      </c>
      <c r="P102" s="195" t="str">
        <f t="shared" si="24"/>
        <v/>
      </c>
      <c r="Q102" s="61" t="str">
        <f>IF(A102="","",M102*'1044Ad Antrag'!$B$31)</f>
        <v/>
      </c>
      <c r="R102" s="199" t="str">
        <f t="shared" si="21"/>
        <v/>
      </c>
      <c r="S102" s="14"/>
    </row>
    <row r="103" spans="1:19" ht="16.95" customHeight="1">
      <c r="A103" s="15" t="str">
        <f>IF('1044Bd Stammdaten Mitarb.'!A99="","",'1044Bd Stammdaten Mitarb.'!A99)</f>
        <v/>
      </c>
      <c r="B103" s="68" t="str">
        <f>IF('1044Bd Stammdaten Mitarb.'!B99="","",'1044Bd Stammdaten Mitarb.'!B99)</f>
        <v/>
      </c>
      <c r="C103" s="69" t="str">
        <f>IF('1044Bd Stammdaten Mitarb.'!C99="","",'1044Bd Stammdaten Mitarb.'!C99)</f>
        <v/>
      </c>
      <c r="D103" s="200" t="str">
        <f>IF('1044Bd Stammdaten Mitarb.'!G99-'1044Bd Stammdaten Mitarb.'!H99&lt;=0,"",'1044Bd Stammdaten Mitarb.'!G99-'1044Bd Stammdaten Mitarb.'!H99)</f>
        <v/>
      </c>
      <c r="E103" s="61" t="str">
        <f>IF('1044Bd Stammdaten Mitarb.'!I99="","",'1044Bd Stammdaten Mitarb.'!I99)</f>
        <v/>
      </c>
      <c r="F103" s="66" t="str">
        <f>IF('1044Bd Stammdaten Mitarb.'!A99="","",IF('1044Bd Stammdaten Mitarb.'!G99=0,0,E103/D103))</f>
        <v/>
      </c>
      <c r="G103" s="200" t="str">
        <f>IF(A103="","",IF('1044Bd Stammdaten Mitarb.'!J99&gt;'1044Ad Antrag'!$B$28,'1044Ad Antrag'!$B$28,'1044Bd Stammdaten Mitarb.'!J99))</f>
        <v/>
      </c>
      <c r="H103" s="60" t="str">
        <f>IF('1044Bd Stammdaten Mitarb.'!A99="","",IF(F103*21.7&gt;'1044Ad Antrag'!$B$28,'1044Ad Antrag'!$B$28,F103*21.7))</f>
        <v/>
      </c>
      <c r="I103" s="196" t="str">
        <f t="shared" si="22"/>
        <v/>
      </c>
      <c r="J103" s="195" t="str">
        <f>IF('1044Bd Stammdaten Mitarb.'!K99="","",'1044Bd Stammdaten Mitarb.'!K99)</f>
        <v/>
      </c>
      <c r="K103" s="61" t="str">
        <f t="shared" si="16"/>
        <v/>
      </c>
      <c r="L103" s="197" t="str">
        <f t="shared" si="17"/>
        <v/>
      </c>
      <c r="M103" s="201" t="str">
        <f t="shared" si="18"/>
        <v/>
      </c>
      <c r="N103" s="202" t="str">
        <f t="shared" si="23"/>
        <v/>
      </c>
      <c r="O103" s="115" t="str">
        <f>IF(A103="","",IF(N103=0,0,0.8*H103/21.7*'1044Ad Antrag'!$B$30))</f>
        <v/>
      </c>
      <c r="P103" s="195" t="str">
        <f t="shared" si="24"/>
        <v/>
      </c>
      <c r="Q103" s="61" t="str">
        <f>IF(A103="","",M103*'1044Ad Antrag'!$B$31)</f>
        <v/>
      </c>
      <c r="R103" s="199" t="str">
        <f t="shared" si="21"/>
        <v/>
      </c>
      <c r="S103" s="14"/>
    </row>
    <row r="104" spans="1:19" ht="16.95" customHeight="1">
      <c r="A104" s="15" t="str">
        <f>IF('1044Bd Stammdaten Mitarb.'!A100="","",'1044Bd Stammdaten Mitarb.'!A100)</f>
        <v/>
      </c>
      <c r="B104" s="68" t="str">
        <f>IF('1044Bd Stammdaten Mitarb.'!B100="","",'1044Bd Stammdaten Mitarb.'!B100)</f>
        <v/>
      </c>
      <c r="C104" s="69" t="str">
        <f>IF('1044Bd Stammdaten Mitarb.'!C100="","",'1044Bd Stammdaten Mitarb.'!C100)</f>
        <v/>
      </c>
      <c r="D104" s="200" t="str">
        <f>IF('1044Bd Stammdaten Mitarb.'!G100-'1044Bd Stammdaten Mitarb.'!H100&lt;=0,"",'1044Bd Stammdaten Mitarb.'!G100-'1044Bd Stammdaten Mitarb.'!H100)</f>
        <v/>
      </c>
      <c r="E104" s="61" t="str">
        <f>IF('1044Bd Stammdaten Mitarb.'!I100="","",'1044Bd Stammdaten Mitarb.'!I100)</f>
        <v/>
      </c>
      <c r="F104" s="66" t="str">
        <f>IF('1044Bd Stammdaten Mitarb.'!A100="","",IF('1044Bd Stammdaten Mitarb.'!G100=0,0,E104/D104))</f>
        <v/>
      </c>
      <c r="G104" s="200" t="str">
        <f>IF(A104="","",IF('1044Bd Stammdaten Mitarb.'!J100&gt;'1044Ad Antrag'!$B$28,'1044Ad Antrag'!$B$28,'1044Bd Stammdaten Mitarb.'!J100))</f>
        <v/>
      </c>
      <c r="H104" s="60" t="str">
        <f>IF('1044Bd Stammdaten Mitarb.'!A100="","",IF(F104*21.7&gt;'1044Ad Antrag'!$B$28,'1044Ad Antrag'!$B$28,F104*21.7))</f>
        <v/>
      </c>
      <c r="I104" s="196" t="str">
        <f t="shared" si="22"/>
        <v/>
      </c>
      <c r="J104" s="195" t="str">
        <f>IF('1044Bd Stammdaten Mitarb.'!K100="","",'1044Bd Stammdaten Mitarb.'!K100)</f>
        <v/>
      </c>
      <c r="K104" s="61" t="str">
        <f t="shared" si="16"/>
        <v/>
      </c>
      <c r="L104" s="197" t="str">
        <f t="shared" si="17"/>
        <v/>
      </c>
      <c r="M104" s="201" t="str">
        <f t="shared" si="18"/>
        <v/>
      </c>
      <c r="N104" s="202" t="str">
        <f t="shared" si="23"/>
        <v/>
      </c>
      <c r="O104" s="115" t="str">
        <f>IF(A104="","",IF(N104=0,0,0.8*H104/21.7*'1044Ad Antrag'!$B$30))</f>
        <v/>
      </c>
      <c r="P104" s="195" t="str">
        <f t="shared" si="24"/>
        <v/>
      </c>
      <c r="Q104" s="61" t="str">
        <f>IF(A104="","",M104*'1044Ad Antrag'!$B$31)</f>
        <v/>
      </c>
      <c r="R104" s="199" t="str">
        <f t="shared" si="21"/>
        <v/>
      </c>
      <c r="S104" s="14"/>
    </row>
    <row r="105" spans="1:19" ht="16.95" customHeight="1">
      <c r="A105" s="15" t="str">
        <f>IF('1044Bd Stammdaten Mitarb.'!A101="","",'1044Bd Stammdaten Mitarb.'!A101)</f>
        <v/>
      </c>
      <c r="B105" s="68" t="str">
        <f>IF('1044Bd Stammdaten Mitarb.'!B101="","",'1044Bd Stammdaten Mitarb.'!B101)</f>
        <v/>
      </c>
      <c r="C105" s="69" t="str">
        <f>IF('1044Bd Stammdaten Mitarb.'!C101="","",'1044Bd Stammdaten Mitarb.'!C101)</f>
        <v/>
      </c>
      <c r="D105" s="200" t="str">
        <f>IF('1044Bd Stammdaten Mitarb.'!G101-'1044Bd Stammdaten Mitarb.'!H101&lt;=0,"",'1044Bd Stammdaten Mitarb.'!G101-'1044Bd Stammdaten Mitarb.'!H101)</f>
        <v/>
      </c>
      <c r="E105" s="61" t="str">
        <f>IF('1044Bd Stammdaten Mitarb.'!I101="","",'1044Bd Stammdaten Mitarb.'!I101)</f>
        <v/>
      </c>
      <c r="F105" s="66" t="str">
        <f>IF('1044Bd Stammdaten Mitarb.'!A101="","",IF('1044Bd Stammdaten Mitarb.'!G101=0,0,E105/D105))</f>
        <v/>
      </c>
      <c r="G105" s="200" t="str">
        <f>IF(A105="","",IF('1044Bd Stammdaten Mitarb.'!J101&gt;'1044Ad Antrag'!$B$28,'1044Ad Antrag'!$B$28,'1044Bd Stammdaten Mitarb.'!J101))</f>
        <v/>
      </c>
      <c r="H105" s="60" t="str">
        <f>IF('1044Bd Stammdaten Mitarb.'!A101="","",IF(F105*21.7&gt;'1044Ad Antrag'!$B$28,'1044Ad Antrag'!$B$28,F105*21.7))</f>
        <v/>
      </c>
      <c r="I105" s="196" t="str">
        <f t="shared" si="22"/>
        <v/>
      </c>
      <c r="J105" s="195" t="str">
        <f>IF('1044Bd Stammdaten Mitarb.'!K101="","",'1044Bd Stammdaten Mitarb.'!K101)</f>
        <v/>
      </c>
      <c r="K105" s="61" t="str">
        <f t="shared" si="16"/>
        <v/>
      </c>
      <c r="L105" s="197" t="str">
        <f t="shared" si="17"/>
        <v/>
      </c>
      <c r="M105" s="201" t="str">
        <f t="shared" si="18"/>
        <v/>
      </c>
      <c r="N105" s="202" t="str">
        <f t="shared" si="23"/>
        <v/>
      </c>
      <c r="O105" s="115" t="str">
        <f>IF(A105="","",IF(N105=0,0,0.8*H105/21.7*'1044Ad Antrag'!$B$30))</f>
        <v/>
      </c>
      <c r="P105" s="195" t="str">
        <f t="shared" si="24"/>
        <v/>
      </c>
      <c r="Q105" s="61" t="str">
        <f>IF(A105="","",M105*'1044Ad Antrag'!$B$31)</f>
        <v/>
      </c>
      <c r="R105" s="199" t="str">
        <f t="shared" si="21"/>
        <v/>
      </c>
      <c r="S105" s="14"/>
    </row>
    <row r="106" spans="1:19" ht="16.95" customHeight="1">
      <c r="A106" s="15" t="str">
        <f>IF('1044Bd Stammdaten Mitarb.'!A102="","",'1044Bd Stammdaten Mitarb.'!A102)</f>
        <v/>
      </c>
      <c r="B106" s="68" t="str">
        <f>IF('1044Bd Stammdaten Mitarb.'!B102="","",'1044Bd Stammdaten Mitarb.'!B102)</f>
        <v/>
      </c>
      <c r="C106" s="69" t="str">
        <f>IF('1044Bd Stammdaten Mitarb.'!C102="","",'1044Bd Stammdaten Mitarb.'!C102)</f>
        <v/>
      </c>
      <c r="D106" s="200" t="str">
        <f>IF('1044Bd Stammdaten Mitarb.'!G102-'1044Bd Stammdaten Mitarb.'!H102&lt;=0,"",'1044Bd Stammdaten Mitarb.'!G102-'1044Bd Stammdaten Mitarb.'!H102)</f>
        <v/>
      </c>
      <c r="E106" s="61" t="str">
        <f>IF('1044Bd Stammdaten Mitarb.'!I102="","",'1044Bd Stammdaten Mitarb.'!I102)</f>
        <v/>
      </c>
      <c r="F106" s="66" t="str">
        <f>IF('1044Bd Stammdaten Mitarb.'!A102="","",IF('1044Bd Stammdaten Mitarb.'!G102=0,0,E106/D106))</f>
        <v/>
      </c>
      <c r="G106" s="200" t="str">
        <f>IF(A106="","",IF('1044Bd Stammdaten Mitarb.'!J102&gt;'1044Ad Antrag'!$B$28,'1044Ad Antrag'!$B$28,'1044Bd Stammdaten Mitarb.'!J102))</f>
        <v/>
      </c>
      <c r="H106" s="60" t="str">
        <f>IF('1044Bd Stammdaten Mitarb.'!A102="","",IF(F106*21.7&gt;'1044Ad Antrag'!$B$28,'1044Ad Antrag'!$B$28,F106*21.7))</f>
        <v/>
      </c>
      <c r="I106" s="196" t="str">
        <f t="shared" si="22"/>
        <v/>
      </c>
      <c r="J106" s="195" t="str">
        <f>IF('1044Bd Stammdaten Mitarb.'!K102="","",'1044Bd Stammdaten Mitarb.'!K102)</f>
        <v/>
      </c>
      <c r="K106" s="61" t="str">
        <f t="shared" si="16"/>
        <v/>
      </c>
      <c r="L106" s="197" t="str">
        <f t="shared" si="17"/>
        <v/>
      </c>
      <c r="M106" s="201" t="str">
        <f t="shared" si="18"/>
        <v/>
      </c>
      <c r="N106" s="202" t="str">
        <f t="shared" si="23"/>
        <v/>
      </c>
      <c r="O106" s="115" t="str">
        <f>IF(A106="","",IF(N106=0,0,0.8*H106/21.7*'1044Ad Antrag'!$B$30))</f>
        <v/>
      </c>
      <c r="P106" s="195" t="str">
        <f t="shared" si="24"/>
        <v/>
      </c>
      <c r="Q106" s="61" t="str">
        <f>IF(A106="","",M106*'1044Ad Antrag'!$B$31)</f>
        <v/>
      </c>
      <c r="R106" s="199" t="str">
        <f t="shared" si="21"/>
        <v/>
      </c>
      <c r="S106" s="14"/>
    </row>
    <row r="107" spans="1:19" ht="16.95" customHeight="1">
      <c r="A107" s="15" t="str">
        <f>IF('1044Bd Stammdaten Mitarb.'!A103="","",'1044Bd Stammdaten Mitarb.'!A103)</f>
        <v/>
      </c>
      <c r="B107" s="68" t="str">
        <f>IF('1044Bd Stammdaten Mitarb.'!B103="","",'1044Bd Stammdaten Mitarb.'!B103)</f>
        <v/>
      </c>
      <c r="C107" s="69" t="str">
        <f>IF('1044Bd Stammdaten Mitarb.'!C103="","",'1044Bd Stammdaten Mitarb.'!C103)</f>
        <v/>
      </c>
      <c r="D107" s="200" t="str">
        <f>IF('1044Bd Stammdaten Mitarb.'!G103-'1044Bd Stammdaten Mitarb.'!H103&lt;=0,"",'1044Bd Stammdaten Mitarb.'!G103-'1044Bd Stammdaten Mitarb.'!H103)</f>
        <v/>
      </c>
      <c r="E107" s="61" t="str">
        <f>IF('1044Bd Stammdaten Mitarb.'!I103="","",'1044Bd Stammdaten Mitarb.'!I103)</f>
        <v/>
      </c>
      <c r="F107" s="66" t="str">
        <f>IF('1044Bd Stammdaten Mitarb.'!A103="","",IF('1044Bd Stammdaten Mitarb.'!G103=0,0,E107/D107))</f>
        <v/>
      </c>
      <c r="G107" s="200" t="str">
        <f>IF(A107="","",IF('1044Bd Stammdaten Mitarb.'!J103&gt;'1044Ad Antrag'!$B$28,'1044Ad Antrag'!$B$28,'1044Bd Stammdaten Mitarb.'!J103))</f>
        <v/>
      </c>
      <c r="H107" s="60" t="str">
        <f>IF('1044Bd Stammdaten Mitarb.'!A103="","",IF(F107*21.7&gt;'1044Ad Antrag'!$B$28,'1044Ad Antrag'!$B$28,F107*21.7))</f>
        <v/>
      </c>
      <c r="I107" s="196" t="str">
        <f t="shared" si="22"/>
        <v/>
      </c>
      <c r="J107" s="195" t="str">
        <f>IF('1044Bd Stammdaten Mitarb.'!K103="","",'1044Bd Stammdaten Mitarb.'!K103)</f>
        <v/>
      </c>
      <c r="K107" s="61" t="str">
        <f t="shared" si="16"/>
        <v/>
      </c>
      <c r="L107" s="197" t="str">
        <f t="shared" si="17"/>
        <v/>
      </c>
      <c r="M107" s="201" t="str">
        <f t="shared" si="18"/>
        <v/>
      </c>
      <c r="N107" s="202" t="str">
        <f t="shared" si="23"/>
        <v/>
      </c>
      <c r="O107" s="115" t="str">
        <f>IF(A107="","",IF(N107=0,0,0.8*H107/21.7*'1044Ad Antrag'!$B$30))</f>
        <v/>
      </c>
      <c r="P107" s="195" t="str">
        <f t="shared" si="24"/>
        <v/>
      </c>
      <c r="Q107" s="61" t="str">
        <f>IF(A107="","",M107*'1044Ad Antrag'!$B$31)</f>
        <v/>
      </c>
      <c r="R107" s="199" t="str">
        <f t="shared" si="21"/>
        <v/>
      </c>
      <c r="S107" s="14"/>
    </row>
    <row r="108" spans="1:19" ht="16.95" customHeight="1">
      <c r="A108" s="15" t="str">
        <f>IF('1044Bd Stammdaten Mitarb.'!A104="","",'1044Bd Stammdaten Mitarb.'!A104)</f>
        <v/>
      </c>
      <c r="B108" s="68" t="str">
        <f>IF('1044Bd Stammdaten Mitarb.'!B104="","",'1044Bd Stammdaten Mitarb.'!B104)</f>
        <v/>
      </c>
      <c r="C108" s="69" t="str">
        <f>IF('1044Bd Stammdaten Mitarb.'!C104="","",'1044Bd Stammdaten Mitarb.'!C104)</f>
        <v/>
      </c>
      <c r="D108" s="200" t="str">
        <f>IF('1044Bd Stammdaten Mitarb.'!G104-'1044Bd Stammdaten Mitarb.'!H104&lt;=0,"",'1044Bd Stammdaten Mitarb.'!G104-'1044Bd Stammdaten Mitarb.'!H104)</f>
        <v/>
      </c>
      <c r="E108" s="61" t="str">
        <f>IF('1044Bd Stammdaten Mitarb.'!I104="","",'1044Bd Stammdaten Mitarb.'!I104)</f>
        <v/>
      </c>
      <c r="F108" s="66" t="str">
        <f>IF('1044Bd Stammdaten Mitarb.'!A104="","",IF('1044Bd Stammdaten Mitarb.'!G104=0,0,E108/D108))</f>
        <v/>
      </c>
      <c r="G108" s="200" t="str">
        <f>IF(A108="","",IF('1044Bd Stammdaten Mitarb.'!J104&gt;'1044Ad Antrag'!$B$28,'1044Ad Antrag'!$B$28,'1044Bd Stammdaten Mitarb.'!J104))</f>
        <v/>
      </c>
      <c r="H108" s="60" t="str">
        <f>IF('1044Bd Stammdaten Mitarb.'!A104="","",IF(F108*21.7&gt;'1044Ad Antrag'!$B$28,'1044Ad Antrag'!$B$28,F108*21.7))</f>
        <v/>
      </c>
      <c r="I108" s="196" t="str">
        <f t="shared" si="22"/>
        <v/>
      </c>
      <c r="J108" s="195" t="str">
        <f>IF('1044Bd Stammdaten Mitarb.'!K104="","",'1044Bd Stammdaten Mitarb.'!K104)</f>
        <v/>
      </c>
      <c r="K108" s="61" t="str">
        <f t="shared" si="16"/>
        <v/>
      </c>
      <c r="L108" s="197" t="str">
        <f t="shared" ref="L108:L110" si="25">IF(A108="","",IF(K108+J108&lt;=0,0,K108+J108))</f>
        <v/>
      </c>
      <c r="M108" s="201" t="str">
        <f t="shared" si="18"/>
        <v/>
      </c>
      <c r="N108" s="202" t="str">
        <f t="shared" si="23"/>
        <v/>
      </c>
      <c r="O108" s="115" t="str">
        <f>IF(A108="","",IF(N108=0,0,0.8*H108/21.7*'1044Ad Antrag'!$B$30))</f>
        <v/>
      </c>
      <c r="P108" s="195" t="str">
        <f t="shared" si="24"/>
        <v/>
      </c>
      <c r="Q108" s="61" t="str">
        <f>IF(A108="","",M108*'1044Ad Antrag'!$B$31)</f>
        <v/>
      </c>
      <c r="R108" s="199" t="str">
        <f t="shared" ref="R108:R110" si="26">IF(A108="","",P108+Q108)</f>
        <v/>
      </c>
      <c r="S108" s="14"/>
    </row>
    <row r="109" spans="1:19" ht="16.95" customHeight="1">
      <c r="A109" s="15" t="str">
        <f>IF('1044Bd Stammdaten Mitarb.'!A105="","",'1044Bd Stammdaten Mitarb.'!A105)</f>
        <v/>
      </c>
      <c r="B109" s="68" t="str">
        <f>IF('1044Bd Stammdaten Mitarb.'!B105="","",'1044Bd Stammdaten Mitarb.'!B105)</f>
        <v/>
      </c>
      <c r="C109" s="69" t="str">
        <f>IF('1044Bd Stammdaten Mitarb.'!C105="","",'1044Bd Stammdaten Mitarb.'!C105)</f>
        <v/>
      </c>
      <c r="D109" s="200" t="str">
        <f>IF('1044Bd Stammdaten Mitarb.'!G105-'1044Bd Stammdaten Mitarb.'!H105&lt;=0,"",'1044Bd Stammdaten Mitarb.'!G105-'1044Bd Stammdaten Mitarb.'!H105)</f>
        <v/>
      </c>
      <c r="E109" s="61" t="str">
        <f>IF('1044Bd Stammdaten Mitarb.'!I105="","",'1044Bd Stammdaten Mitarb.'!I105)</f>
        <v/>
      </c>
      <c r="F109" s="66" t="str">
        <f>IF('1044Bd Stammdaten Mitarb.'!A105="","",IF('1044Bd Stammdaten Mitarb.'!G105=0,0,E109/D109))</f>
        <v/>
      </c>
      <c r="G109" s="200" t="str">
        <f>IF(A109="","",IF('1044Bd Stammdaten Mitarb.'!J105&gt;'1044Ad Antrag'!$B$28,'1044Ad Antrag'!$B$28,'1044Bd Stammdaten Mitarb.'!J105))</f>
        <v/>
      </c>
      <c r="H109" s="60" t="str">
        <f>IF('1044Bd Stammdaten Mitarb.'!A105="","",IF(F109*21.7&gt;'1044Ad Antrag'!$B$28,'1044Ad Antrag'!$B$28,F109*21.7))</f>
        <v/>
      </c>
      <c r="I109" s="196" t="str">
        <f t="shared" si="22"/>
        <v/>
      </c>
      <c r="J109" s="195" t="str">
        <f>IF('1044Bd Stammdaten Mitarb.'!K105="","",'1044Bd Stammdaten Mitarb.'!K105)</f>
        <v/>
      </c>
      <c r="K109" s="61" t="str">
        <f t="shared" si="16"/>
        <v/>
      </c>
      <c r="L109" s="197" t="str">
        <f t="shared" si="25"/>
        <v/>
      </c>
      <c r="M109" s="201" t="str">
        <f t="shared" si="18"/>
        <v/>
      </c>
      <c r="N109" s="202" t="str">
        <f t="shared" si="23"/>
        <v/>
      </c>
      <c r="O109" s="115" t="str">
        <f>IF(A109="","",IF(N109=0,0,0.8*H109/21.7*'1044Ad Antrag'!$B$30))</f>
        <v/>
      </c>
      <c r="P109" s="195" t="str">
        <f t="shared" si="24"/>
        <v/>
      </c>
      <c r="Q109" s="61" t="str">
        <f>IF(A109="","",M109*'1044Ad Antrag'!$B$31)</f>
        <v/>
      </c>
      <c r="R109" s="199" t="str">
        <f t="shared" si="26"/>
        <v/>
      </c>
      <c r="S109" s="14"/>
    </row>
    <row r="110" spans="1:19" ht="16.95" customHeight="1">
      <c r="A110" s="15" t="str">
        <f>IF('1044Bd Stammdaten Mitarb.'!A106="","",'1044Bd Stammdaten Mitarb.'!A106)</f>
        <v/>
      </c>
      <c r="B110" s="68" t="str">
        <f>IF('1044Bd Stammdaten Mitarb.'!B106="","",'1044Bd Stammdaten Mitarb.'!B106)</f>
        <v/>
      </c>
      <c r="C110" s="69" t="str">
        <f>IF('1044Bd Stammdaten Mitarb.'!C106="","",'1044Bd Stammdaten Mitarb.'!C106)</f>
        <v/>
      </c>
      <c r="D110" s="200" t="str">
        <f>IF('1044Bd Stammdaten Mitarb.'!G106-'1044Bd Stammdaten Mitarb.'!H106&lt;=0,"",'1044Bd Stammdaten Mitarb.'!G106-'1044Bd Stammdaten Mitarb.'!H106)</f>
        <v/>
      </c>
      <c r="E110" s="61" t="str">
        <f>IF('1044Bd Stammdaten Mitarb.'!I106="","",'1044Bd Stammdaten Mitarb.'!I106)</f>
        <v/>
      </c>
      <c r="F110" s="66" t="str">
        <f>IF('1044Bd Stammdaten Mitarb.'!A106="","",IF('1044Bd Stammdaten Mitarb.'!G106=0,0,E110/D110))</f>
        <v/>
      </c>
      <c r="G110" s="200" t="str">
        <f>IF(A110="","",IF('1044Bd Stammdaten Mitarb.'!J106&gt;'1044Ad Antrag'!$B$28,'1044Ad Antrag'!$B$28,'1044Bd Stammdaten Mitarb.'!J106))</f>
        <v/>
      </c>
      <c r="H110" s="60" t="str">
        <f>IF('1044Bd Stammdaten Mitarb.'!A106="","",IF(F110*21.7&gt;'1044Ad Antrag'!$B$28,'1044Ad Antrag'!$B$28,F110*21.7))</f>
        <v/>
      </c>
      <c r="I110" s="196" t="str">
        <f t="shared" si="22"/>
        <v/>
      </c>
      <c r="J110" s="195" t="str">
        <f>IF('1044Bd Stammdaten Mitarb.'!K106="","",'1044Bd Stammdaten Mitarb.'!K106)</f>
        <v/>
      </c>
      <c r="K110" s="61" t="str">
        <f t="shared" si="16"/>
        <v/>
      </c>
      <c r="L110" s="197" t="str">
        <f t="shared" si="25"/>
        <v/>
      </c>
      <c r="M110" s="201" t="str">
        <f t="shared" si="18"/>
        <v/>
      </c>
      <c r="N110" s="202" t="str">
        <f t="shared" si="23"/>
        <v/>
      </c>
      <c r="O110" s="115" t="str">
        <f>IF(A110="","",IF(N110=0,0,0.8*H110/21.7*'1044Ad Antrag'!$B$30))</f>
        <v/>
      </c>
      <c r="P110" s="195" t="str">
        <f t="shared" si="24"/>
        <v/>
      </c>
      <c r="Q110" s="61" t="str">
        <f>IF(A110="","",M110*'1044Ad Antrag'!$B$31)</f>
        <v/>
      </c>
      <c r="R110" s="199" t="str">
        <f t="shared" si="26"/>
        <v/>
      </c>
      <c r="S110" s="14"/>
    </row>
    <row r="111" spans="1:19" ht="16.95" customHeight="1">
      <c r="A111" s="15" t="str">
        <f>IF('1044Bd Stammdaten Mitarb.'!A107="","",'1044Bd Stammdaten Mitarb.'!A107)</f>
        <v/>
      </c>
      <c r="B111" s="68" t="str">
        <f>IF('1044Bd Stammdaten Mitarb.'!B107="","",'1044Bd Stammdaten Mitarb.'!B107)</f>
        <v/>
      </c>
      <c r="C111" s="69" t="str">
        <f>IF('1044Bd Stammdaten Mitarb.'!C107="","",'1044Bd Stammdaten Mitarb.'!C107)</f>
        <v/>
      </c>
      <c r="D111" s="200" t="str">
        <f>IF('1044Bd Stammdaten Mitarb.'!G107-'1044Bd Stammdaten Mitarb.'!H107&lt;=0,"",'1044Bd Stammdaten Mitarb.'!G107-'1044Bd Stammdaten Mitarb.'!H107)</f>
        <v/>
      </c>
      <c r="E111" s="61" t="str">
        <f>IF('1044Bd Stammdaten Mitarb.'!I107="","",'1044Bd Stammdaten Mitarb.'!I107)</f>
        <v/>
      </c>
      <c r="F111" s="66" t="str">
        <f>IF('1044Bd Stammdaten Mitarb.'!A107="","",IF('1044Bd Stammdaten Mitarb.'!G107=0,0,E111/D111))</f>
        <v/>
      </c>
      <c r="G111" s="200" t="str">
        <f>IF(A111="","",IF('1044Bd Stammdaten Mitarb.'!J107&gt;'1044Ad Antrag'!$B$28,'1044Ad Antrag'!$B$28,'1044Bd Stammdaten Mitarb.'!J107))</f>
        <v/>
      </c>
      <c r="H111" s="60" t="str">
        <f>IF('1044Bd Stammdaten Mitarb.'!A107="","",IF(F111*21.7&gt;'1044Ad Antrag'!$B$28,'1044Ad Antrag'!$B$28,F111*21.7))</f>
        <v/>
      </c>
      <c r="I111" s="196" t="str">
        <f t="shared" ref="I111:I174" si="27">IF(A111="","",H111*0.8)</f>
        <v/>
      </c>
      <c r="J111" s="195" t="str">
        <f>IF('1044Bd Stammdaten Mitarb.'!K107="","",'1044Bd Stammdaten Mitarb.'!K107)</f>
        <v/>
      </c>
      <c r="K111" s="61" t="str">
        <f t="shared" ref="K111:K174" si="28">IF(A111="","",G111-H111)</f>
        <v/>
      </c>
      <c r="L111" s="197" t="str">
        <f t="shared" ref="L111:L174" si="29">IF(A111="","",IF(K111+J111&lt;=0,0,K111+J111))</f>
        <v/>
      </c>
      <c r="M111" s="201" t="str">
        <f t="shared" ref="M111:M174" si="30">IF(A111="","",IF(G111&lt;I111,IF(AND(H111-G111-J111&gt;0,H111-G111-J111&gt;H111-I111),H111-G111-J111,0),0))</f>
        <v/>
      </c>
      <c r="N111" s="202" t="str">
        <f t="shared" ref="N111:N174" si="31">IF(A111="","",M111*0.8)</f>
        <v/>
      </c>
      <c r="O111" s="115" t="str">
        <f>IF(A111="","",IF(N111=0,0,0.8*H111/21.7*'1044Ad Antrag'!$B$30))</f>
        <v/>
      </c>
      <c r="P111" s="195" t="str">
        <f t="shared" ref="P111:P174" si="32">IF(A111="","",IF(N111-O111&lt;0,0,N111-O111))</f>
        <v/>
      </c>
      <c r="Q111" s="61" t="str">
        <f>IF(A111="","",M111*'1044Ad Antrag'!$B$31)</f>
        <v/>
      </c>
      <c r="R111" s="199" t="str">
        <f t="shared" ref="R111:R174" si="33">IF(A111="","",P111+Q111)</f>
        <v/>
      </c>
      <c r="S111" s="14"/>
    </row>
    <row r="112" spans="1:19" ht="16.95" customHeight="1">
      <c r="A112" s="15" t="str">
        <f>IF('1044Bd Stammdaten Mitarb.'!A108="","",'1044Bd Stammdaten Mitarb.'!A108)</f>
        <v/>
      </c>
      <c r="B112" s="68" t="str">
        <f>IF('1044Bd Stammdaten Mitarb.'!B108="","",'1044Bd Stammdaten Mitarb.'!B108)</f>
        <v/>
      </c>
      <c r="C112" s="69" t="str">
        <f>IF('1044Bd Stammdaten Mitarb.'!C108="","",'1044Bd Stammdaten Mitarb.'!C108)</f>
        <v/>
      </c>
      <c r="D112" s="200" t="str">
        <f>IF('1044Bd Stammdaten Mitarb.'!G108-'1044Bd Stammdaten Mitarb.'!H108&lt;=0,"",'1044Bd Stammdaten Mitarb.'!G108-'1044Bd Stammdaten Mitarb.'!H108)</f>
        <v/>
      </c>
      <c r="E112" s="61" t="str">
        <f>IF('1044Bd Stammdaten Mitarb.'!I108="","",'1044Bd Stammdaten Mitarb.'!I108)</f>
        <v/>
      </c>
      <c r="F112" s="66" t="str">
        <f>IF('1044Bd Stammdaten Mitarb.'!A108="","",IF('1044Bd Stammdaten Mitarb.'!G108=0,0,E112/D112))</f>
        <v/>
      </c>
      <c r="G112" s="200" t="str">
        <f>IF(A112="","",IF('1044Bd Stammdaten Mitarb.'!J108&gt;'1044Ad Antrag'!$B$28,'1044Ad Antrag'!$B$28,'1044Bd Stammdaten Mitarb.'!J108))</f>
        <v/>
      </c>
      <c r="H112" s="60" t="str">
        <f>IF('1044Bd Stammdaten Mitarb.'!A108="","",IF(F112*21.7&gt;'1044Ad Antrag'!$B$28,'1044Ad Antrag'!$B$28,F112*21.7))</f>
        <v/>
      </c>
      <c r="I112" s="196" t="str">
        <f t="shared" si="27"/>
        <v/>
      </c>
      <c r="J112" s="195" t="str">
        <f>IF('1044Bd Stammdaten Mitarb.'!K108="","",'1044Bd Stammdaten Mitarb.'!K108)</f>
        <v/>
      </c>
      <c r="K112" s="61" t="str">
        <f t="shared" si="28"/>
        <v/>
      </c>
      <c r="L112" s="197" t="str">
        <f t="shared" si="29"/>
        <v/>
      </c>
      <c r="M112" s="201" t="str">
        <f t="shared" si="30"/>
        <v/>
      </c>
      <c r="N112" s="202" t="str">
        <f t="shared" si="31"/>
        <v/>
      </c>
      <c r="O112" s="115" t="str">
        <f>IF(A112="","",IF(N112=0,0,0.8*H112/21.7*'1044Ad Antrag'!$B$30))</f>
        <v/>
      </c>
      <c r="P112" s="195" t="str">
        <f t="shared" si="32"/>
        <v/>
      </c>
      <c r="Q112" s="61" t="str">
        <f>IF(A112="","",M112*'1044Ad Antrag'!$B$31)</f>
        <v/>
      </c>
      <c r="R112" s="199" t="str">
        <f t="shared" si="33"/>
        <v/>
      </c>
      <c r="S112" s="14"/>
    </row>
    <row r="113" spans="1:19" ht="16.95" customHeight="1">
      <c r="A113" s="15" t="str">
        <f>IF('1044Bd Stammdaten Mitarb.'!A109="","",'1044Bd Stammdaten Mitarb.'!A109)</f>
        <v/>
      </c>
      <c r="B113" s="68" t="str">
        <f>IF('1044Bd Stammdaten Mitarb.'!B109="","",'1044Bd Stammdaten Mitarb.'!B109)</f>
        <v/>
      </c>
      <c r="C113" s="69" t="str">
        <f>IF('1044Bd Stammdaten Mitarb.'!C109="","",'1044Bd Stammdaten Mitarb.'!C109)</f>
        <v/>
      </c>
      <c r="D113" s="200" t="str">
        <f>IF('1044Bd Stammdaten Mitarb.'!G109-'1044Bd Stammdaten Mitarb.'!H109&lt;=0,"",'1044Bd Stammdaten Mitarb.'!G109-'1044Bd Stammdaten Mitarb.'!H109)</f>
        <v/>
      </c>
      <c r="E113" s="61" t="str">
        <f>IF('1044Bd Stammdaten Mitarb.'!I109="","",'1044Bd Stammdaten Mitarb.'!I109)</f>
        <v/>
      </c>
      <c r="F113" s="66" t="str">
        <f>IF('1044Bd Stammdaten Mitarb.'!A109="","",IF('1044Bd Stammdaten Mitarb.'!G109=0,0,E113/D113))</f>
        <v/>
      </c>
      <c r="G113" s="200" t="str">
        <f>IF(A113="","",IF('1044Bd Stammdaten Mitarb.'!J109&gt;'1044Ad Antrag'!$B$28,'1044Ad Antrag'!$B$28,'1044Bd Stammdaten Mitarb.'!J109))</f>
        <v/>
      </c>
      <c r="H113" s="60" t="str">
        <f>IF('1044Bd Stammdaten Mitarb.'!A109="","",IF(F113*21.7&gt;'1044Ad Antrag'!$B$28,'1044Ad Antrag'!$B$28,F113*21.7))</f>
        <v/>
      </c>
      <c r="I113" s="196" t="str">
        <f t="shared" si="27"/>
        <v/>
      </c>
      <c r="J113" s="195" t="str">
        <f>IF('1044Bd Stammdaten Mitarb.'!K109="","",'1044Bd Stammdaten Mitarb.'!K109)</f>
        <v/>
      </c>
      <c r="K113" s="61" t="str">
        <f t="shared" si="28"/>
        <v/>
      </c>
      <c r="L113" s="197" t="str">
        <f t="shared" si="29"/>
        <v/>
      </c>
      <c r="M113" s="201" t="str">
        <f t="shared" si="30"/>
        <v/>
      </c>
      <c r="N113" s="202" t="str">
        <f t="shared" si="31"/>
        <v/>
      </c>
      <c r="O113" s="115" t="str">
        <f>IF(A113="","",IF(N113=0,0,0.8*H113/21.7*'1044Ad Antrag'!$B$30))</f>
        <v/>
      </c>
      <c r="P113" s="195" t="str">
        <f t="shared" si="32"/>
        <v/>
      </c>
      <c r="Q113" s="61" t="str">
        <f>IF(A113="","",M113*'1044Ad Antrag'!$B$31)</f>
        <v/>
      </c>
      <c r="R113" s="199" t="str">
        <f t="shared" si="33"/>
        <v/>
      </c>
      <c r="S113" s="14"/>
    </row>
    <row r="114" spans="1:19" ht="16.95" customHeight="1">
      <c r="A114" s="15" t="str">
        <f>IF('1044Bd Stammdaten Mitarb.'!A110="","",'1044Bd Stammdaten Mitarb.'!A110)</f>
        <v/>
      </c>
      <c r="B114" s="68" t="str">
        <f>IF('1044Bd Stammdaten Mitarb.'!B110="","",'1044Bd Stammdaten Mitarb.'!B110)</f>
        <v/>
      </c>
      <c r="C114" s="69" t="str">
        <f>IF('1044Bd Stammdaten Mitarb.'!C110="","",'1044Bd Stammdaten Mitarb.'!C110)</f>
        <v/>
      </c>
      <c r="D114" s="200" t="str">
        <f>IF('1044Bd Stammdaten Mitarb.'!G110-'1044Bd Stammdaten Mitarb.'!H110&lt;=0,"",'1044Bd Stammdaten Mitarb.'!G110-'1044Bd Stammdaten Mitarb.'!H110)</f>
        <v/>
      </c>
      <c r="E114" s="61" t="str">
        <f>IF('1044Bd Stammdaten Mitarb.'!I110="","",'1044Bd Stammdaten Mitarb.'!I110)</f>
        <v/>
      </c>
      <c r="F114" s="66" t="str">
        <f>IF('1044Bd Stammdaten Mitarb.'!A110="","",IF('1044Bd Stammdaten Mitarb.'!G110=0,0,E114/D114))</f>
        <v/>
      </c>
      <c r="G114" s="200" t="str">
        <f>IF(A114="","",IF('1044Bd Stammdaten Mitarb.'!J110&gt;'1044Ad Antrag'!$B$28,'1044Ad Antrag'!$B$28,'1044Bd Stammdaten Mitarb.'!J110))</f>
        <v/>
      </c>
      <c r="H114" s="60" t="str">
        <f>IF('1044Bd Stammdaten Mitarb.'!A110="","",IF(F114*21.7&gt;'1044Ad Antrag'!$B$28,'1044Ad Antrag'!$B$28,F114*21.7))</f>
        <v/>
      </c>
      <c r="I114" s="196" t="str">
        <f t="shared" si="27"/>
        <v/>
      </c>
      <c r="J114" s="195" t="str">
        <f>IF('1044Bd Stammdaten Mitarb.'!K110="","",'1044Bd Stammdaten Mitarb.'!K110)</f>
        <v/>
      </c>
      <c r="K114" s="61" t="str">
        <f t="shared" si="28"/>
        <v/>
      </c>
      <c r="L114" s="197" t="str">
        <f t="shared" si="29"/>
        <v/>
      </c>
      <c r="M114" s="201" t="str">
        <f t="shared" si="30"/>
        <v/>
      </c>
      <c r="N114" s="202" t="str">
        <f t="shared" si="31"/>
        <v/>
      </c>
      <c r="O114" s="115" t="str">
        <f>IF(A114="","",IF(N114=0,0,0.8*H114/21.7*'1044Ad Antrag'!$B$30))</f>
        <v/>
      </c>
      <c r="P114" s="195" t="str">
        <f t="shared" si="32"/>
        <v/>
      </c>
      <c r="Q114" s="61" t="str">
        <f>IF(A114="","",M114*'1044Ad Antrag'!$B$31)</f>
        <v/>
      </c>
      <c r="R114" s="199" t="str">
        <f t="shared" si="33"/>
        <v/>
      </c>
      <c r="S114" s="14"/>
    </row>
    <row r="115" spans="1:19" ht="16.95" customHeight="1">
      <c r="A115" s="15" t="str">
        <f>IF('1044Bd Stammdaten Mitarb.'!A111="","",'1044Bd Stammdaten Mitarb.'!A111)</f>
        <v/>
      </c>
      <c r="B115" s="68" t="str">
        <f>IF('1044Bd Stammdaten Mitarb.'!B111="","",'1044Bd Stammdaten Mitarb.'!B111)</f>
        <v/>
      </c>
      <c r="C115" s="69" t="str">
        <f>IF('1044Bd Stammdaten Mitarb.'!C111="","",'1044Bd Stammdaten Mitarb.'!C111)</f>
        <v/>
      </c>
      <c r="D115" s="200" t="str">
        <f>IF('1044Bd Stammdaten Mitarb.'!G111-'1044Bd Stammdaten Mitarb.'!H111&lt;=0,"",'1044Bd Stammdaten Mitarb.'!G111-'1044Bd Stammdaten Mitarb.'!H111)</f>
        <v/>
      </c>
      <c r="E115" s="61" t="str">
        <f>IF('1044Bd Stammdaten Mitarb.'!I111="","",'1044Bd Stammdaten Mitarb.'!I111)</f>
        <v/>
      </c>
      <c r="F115" s="66" t="str">
        <f>IF('1044Bd Stammdaten Mitarb.'!A111="","",IF('1044Bd Stammdaten Mitarb.'!G111=0,0,E115/D115))</f>
        <v/>
      </c>
      <c r="G115" s="200" t="str">
        <f>IF(A115="","",IF('1044Bd Stammdaten Mitarb.'!J111&gt;'1044Ad Antrag'!$B$28,'1044Ad Antrag'!$B$28,'1044Bd Stammdaten Mitarb.'!J111))</f>
        <v/>
      </c>
      <c r="H115" s="60" t="str">
        <f>IF('1044Bd Stammdaten Mitarb.'!A111="","",IF(F115*21.7&gt;'1044Ad Antrag'!$B$28,'1044Ad Antrag'!$B$28,F115*21.7))</f>
        <v/>
      </c>
      <c r="I115" s="196" t="str">
        <f t="shared" si="27"/>
        <v/>
      </c>
      <c r="J115" s="195" t="str">
        <f>IF('1044Bd Stammdaten Mitarb.'!K111="","",'1044Bd Stammdaten Mitarb.'!K111)</f>
        <v/>
      </c>
      <c r="K115" s="61" t="str">
        <f t="shared" si="28"/>
        <v/>
      </c>
      <c r="L115" s="197" t="str">
        <f t="shared" si="29"/>
        <v/>
      </c>
      <c r="M115" s="201" t="str">
        <f t="shared" si="30"/>
        <v/>
      </c>
      <c r="N115" s="202" t="str">
        <f t="shared" si="31"/>
        <v/>
      </c>
      <c r="O115" s="115" t="str">
        <f>IF(A115="","",IF(N115=0,0,0.8*H115/21.7*'1044Ad Antrag'!$B$30))</f>
        <v/>
      </c>
      <c r="P115" s="195" t="str">
        <f t="shared" si="32"/>
        <v/>
      </c>
      <c r="Q115" s="61" t="str">
        <f>IF(A115="","",M115*'1044Ad Antrag'!$B$31)</f>
        <v/>
      </c>
      <c r="R115" s="199" t="str">
        <f t="shared" si="33"/>
        <v/>
      </c>
      <c r="S115" s="14"/>
    </row>
    <row r="116" spans="1:19" ht="16.95" customHeight="1">
      <c r="A116" s="15" t="str">
        <f>IF('1044Bd Stammdaten Mitarb.'!A112="","",'1044Bd Stammdaten Mitarb.'!A112)</f>
        <v/>
      </c>
      <c r="B116" s="68" t="str">
        <f>IF('1044Bd Stammdaten Mitarb.'!B112="","",'1044Bd Stammdaten Mitarb.'!B112)</f>
        <v/>
      </c>
      <c r="C116" s="69" t="str">
        <f>IF('1044Bd Stammdaten Mitarb.'!C112="","",'1044Bd Stammdaten Mitarb.'!C112)</f>
        <v/>
      </c>
      <c r="D116" s="200" t="str">
        <f>IF('1044Bd Stammdaten Mitarb.'!G112-'1044Bd Stammdaten Mitarb.'!H112&lt;=0,"",'1044Bd Stammdaten Mitarb.'!G112-'1044Bd Stammdaten Mitarb.'!H112)</f>
        <v/>
      </c>
      <c r="E116" s="61" t="str">
        <f>IF('1044Bd Stammdaten Mitarb.'!I112="","",'1044Bd Stammdaten Mitarb.'!I112)</f>
        <v/>
      </c>
      <c r="F116" s="66" t="str">
        <f>IF('1044Bd Stammdaten Mitarb.'!A112="","",IF('1044Bd Stammdaten Mitarb.'!G112=0,0,E116/D116))</f>
        <v/>
      </c>
      <c r="G116" s="200" t="str">
        <f>IF(A116="","",IF('1044Bd Stammdaten Mitarb.'!J112&gt;'1044Ad Antrag'!$B$28,'1044Ad Antrag'!$B$28,'1044Bd Stammdaten Mitarb.'!J112))</f>
        <v/>
      </c>
      <c r="H116" s="60" t="str">
        <f>IF('1044Bd Stammdaten Mitarb.'!A112="","",IF(F116*21.7&gt;'1044Ad Antrag'!$B$28,'1044Ad Antrag'!$B$28,F116*21.7))</f>
        <v/>
      </c>
      <c r="I116" s="196" t="str">
        <f t="shared" si="27"/>
        <v/>
      </c>
      <c r="J116" s="195" t="str">
        <f>IF('1044Bd Stammdaten Mitarb.'!K112="","",'1044Bd Stammdaten Mitarb.'!K112)</f>
        <v/>
      </c>
      <c r="K116" s="61" t="str">
        <f t="shared" si="28"/>
        <v/>
      </c>
      <c r="L116" s="197" t="str">
        <f t="shared" si="29"/>
        <v/>
      </c>
      <c r="M116" s="201" t="str">
        <f t="shared" si="30"/>
        <v/>
      </c>
      <c r="N116" s="202" t="str">
        <f t="shared" si="31"/>
        <v/>
      </c>
      <c r="O116" s="115" t="str">
        <f>IF(A116="","",IF(N116=0,0,0.8*H116/21.7*'1044Ad Antrag'!$B$30))</f>
        <v/>
      </c>
      <c r="P116" s="195" t="str">
        <f t="shared" si="32"/>
        <v/>
      </c>
      <c r="Q116" s="61" t="str">
        <f>IF(A116="","",M116*'1044Ad Antrag'!$B$31)</f>
        <v/>
      </c>
      <c r="R116" s="199" t="str">
        <f t="shared" si="33"/>
        <v/>
      </c>
      <c r="S116" s="14"/>
    </row>
    <row r="117" spans="1:19" ht="16.95" customHeight="1">
      <c r="A117" s="15" t="str">
        <f>IF('1044Bd Stammdaten Mitarb.'!A113="","",'1044Bd Stammdaten Mitarb.'!A113)</f>
        <v/>
      </c>
      <c r="B117" s="68" t="str">
        <f>IF('1044Bd Stammdaten Mitarb.'!B113="","",'1044Bd Stammdaten Mitarb.'!B113)</f>
        <v/>
      </c>
      <c r="C117" s="69" t="str">
        <f>IF('1044Bd Stammdaten Mitarb.'!C113="","",'1044Bd Stammdaten Mitarb.'!C113)</f>
        <v/>
      </c>
      <c r="D117" s="200" t="str">
        <f>IF('1044Bd Stammdaten Mitarb.'!G113-'1044Bd Stammdaten Mitarb.'!H113&lt;=0,"",'1044Bd Stammdaten Mitarb.'!G113-'1044Bd Stammdaten Mitarb.'!H113)</f>
        <v/>
      </c>
      <c r="E117" s="61" t="str">
        <f>IF('1044Bd Stammdaten Mitarb.'!I113="","",'1044Bd Stammdaten Mitarb.'!I113)</f>
        <v/>
      </c>
      <c r="F117" s="66" t="str">
        <f>IF('1044Bd Stammdaten Mitarb.'!A113="","",IF('1044Bd Stammdaten Mitarb.'!G113=0,0,E117/D117))</f>
        <v/>
      </c>
      <c r="G117" s="200" t="str">
        <f>IF(A117="","",IF('1044Bd Stammdaten Mitarb.'!J113&gt;'1044Ad Antrag'!$B$28,'1044Ad Antrag'!$B$28,'1044Bd Stammdaten Mitarb.'!J113))</f>
        <v/>
      </c>
      <c r="H117" s="60" t="str">
        <f>IF('1044Bd Stammdaten Mitarb.'!A113="","",IF(F117*21.7&gt;'1044Ad Antrag'!$B$28,'1044Ad Antrag'!$B$28,F117*21.7))</f>
        <v/>
      </c>
      <c r="I117" s="196" t="str">
        <f t="shared" si="27"/>
        <v/>
      </c>
      <c r="J117" s="195" t="str">
        <f>IF('1044Bd Stammdaten Mitarb.'!K113="","",'1044Bd Stammdaten Mitarb.'!K113)</f>
        <v/>
      </c>
      <c r="K117" s="61" t="str">
        <f t="shared" si="28"/>
        <v/>
      </c>
      <c r="L117" s="197" t="str">
        <f t="shared" si="29"/>
        <v/>
      </c>
      <c r="M117" s="201" t="str">
        <f t="shared" si="30"/>
        <v/>
      </c>
      <c r="N117" s="202" t="str">
        <f t="shared" si="31"/>
        <v/>
      </c>
      <c r="O117" s="115" t="str">
        <f>IF(A117="","",IF(N117=0,0,0.8*H117/21.7*'1044Ad Antrag'!$B$30))</f>
        <v/>
      </c>
      <c r="P117" s="195" t="str">
        <f t="shared" si="32"/>
        <v/>
      </c>
      <c r="Q117" s="61" t="str">
        <f>IF(A117="","",M117*'1044Ad Antrag'!$B$31)</f>
        <v/>
      </c>
      <c r="R117" s="199" t="str">
        <f t="shared" si="33"/>
        <v/>
      </c>
      <c r="S117" s="14"/>
    </row>
    <row r="118" spans="1:19" ht="16.95" customHeight="1">
      <c r="A118" s="15" t="str">
        <f>IF('1044Bd Stammdaten Mitarb.'!A114="","",'1044Bd Stammdaten Mitarb.'!A114)</f>
        <v/>
      </c>
      <c r="B118" s="68" t="str">
        <f>IF('1044Bd Stammdaten Mitarb.'!B114="","",'1044Bd Stammdaten Mitarb.'!B114)</f>
        <v/>
      </c>
      <c r="C118" s="69" t="str">
        <f>IF('1044Bd Stammdaten Mitarb.'!C114="","",'1044Bd Stammdaten Mitarb.'!C114)</f>
        <v/>
      </c>
      <c r="D118" s="200" t="str">
        <f>IF('1044Bd Stammdaten Mitarb.'!G114-'1044Bd Stammdaten Mitarb.'!H114&lt;=0,"",'1044Bd Stammdaten Mitarb.'!G114-'1044Bd Stammdaten Mitarb.'!H114)</f>
        <v/>
      </c>
      <c r="E118" s="61" t="str">
        <f>IF('1044Bd Stammdaten Mitarb.'!I114="","",'1044Bd Stammdaten Mitarb.'!I114)</f>
        <v/>
      </c>
      <c r="F118" s="66" t="str">
        <f>IF('1044Bd Stammdaten Mitarb.'!A114="","",IF('1044Bd Stammdaten Mitarb.'!G114=0,0,E118/D118))</f>
        <v/>
      </c>
      <c r="G118" s="200" t="str">
        <f>IF(A118="","",IF('1044Bd Stammdaten Mitarb.'!J114&gt;'1044Ad Antrag'!$B$28,'1044Ad Antrag'!$B$28,'1044Bd Stammdaten Mitarb.'!J114))</f>
        <v/>
      </c>
      <c r="H118" s="60" t="str">
        <f>IF('1044Bd Stammdaten Mitarb.'!A114="","",IF(F118*21.7&gt;'1044Ad Antrag'!$B$28,'1044Ad Antrag'!$B$28,F118*21.7))</f>
        <v/>
      </c>
      <c r="I118" s="196" t="str">
        <f t="shared" si="27"/>
        <v/>
      </c>
      <c r="J118" s="195" t="str">
        <f>IF('1044Bd Stammdaten Mitarb.'!K114="","",'1044Bd Stammdaten Mitarb.'!K114)</f>
        <v/>
      </c>
      <c r="K118" s="61" t="str">
        <f t="shared" si="28"/>
        <v/>
      </c>
      <c r="L118" s="197" t="str">
        <f t="shared" si="29"/>
        <v/>
      </c>
      <c r="M118" s="201" t="str">
        <f t="shared" si="30"/>
        <v/>
      </c>
      <c r="N118" s="202" t="str">
        <f t="shared" si="31"/>
        <v/>
      </c>
      <c r="O118" s="115" t="str">
        <f>IF(A118="","",IF(N118=0,0,0.8*H118/21.7*'1044Ad Antrag'!$B$30))</f>
        <v/>
      </c>
      <c r="P118" s="195" t="str">
        <f t="shared" si="32"/>
        <v/>
      </c>
      <c r="Q118" s="61" t="str">
        <f>IF(A118="","",M118*'1044Ad Antrag'!$B$31)</f>
        <v/>
      </c>
      <c r="R118" s="199" t="str">
        <f t="shared" si="33"/>
        <v/>
      </c>
      <c r="S118" s="14"/>
    </row>
    <row r="119" spans="1:19" ht="16.95" customHeight="1">
      <c r="A119" s="15" t="str">
        <f>IF('1044Bd Stammdaten Mitarb.'!A115="","",'1044Bd Stammdaten Mitarb.'!A115)</f>
        <v/>
      </c>
      <c r="B119" s="68" t="str">
        <f>IF('1044Bd Stammdaten Mitarb.'!B115="","",'1044Bd Stammdaten Mitarb.'!B115)</f>
        <v/>
      </c>
      <c r="C119" s="69" t="str">
        <f>IF('1044Bd Stammdaten Mitarb.'!C115="","",'1044Bd Stammdaten Mitarb.'!C115)</f>
        <v/>
      </c>
      <c r="D119" s="200" t="str">
        <f>IF('1044Bd Stammdaten Mitarb.'!G115-'1044Bd Stammdaten Mitarb.'!H115&lt;=0,"",'1044Bd Stammdaten Mitarb.'!G115-'1044Bd Stammdaten Mitarb.'!H115)</f>
        <v/>
      </c>
      <c r="E119" s="61" t="str">
        <f>IF('1044Bd Stammdaten Mitarb.'!I115="","",'1044Bd Stammdaten Mitarb.'!I115)</f>
        <v/>
      </c>
      <c r="F119" s="66" t="str">
        <f>IF('1044Bd Stammdaten Mitarb.'!A115="","",IF('1044Bd Stammdaten Mitarb.'!G115=0,0,E119/D119))</f>
        <v/>
      </c>
      <c r="G119" s="200" t="str">
        <f>IF(A119="","",IF('1044Bd Stammdaten Mitarb.'!J115&gt;'1044Ad Antrag'!$B$28,'1044Ad Antrag'!$B$28,'1044Bd Stammdaten Mitarb.'!J115))</f>
        <v/>
      </c>
      <c r="H119" s="60" t="str">
        <f>IF('1044Bd Stammdaten Mitarb.'!A115="","",IF(F119*21.7&gt;'1044Ad Antrag'!$B$28,'1044Ad Antrag'!$B$28,F119*21.7))</f>
        <v/>
      </c>
      <c r="I119" s="196" t="str">
        <f t="shared" si="27"/>
        <v/>
      </c>
      <c r="J119" s="195" t="str">
        <f>IF('1044Bd Stammdaten Mitarb.'!K115="","",'1044Bd Stammdaten Mitarb.'!K115)</f>
        <v/>
      </c>
      <c r="K119" s="61" t="str">
        <f t="shared" si="28"/>
        <v/>
      </c>
      <c r="L119" s="197" t="str">
        <f t="shared" si="29"/>
        <v/>
      </c>
      <c r="M119" s="201" t="str">
        <f t="shared" si="30"/>
        <v/>
      </c>
      <c r="N119" s="202" t="str">
        <f t="shared" si="31"/>
        <v/>
      </c>
      <c r="O119" s="115" t="str">
        <f>IF(A119="","",IF(N119=0,0,0.8*H119/21.7*'1044Ad Antrag'!$B$30))</f>
        <v/>
      </c>
      <c r="P119" s="195" t="str">
        <f t="shared" si="32"/>
        <v/>
      </c>
      <c r="Q119" s="61" t="str">
        <f>IF(A119="","",M119*'1044Ad Antrag'!$B$31)</f>
        <v/>
      </c>
      <c r="R119" s="199" t="str">
        <f t="shared" si="33"/>
        <v/>
      </c>
      <c r="S119" s="14"/>
    </row>
    <row r="120" spans="1:19" ht="16.95" customHeight="1">
      <c r="A120" s="15" t="str">
        <f>IF('1044Bd Stammdaten Mitarb.'!A116="","",'1044Bd Stammdaten Mitarb.'!A116)</f>
        <v/>
      </c>
      <c r="B120" s="68" t="str">
        <f>IF('1044Bd Stammdaten Mitarb.'!B116="","",'1044Bd Stammdaten Mitarb.'!B116)</f>
        <v/>
      </c>
      <c r="C120" s="69" t="str">
        <f>IF('1044Bd Stammdaten Mitarb.'!C116="","",'1044Bd Stammdaten Mitarb.'!C116)</f>
        <v/>
      </c>
      <c r="D120" s="200" t="str">
        <f>IF('1044Bd Stammdaten Mitarb.'!G116-'1044Bd Stammdaten Mitarb.'!H116&lt;=0,"",'1044Bd Stammdaten Mitarb.'!G116-'1044Bd Stammdaten Mitarb.'!H116)</f>
        <v/>
      </c>
      <c r="E120" s="61" t="str">
        <f>IF('1044Bd Stammdaten Mitarb.'!I116="","",'1044Bd Stammdaten Mitarb.'!I116)</f>
        <v/>
      </c>
      <c r="F120" s="66" t="str">
        <f>IF('1044Bd Stammdaten Mitarb.'!A116="","",IF('1044Bd Stammdaten Mitarb.'!G116=0,0,E120/D120))</f>
        <v/>
      </c>
      <c r="G120" s="200" t="str">
        <f>IF(A120="","",IF('1044Bd Stammdaten Mitarb.'!J116&gt;'1044Ad Antrag'!$B$28,'1044Ad Antrag'!$B$28,'1044Bd Stammdaten Mitarb.'!J116))</f>
        <v/>
      </c>
      <c r="H120" s="60" t="str">
        <f>IF('1044Bd Stammdaten Mitarb.'!A116="","",IF(F120*21.7&gt;'1044Ad Antrag'!$B$28,'1044Ad Antrag'!$B$28,F120*21.7))</f>
        <v/>
      </c>
      <c r="I120" s="196" t="str">
        <f t="shared" si="27"/>
        <v/>
      </c>
      <c r="J120" s="195" t="str">
        <f>IF('1044Bd Stammdaten Mitarb.'!K116="","",'1044Bd Stammdaten Mitarb.'!K116)</f>
        <v/>
      </c>
      <c r="K120" s="61" t="str">
        <f t="shared" si="28"/>
        <v/>
      </c>
      <c r="L120" s="197" t="str">
        <f t="shared" si="29"/>
        <v/>
      </c>
      <c r="M120" s="201" t="str">
        <f t="shared" si="30"/>
        <v/>
      </c>
      <c r="N120" s="202" t="str">
        <f t="shared" si="31"/>
        <v/>
      </c>
      <c r="O120" s="115" t="str">
        <f>IF(A120="","",IF(N120=0,0,0.8*H120/21.7*'1044Ad Antrag'!$B$30))</f>
        <v/>
      </c>
      <c r="P120" s="195" t="str">
        <f t="shared" si="32"/>
        <v/>
      </c>
      <c r="Q120" s="61" t="str">
        <f>IF(A120="","",M120*'1044Ad Antrag'!$B$31)</f>
        <v/>
      </c>
      <c r="R120" s="199" t="str">
        <f t="shared" si="33"/>
        <v/>
      </c>
      <c r="S120" s="14"/>
    </row>
    <row r="121" spans="1:19" ht="16.95" customHeight="1">
      <c r="A121" s="15" t="str">
        <f>IF('1044Bd Stammdaten Mitarb.'!A117="","",'1044Bd Stammdaten Mitarb.'!A117)</f>
        <v/>
      </c>
      <c r="B121" s="68" t="str">
        <f>IF('1044Bd Stammdaten Mitarb.'!B117="","",'1044Bd Stammdaten Mitarb.'!B117)</f>
        <v/>
      </c>
      <c r="C121" s="69" t="str">
        <f>IF('1044Bd Stammdaten Mitarb.'!C117="","",'1044Bd Stammdaten Mitarb.'!C117)</f>
        <v/>
      </c>
      <c r="D121" s="200" t="str">
        <f>IF('1044Bd Stammdaten Mitarb.'!G117-'1044Bd Stammdaten Mitarb.'!H117&lt;=0,"",'1044Bd Stammdaten Mitarb.'!G117-'1044Bd Stammdaten Mitarb.'!H117)</f>
        <v/>
      </c>
      <c r="E121" s="61" t="str">
        <f>IF('1044Bd Stammdaten Mitarb.'!I117="","",'1044Bd Stammdaten Mitarb.'!I117)</f>
        <v/>
      </c>
      <c r="F121" s="66" t="str">
        <f>IF('1044Bd Stammdaten Mitarb.'!A117="","",IF('1044Bd Stammdaten Mitarb.'!G117=0,0,E121/D121))</f>
        <v/>
      </c>
      <c r="G121" s="200" t="str">
        <f>IF(A121="","",IF('1044Bd Stammdaten Mitarb.'!J117&gt;'1044Ad Antrag'!$B$28,'1044Ad Antrag'!$B$28,'1044Bd Stammdaten Mitarb.'!J117))</f>
        <v/>
      </c>
      <c r="H121" s="60" t="str">
        <f>IF('1044Bd Stammdaten Mitarb.'!A117="","",IF(F121*21.7&gt;'1044Ad Antrag'!$B$28,'1044Ad Antrag'!$B$28,F121*21.7))</f>
        <v/>
      </c>
      <c r="I121" s="196" t="str">
        <f t="shared" si="27"/>
        <v/>
      </c>
      <c r="J121" s="195" t="str">
        <f>IF('1044Bd Stammdaten Mitarb.'!K117="","",'1044Bd Stammdaten Mitarb.'!K117)</f>
        <v/>
      </c>
      <c r="K121" s="61" t="str">
        <f t="shared" si="28"/>
        <v/>
      </c>
      <c r="L121" s="197" t="str">
        <f t="shared" si="29"/>
        <v/>
      </c>
      <c r="M121" s="201" t="str">
        <f t="shared" si="30"/>
        <v/>
      </c>
      <c r="N121" s="202" t="str">
        <f t="shared" si="31"/>
        <v/>
      </c>
      <c r="O121" s="115" t="str">
        <f>IF(A121="","",IF(N121=0,0,0.8*H121/21.7*'1044Ad Antrag'!$B$30))</f>
        <v/>
      </c>
      <c r="P121" s="195" t="str">
        <f t="shared" si="32"/>
        <v/>
      </c>
      <c r="Q121" s="61" t="str">
        <f>IF(A121="","",M121*'1044Ad Antrag'!$B$31)</f>
        <v/>
      </c>
      <c r="R121" s="199" t="str">
        <f t="shared" si="33"/>
        <v/>
      </c>
      <c r="S121" s="14"/>
    </row>
    <row r="122" spans="1:19" ht="16.95" customHeight="1">
      <c r="A122" s="15" t="str">
        <f>IF('1044Bd Stammdaten Mitarb.'!A118="","",'1044Bd Stammdaten Mitarb.'!A118)</f>
        <v/>
      </c>
      <c r="B122" s="68" t="str">
        <f>IF('1044Bd Stammdaten Mitarb.'!B118="","",'1044Bd Stammdaten Mitarb.'!B118)</f>
        <v/>
      </c>
      <c r="C122" s="69" t="str">
        <f>IF('1044Bd Stammdaten Mitarb.'!C118="","",'1044Bd Stammdaten Mitarb.'!C118)</f>
        <v/>
      </c>
      <c r="D122" s="200" t="str">
        <f>IF('1044Bd Stammdaten Mitarb.'!G118-'1044Bd Stammdaten Mitarb.'!H118&lt;=0,"",'1044Bd Stammdaten Mitarb.'!G118-'1044Bd Stammdaten Mitarb.'!H118)</f>
        <v/>
      </c>
      <c r="E122" s="61" t="str">
        <f>IF('1044Bd Stammdaten Mitarb.'!I118="","",'1044Bd Stammdaten Mitarb.'!I118)</f>
        <v/>
      </c>
      <c r="F122" s="66" t="str">
        <f>IF('1044Bd Stammdaten Mitarb.'!A118="","",IF('1044Bd Stammdaten Mitarb.'!G118=0,0,E122/D122))</f>
        <v/>
      </c>
      <c r="G122" s="200" t="str">
        <f>IF(A122="","",IF('1044Bd Stammdaten Mitarb.'!J118&gt;'1044Ad Antrag'!$B$28,'1044Ad Antrag'!$B$28,'1044Bd Stammdaten Mitarb.'!J118))</f>
        <v/>
      </c>
      <c r="H122" s="60" t="str">
        <f>IF('1044Bd Stammdaten Mitarb.'!A118="","",IF(F122*21.7&gt;'1044Ad Antrag'!$B$28,'1044Ad Antrag'!$B$28,F122*21.7))</f>
        <v/>
      </c>
      <c r="I122" s="196" t="str">
        <f t="shared" si="27"/>
        <v/>
      </c>
      <c r="J122" s="195" t="str">
        <f>IF('1044Bd Stammdaten Mitarb.'!K118="","",'1044Bd Stammdaten Mitarb.'!K118)</f>
        <v/>
      </c>
      <c r="K122" s="61" t="str">
        <f t="shared" si="28"/>
        <v/>
      </c>
      <c r="L122" s="197" t="str">
        <f t="shared" si="29"/>
        <v/>
      </c>
      <c r="M122" s="201" t="str">
        <f t="shared" si="30"/>
        <v/>
      </c>
      <c r="N122" s="202" t="str">
        <f t="shared" si="31"/>
        <v/>
      </c>
      <c r="O122" s="115" t="str">
        <f>IF(A122="","",IF(N122=0,0,0.8*H122/21.7*'1044Ad Antrag'!$B$30))</f>
        <v/>
      </c>
      <c r="P122" s="195" t="str">
        <f t="shared" si="32"/>
        <v/>
      </c>
      <c r="Q122" s="61" t="str">
        <f>IF(A122="","",M122*'1044Ad Antrag'!$B$31)</f>
        <v/>
      </c>
      <c r="R122" s="199" t="str">
        <f t="shared" si="33"/>
        <v/>
      </c>
      <c r="S122" s="14"/>
    </row>
    <row r="123" spans="1:19" ht="16.95" customHeight="1">
      <c r="A123" s="15" t="str">
        <f>IF('1044Bd Stammdaten Mitarb.'!A119="","",'1044Bd Stammdaten Mitarb.'!A119)</f>
        <v/>
      </c>
      <c r="B123" s="68" t="str">
        <f>IF('1044Bd Stammdaten Mitarb.'!B119="","",'1044Bd Stammdaten Mitarb.'!B119)</f>
        <v/>
      </c>
      <c r="C123" s="69" t="str">
        <f>IF('1044Bd Stammdaten Mitarb.'!C119="","",'1044Bd Stammdaten Mitarb.'!C119)</f>
        <v/>
      </c>
      <c r="D123" s="200" t="str">
        <f>IF('1044Bd Stammdaten Mitarb.'!G119-'1044Bd Stammdaten Mitarb.'!H119&lt;=0,"",'1044Bd Stammdaten Mitarb.'!G119-'1044Bd Stammdaten Mitarb.'!H119)</f>
        <v/>
      </c>
      <c r="E123" s="61" t="str">
        <f>IF('1044Bd Stammdaten Mitarb.'!I119="","",'1044Bd Stammdaten Mitarb.'!I119)</f>
        <v/>
      </c>
      <c r="F123" s="66" t="str">
        <f>IF('1044Bd Stammdaten Mitarb.'!A119="","",IF('1044Bd Stammdaten Mitarb.'!G119=0,0,E123/D123))</f>
        <v/>
      </c>
      <c r="G123" s="200" t="str">
        <f>IF(A123="","",IF('1044Bd Stammdaten Mitarb.'!J119&gt;'1044Ad Antrag'!$B$28,'1044Ad Antrag'!$B$28,'1044Bd Stammdaten Mitarb.'!J119))</f>
        <v/>
      </c>
      <c r="H123" s="60" t="str">
        <f>IF('1044Bd Stammdaten Mitarb.'!A119="","",IF(F123*21.7&gt;'1044Ad Antrag'!$B$28,'1044Ad Antrag'!$B$28,F123*21.7))</f>
        <v/>
      </c>
      <c r="I123" s="196" t="str">
        <f t="shared" si="27"/>
        <v/>
      </c>
      <c r="J123" s="195" t="str">
        <f>IF('1044Bd Stammdaten Mitarb.'!K119="","",'1044Bd Stammdaten Mitarb.'!K119)</f>
        <v/>
      </c>
      <c r="K123" s="61" t="str">
        <f t="shared" si="28"/>
        <v/>
      </c>
      <c r="L123" s="197" t="str">
        <f t="shared" si="29"/>
        <v/>
      </c>
      <c r="M123" s="201" t="str">
        <f t="shared" si="30"/>
        <v/>
      </c>
      <c r="N123" s="202" t="str">
        <f t="shared" si="31"/>
        <v/>
      </c>
      <c r="O123" s="115" t="str">
        <f>IF(A123="","",IF(N123=0,0,0.8*H123/21.7*'1044Ad Antrag'!$B$30))</f>
        <v/>
      </c>
      <c r="P123" s="195" t="str">
        <f t="shared" si="32"/>
        <v/>
      </c>
      <c r="Q123" s="61" t="str">
        <f>IF(A123="","",M123*'1044Ad Antrag'!$B$31)</f>
        <v/>
      </c>
      <c r="R123" s="199" t="str">
        <f t="shared" si="33"/>
        <v/>
      </c>
      <c r="S123" s="14"/>
    </row>
    <row r="124" spans="1:19" ht="16.95" customHeight="1">
      <c r="A124" s="15" t="str">
        <f>IF('1044Bd Stammdaten Mitarb.'!A120="","",'1044Bd Stammdaten Mitarb.'!A120)</f>
        <v/>
      </c>
      <c r="B124" s="68" t="str">
        <f>IF('1044Bd Stammdaten Mitarb.'!B120="","",'1044Bd Stammdaten Mitarb.'!B120)</f>
        <v/>
      </c>
      <c r="C124" s="69" t="str">
        <f>IF('1044Bd Stammdaten Mitarb.'!C120="","",'1044Bd Stammdaten Mitarb.'!C120)</f>
        <v/>
      </c>
      <c r="D124" s="200" t="str">
        <f>IF('1044Bd Stammdaten Mitarb.'!G120-'1044Bd Stammdaten Mitarb.'!H120&lt;=0,"",'1044Bd Stammdaten Mitarb.'!G120-'1044Bd Stammdaten Mitarb.'!H120)</f>
        <v/>
      </c>
      <c r="E124" s="61" t="str">
        <f>IF('1044Bd Stammdaten Mitarb.'!I120="","",'1044Bd Stammdaten Mitarb.'!I120)</f>
        <v/>
      </c>
      <c r="F124" s="66" t="str">
        <f>IF('1044Bd Stammdaten Mitarb.'!A120="","",IF('1044Bd Stammdaten Mitarb.'!G120=0,0,E124/D124))</f>
        <v/>
      </c>
      <c r="G124" s="200" t="str">
        <f>IF(A124="","",IF('1044Bd Stammdaten Mitarb.'!J120&gt;'1044Ad Antrag'!$B$28,'1044Ad Antrag'!$B$28,'1044Bd Stammdaten Mitarb.'!J120))</f>
        <v/>
      </c>
      <c r="H124" s="60" t="str">
        <f>IF('1044Bd Stammdaten Mitarb.'!A120="","",IF(F124*21.7&gt;'1044Ad Antrag'!$B$28,'1044Ad Antrag'!$B$28,F124*21.7))</f>
        <v/>
      </c>
      <c r="I124" s="196" t="str">
        <f t="shared" si="27"/>
        <v/>
      </c>
      <c r="J124" s="195" t="str">
        <f>IF('1044Bd Stammdaten Mitarb.'!K120="","",'1044Bd Stammdaten Mitarb.'!K120)</f>
        <v/>
      </c>
      <c r="K124" s="61" t="str">
        <f t="shared" si="28"/>
        <v/>
      </c>
      <c r="L124" s="197" t="str">
        <f t="shared" si="29"/>
        <v/>
      </c>
      <c r="M124" s="201" t="str">
        <f t="shared" si="30"/>
        <v/>
      </c>
      <c r="N124" s="202" t="str">
        <f t="shared" si="31"/>
        <v/>
      </c>
      <c r="O124" s="115" t="str">
        <f>IF(A124="","",IF(N124=0,0,0.8*H124/21.7*'1044Ad Antrag'!$B$30))</f>
        <v/>
      </c>
      <c r="P124" s="195" t="str">
        <f t="shared" si="32"/>
        <v/>
      </c>
      <c r="Q124" s="61" t="str">
        <f>IF(A124="","",M124*'1044Ad Antrag'!$B$31)</f>
        <v/>
      </c>
      <c r="R124" s="199" t="str">
        <f t="shared" si="33"/>
        <v/>
      </c>
      <c r="S124" s="14"/>
    </row>
    <row r="125" spans="1:19" ht="16.95" customHeight="1">
      <c r="A125" s="15" t="str">
        <f>IF('1044Bd Stammdaten Mitarb.'!A121="","",'1044Bd Stammdaten Mitarb.'!A121)</f>
        <v/>
      </c>
      <c r="B125" s="68" t="str">
        <f>IF('1044Bd Stammdaten Mitarb.'!B121="","",'1044Bd Stammdaten Mitarb.'!B121)</f>
        <v/>
      </c>
      <c r="C125" s="69" t="str">
        <f>IF('1044Bd Stammdaten Mitarb.'!C121="","",'1044Bd Stammdaten Mitarb.'!C121)</f>
        <v/>
      </c>
      <c r="D125" s="200" t="str">
        <f>IF('1044Bd Stammdaten Mitarb.'!G121-'1044Bd Stammdaten Mitarb.'!H121&lt;=0,"",'1044Bd Stammdaten Mitarb.'!G121-'1044Bd Stammdaten Mitarb.'!H121)</f>
        <v/>
      </c>
      <c r="E125" s="61" t="str">
        <f>IF('1044Bd Stammdaten Mitarb.'!I121="","",'1044Bd Stammdaten Mitarb.'!I121)</f>
        <v/>
      </c>
      <c r="F125" s="66" t="str">
        <f>IF('1044Bd Stammdaten Mitarb.'!A121="","",IF('1044Bd Stammdaten Mitarb.'!G121=0,0,E125/D125))</f>
        <v/>
      </c>
      <c r="G125" s="200" t="str">
        <f>IF(A125="","",IF('1044Bd Stammdaten Mitarb.'!J121&gt;'1044Ad Antrag'!$B$28,'1044Ad Antrag'!$B$28,'1044Bd Stammdaten Mitarb.'!J121))</f>
        <v/>
      </c>
      <c r="H125" s="60" t="str">
        <f>IF('1044Bd Stammdaten Mitarb.'!A121="","",IF(F125*21.7&gt;'1044Ad Antrag'!$B$28,'1044Ad Antrag'!$B$28,F125*21.7))</f>
        <v/>
      </c>
      <c r="I125" s="196" t="str">
        <f t="shared" si="27"/>
        <v/>
      </c>
      <c r="J125" s="195" t="str">
        <f>IF('1044Bd Stammdaten Mitarb.'!K121="","",'1044Bd Stammdaten Mitarb.'!K121)</f>
        <v/>
      </c>
      <c r="K125" s="61" t="str">
        <f t="shared" si="28"/>
        <v/>
      </c>
      <c r="L125" s="197" t="str">
        <f t="shared" si="29"/>
        <v/>
      </c>
      <c r="M125" s="201" t="str">
        <f t="shared" si="30"/>
        <v/>
      </c>
      <c r="N125" s="202" t="str">
        <f t="shared" si="31"/>
        <v/>
      </c>
      <c r="O125" s="115" t="str">
        <f>IF(A125="","",IF(N125=0,0,0.8*H125/21.7*'1044Ad Antrag'!$B$30))</f>
        <v/>
      </c>
      <c r="P125" s="195" t="str">
        <f t="shared" si="32"/>
        <v/>
      </c>
      <c r="Q125" s="61" t="str">
        <f>IF(A125="","",M125*'1044Ad Antrag'!$B$31)</f>
        <v/>
      </c>
      <c r="R125" s="199" t="str">
        <f t="shared" si="33"/>
        <v/>
      </c>
      <c r="S125" s="14"/>
    </row>
    <row r="126" spans="1:19" ht="16.95" customHeight="1">
      <c r="A126" s="15" t="str">
        <f>IF('1044Bd Stammdaten Mitarb.'!A122="","",'1044Bd Stammdaten Mitarb.'!A122)</f>
        <v/>
      </c>
      <c r="B126" s="68" t="str">
        <f>IF('1044Bd Stammdaten Mitarb.'!B122="","",'1044Bd Stammdaten Mitarb.'!B122)</f>
        <v/>
      </c>
      <c r="C126" s="69" t="str">
        <f>IF('1044Bd Stammdaten Mitarb.'!C122="","",'1044Bd Stammdaten Mitarb.'!C122)</f>
        <v/>
      </c>
      <c r="D126" s="200" t="str">
        <f>IF('1044Bd Stammdaten Mitarb.'!G122-'1044Bd Stammdaten Mitarb.'!H122&lt;=0,"",'1044Bd Stammdaten Mitarb.'!G122-'1044Bd Stammdaten Mitarb.'!H122)</f>
        <v/>
      </c>
      <c r="E126" s="61" t="str">
        <f>IF('1044Bd Stammdaten Mitarb.'!I122="","",'1044Bd Stammdaten Mitarb.'!I122)</f>
        <v/>
      </c>
      <c r="F126" s="66" t="str">
        <f>IF('1044Bd Stammdaten Mitarb.'!A122="","",IF('1044Bd Stammdaten Mitarb.'!G122=0,0,E126/D126))</f>
        <v/>
      </c>
      <c r="G126" s="200" t="str">
        <f>IF(A126="","",IF('1044Bd Stammdaten Mitarb.'!J122&gt;'1044Ad Antrag'!$B$28,'1044Ad Antrag'!$B$28,'1044Bd Stammdaten Mitarb.'!J122))</f>
        <v/>
      </c>
      <c r="H126" s="60" t="str">
        <f>IF('1044Bd Stammdaten Mitarb.'!A122="","",IF(F126*21.7&gt;'1044Ad Antrag'!$B$28,'1044Ad Antrag'!$B$28,F126*21.7))</f>
        <v/>
      </c>
      <c r="I126" s="196" t="str">
        <f t="shared" si="27"/>
        <v/>
      </c>
      <c r="J126" s="195" t="str">
        <f>IF('1044Bd Stammdaten Mitarb.'!K122="","",'1044Bd Stammdaten Mitarb.'!K122)</f>
        <v/>
      </c>
      <c r="K126" s="61" t="str">
        <f t="shared" si="28"/>
        <v/>
      </c>
      <c r="L126" s="197" t="str">
        <f t="shared" si="29"/>
        <v/>
      </c>
      <c r="M126" s="201" t="str">
        <f t="shared" si="30"/>
        <v/>
      </c>
      <c r="N126" s="202" t="str">
        <f t="shared" si="31"/>
        <v/>
      </c>
      <c r="O126" s="115" t="str">
        <f>IF(A126="","",IF(N126=0,0,0.8*H126/21.7*'1044Ad Antrag'!$B$30))</f>
        <v/>
      </c>
      <c r="P126" s="195" t="str">
        <f t="shared" si="32"/>
        <v/>
      </c>
      <c r="Q126" s="61" t="str">
        <f>IF(A126="","",M126*'1044Ad Antrag'!$B$31)</f>
        <v/>
      </c>
      <c r="R126" s="199" t="str">
        <f t="shared" si="33"/>
        <v/>
      </c>
      <c r="S126" s="14"/>
    </row>
    <row r="127" spans="1:19" ht="16.95" customHeight="1">
      <c r="A127" s="15" t="str">
        <f>IF('1044Bd Stammdaten Mitarb.'!A123="","",'1044Bd Stammdaten Mitarb.'!A123)</f>
        <v/>
      </c>
      <c r="B127" s="68" t="str">
        <f>IF('1044Bd Stammdaten Mitarb.'!B123="","",'1044Bd Stammdaten Mitarb.'!B123)</f>
        <v/>
      </c>
      <c r="C127" s="69" t="str">
        <f>IF('1044Bd Stammdaten Mitarb.'!C123="","",'1044Bd Stammdaten Mitarb.'!C123)</f>
        <v/>
      </c>
      <c r="D127" s="200" t="str">
        <f>IF('1044Bd Stammdaten Mitarb.'!G123-'1044Bd Stammdaten Mitarb.'!H123&lt;=0,"",'1044Bd Stammdaten Mitarb.'!G123-'1044Bd Stammdaten Mitarb.'!H123)</f>
        <v/>
      </c>
      <c r="E127" s="61" t="str">
        <f>IF('1044Bd Stammdaten Mitarb.'!I123="","",'1044Bd Stammdaten Mitarb.'!I123)</f>
        <v/>
      </c>
      <c r="F127" s="66" t="str">
        <f>IF('1044Bd Stammdaten Mitarb.'!A123="","",IF('1044Bd Stammdaten Mitarb.'!G123=0,0,E127/D127))</f>
        <v/>
      </c>
      <c r="G127" s="200" t="str">
        <f>IF(A127="","",IF('1044Bd Stammdaten Mitarb.'!J123&gt;'1044Ad Antrag'!$B$28,'1044Ad Antrag'!$B$28,'1044Bd Stammdaten Mitarb.'!J123))</f>
        <v/>
      </c>
      <c r="H127" s="60" t="str">
        <f>IF('1044Bd Stammdaten Mitarb.'!A123="","",IF(F127*21.7&gt;'1044Ad Antrag'!$B$28,'1044Ad Antrag'!$B$28,F127*21.7))</f>
        <v/>
      </c>
      <c r="I127" s="196" t="str">
        <f t="shared" si="27"/>
        <v/>
      </c>
      <c r="J127" s="195" t="str">
        <f>IF('1044Bd Stammdaten Mitarb.'!K123="","",'1044Bd Stammdaten Mitarb.'!K123)</f>
        <v/>
      </c>
      <c r="K127" s="61" t="str">
        <f t="shared" si="28"/>
        <v/>
      </c>
      <c r="L127" s="197" t="str">
        <f t="shared" si="29"/>
        <v/>
      </c>
      <c r="M127" s="201" t="str">
        <f t="shared" si="30"/>
        <v/>
      </c>
      <c r="N127" s="202" t="str">
        <f t="shared" si="31"/>
        <v/>
      </c>
      <c r="O127" s="115" t="str">
        <f>IF(A127="","",IF(N127=0,0,0.8*H127/21.7*'1044Ad Antrag'!$B$30))</f>
        <v/>
      </c>
      <c r="P127" s="195" t="str">
        <f t="shared" si="32"/>
        <v/>
      </c>
      <c r="Q127" s="61" t="str">
        <f>IF(A127="","",M127*'1044Ad Antrag'!$B$31)</f>
        <v/>
      </c>
      <c r="R127" s="199" t="str">
        <f t="shared" si="33"/>
        <v/>
      </c>
      <c r="S127" s="14"/>
    </row>
    <row r="128" spans="1:19" ht="16.95" customHeight="1">
      <c r="A128" s="15" t="str">
        <f>IF('1044Bd Stammdaten Mitarb.'!A124="","",'1044Bd Stammdaten Mitarb.'!A124)</f>
        <v/>
      </c>
      <c r="B128" s="68" t="str">
        <f>IF('1044Bd Stammdaten Mitarb.'!B124="","",'1044Bd Stammdaten Mitarb.'!B124)</f>
        <v/>
      </c>
      <c r="C128" s="69" t="str">
        <f>IF('1044Bd Stammdaten Mitarb.'!C124="","",'1044Bd Stammdaten Mitarb.'!C124)</f>
        <v/>
      </c>
      <c r="D128" s="200" t="str">
        <f>IF('1044Bd Stammdaten Mitarb.'!G124-'1044Bd Stammdaten Mitarb.'!H124&lt;=0,"",'1044Bd Stammdaten Mitarb.'!G124-'1044Bd Stammdaten Mitarb.'!H124)</f>
        <v/>
      </c>
      <c r="E128" s="61" t="str">
        <f>IF('1044Bd Stammdaten Mitarb.'!I124="","",'1044Bd Stammdaten Mitarb.'!I124)</f>
        <v/>
      </c>
      <c r="F128" s="66" t="str">
        <f>IF('1044Bd Stammdaten Mitarb.'!A124="","",IF('1044Bd Stammdaten Mitarb.'!G124=0,0,E128/D128))</f>
        <v/>
      </c>
      <c r="G128" s="200" t="str">
        <f>IF(A128="","",IF('1044Bd Stammdaten Mitarb.'!J124&gt;'1044Ad Antrag'!$B$28,'1044Ad Antrag'!$B$28,'1044Bd Stammdaten Mitarb.'!J124))</f>
        <v/>
      </c>
      <c r="H128" s="60" t="str">
        <f>IF('1044Bd Stammdaten Mitarb.'!A124="","",IF(F128*21.7&gt;'1044Ad Antrag'!$B$28,'1044Ad Antrag'!$B$28,F128*21.7))</f>
        <v/>
      </c>
      <c r="I128" s="196" t="str">
        <f t="shared" si="27"/>
        <v/>
      </c>
      <c r="J128" s="195" t="str">
        <f>IF('1044Bd Stammdaten Mitarb.'!K124="","",'1044Bd Stammdaten Mitarb.'!K124)</f>
        <v/>
      </c>
      <c r="K128" s="61" t="str">
        <f t="shared" si="28"/>
        <v/>
      </c>
      <c r="L128" s="197" t="str">
        <f t="shared" si="29"/>
        <v/>
      </c>
      <c r="M128" s="201" t="str">
        <f t="shared" si="30"/>
        <v/>
      </c>
      <c r="N128" s="202" t="str">
        <f t="shared" si="31"/>
        <v/>
      </c>
      <c r="O128" s="115" t="str">
        <f>IF(A128="","",IF(N128=0,0,0.8*H128/21.7*'1044Ad Antrag'!$B$30))</f>
        <v/>
      </c>
      <c r="P128" s="195" t="str">
        <f t="shared" si="32"/>
        <v/>
      </c>
      <c r="Q128" s="61" t="str">
        <f>IF(A128="","",M128*'1044Ad Antrag'!$B$31)</f>
        <v/>
      </c>
      <c r="R128" s="199" t="str">
        <f t="shared" si="33"/>
        <v/>
      </c>
      <c r="S128" s="14"/>
    </row>
    <row r="129" spans="1:19" ht="16.95" customHeight="1">
      <c r="A129" s="15" t="str">
        <f>IF('1044Bd Stammdaten Mitarb.'!A125="","",'1044Bd Stammdaten Mitarb.'!A125)</f>
        <v/>
      </c>
      <c r="B129" s="68" t="str">
        <f>IF('1044Bd Stammdaten Mitarb.'!B125="","",'1044Bd Stammdaten Mitarb.'!B125)</f>
        <v/>
      </c>
      <c r="C129" s="69" t="str">
        <f>IF('1044Bd Stammdaten Mitarb.'!C125="","",'1044Bd Stammdaten Mitarb.'!C125)</f>
        <v/>
      </c>
      <c r="D129" s="200" t="str">
        <f>IF('1044Bd Stammdaten Mitarb.'!G125-'1044Bd Stammdaten Mitarb.'!H125&lt;=0,"",'1044Bd Stammdaten Mitarb.'!G125-'1044Bd Stammdaten Mitarb.'!H125)</f>
        <v/>
      </c>
      <c r="E129" s="61" t="str">
        <f>IF('1044Bd Stammdaten Mitarb.'!I125="","",'1044Bd Stammdaten Mitarb.'!I125)</f>
        <v/>
      </c>
      <c r="F129" s="66" t="str">
        <f>IF('1044Bd Stammdaten Mitarb.'!A125="","",IF('1044Bd Stammdaten Mitarb.'!G125=0,0,E129/D129))</f>
        <v/>
      </c>
      <c r="G129" s="200" t="str">
        <f>IF(A129="","",IF('1044Bd Stammdaten Mitarb.'!J125&gt;'1044Ad Antrag'!$B$28,'1044Ad Antrag'!$B$28,'1044Bd Stammdaten Mitarb.'!J125))</f>
        <v/>
      </c>
      <c r="H129" s="60" t="str">
        <f>IF('1044Bd Stammdaten Mitarb.'!A125="","",IF(F129*21.7&gt;'1044Ad Antrag'!$B$28,'1044Ad Antrag'!$B$28,F129*21.7))</f>
        <v/>
      </c>
      <c r="I129" s="196" t="str">
        <f t="shared" si="27"/>
        <v/>
      </c>
      <c r="J129" s="195" t="str">
        <f>IF('1044Bd Stammdaten Mitarb.'!K125="","",'1044Bd Stammdaten Mitarb.'!K125)</f>
        <v/>
      </c>
      <c r="K129" s="61" t="str">
        <f t="shared" si="28"/>
        <v/>
      </c>
      <c r="L129" s="197" t="str">
        <f t="shared" si="29"/>
        <v/>
      </c>
      <c r="M129" s="201" t="str">
        <f t="shared" si="30"/>
        <v/>
      </c>
      <c r="N129" s="202" t="str">
        <f t="shared" si="31"/>
        <v/>
      </c>
      <c r="O129" s="115" t="str">
        <f>IF(A129="","",IF(N129=0,0,0.8*H129/21.7*'1044Ad Antrag'!$B$30))</f>
        <v/>
      </c>
      <c r="P129" s="195" t="str">
        <f t="shared" si="32"/>
        <v/>
      </c>
      <c r="Q129" s="61" t="str">
        <f>IF(A129="","",M129*'1044Ad Antrag'!$B$31)</f>
        <v/>
      </c>
      <c r="R129" s="199" t="str">
        <f t="shared" si="33"/>
        <v/>
      </c>
      <c r="S129" s="14"/>
    </row>
    <row r="130" spans="1:19" ht="16.95" customHeight="1">
      <c r="A130" s="15" t="str">
        <f>IF('1044Bd Stammdaten Mitarb.'!A126="","",'1044Bd Stammdaten Mitarb.'!A126)</f>
        <v/>
      </c>
      <c r="B130" s="68" t="str">
        <f>IF('1044Bd Stammdaten Mitarb.'!B126="","",'1044Bd Stammdaten Mitarb.'!B126)</f>
        <v/>
      </c>
      <c r="C130" s="69" t="str">
        <f>IF('1044Bd Stammdaten Mitarb.'!C126="","",'1044Bd Stammdaten Mitarb.'!C126)</f>
        <v/>
      </c>
      <c r="D130" s="200" t="str">
        <f>IF('1044Bd Stammdaten Mitarb.'!G126-'1044Bd Stammdaten Mitarb.'!H126&lt;=0,"",'1044Bd Stammdaten Mitarb.'!G126-'1044Bd Stammdaten Mitarb.'!H126)</f>
        <v/>
      </c>
      <c r="E130" s="61" t="str">
        <f>IF('1044Bd Stammdaten Mitarb.'!I126="","",'1044Bd Stammdaten Mitarb.'!I126)</f>
        <v/>
      </c>
      <c r="F130" s="66" t="str">
        <f>IF('1044Bd Stammdaten Mitarb.'!A126="","",IF('1044Bd Stammdaten Mitarb.'!G126=0,0,E130/D130))</f>
        <v/>
      </c>
      <c r="G130" s="200" t="str">
        <f>IF(A130="","",IF('1044Bd Stammdaten Mitarb.'!J126&gt;'1044Ad Antrag'!$B$28,'1044Ad Antrag'!$B$28,'1044Bd Stammdaten Mitarb.'!J126))</f>
        <v/>
      </c>
      <c r="H130" s="60" t="str">
        <f>IF('1044Bd Stammdaten Mitarb.'!A126="","",IF(F130*21.7&gt;'1044Ad Antrag'!$B$28,'1044Ad Antrag'!$B$28,F130*21.7))</f>
        <v/>
      </c>
      <c r="I130" s="196" t="str">
        <f t="shared" si="27"/>
        <v/>
      </c>
      <c r="J130" s="195" t="str">
        <f>IF('1044Bd Stammdaten Mitarb.'!K126="","",'1044Bd Stammdaten Mitarb.'!K126)</f>
        <v/>
      </c>
      <c r="K130" s="61" t="str">
        <f t="shared" si="28"/>
        <v/>
      </c>
      <c r="L130" s="197" t="str">
        <f t="shared" si="29"/>
        <v/>
      </c>
      <c r="M130" s="201" t="str">
        <f t="shared" si="30"/>
        <v/>
      </c>
      <c r="N130" s="202" t="str">
        <f t="shared" si="31"/>
        <v/>
      </c>
      <c r="O130" s="115" t="str">
        <f>IF(A130="","",IF(N130=0,0,0.8*H130/21.7*'1044Ad Antrag'!$B$30))</f>
        <v/>
      </c>
      <c r="P130" s="195" t="str">
        <f t="shared" si="32"/>
        <v/>
      </c>
      <c r="Q130" s="61" t="str">
        <f>IF(A130="","",M130*'1044Ad Antrag'!$B$31)</f>
        <v/>
      </c>
      <c r="R130" s="199" t="str">
        <f t="shared" si="33"/>
        <v/>
      </c>
      <c r="S130" s="14"/>
    </row>
    <row r="131" spans="1:19" ht="16.95" customHeight="1">
      <c r="A131" s="15" t="str">
        <f>IF('1044Bd Stammdaten Mitarb.'!A127="","",'1044Bd Stammdaten Mitarb.'!A127)</f>
        <v/>
      </c>
      <c r="B131" s="68" t="str">
        <f>IF('1044Bd Stammdaten Mitarb.'!B127="","",'1044Bd Stammdaten Mitarb.'!B127)</f>
        <v/>
      </c>
      <c r="C131" s="69" t="str">
        <f>IF('1044Bd Stammdaten Mitarb.'!C127="","",'1044Bd Stammdaten Mitarb.'!C127)</f>
        <v/>
      </c>
      <c r="D131" s="200" t="str">
        <f>IF('1044Bd Stammdaten Mitarb.'!G127-'1044Bd Stammdaten Mitarb.'!H127&lt;=0,"",'1044Bd Stammdaten Mitarb.'!G127-'1044Bd Stammdaten Mitarb.'!H127)</f>
        <v/>
      </c>
      <c r="E131" s="61" t="str">
        <f>IF('1044Bd Stammdaten Mitarb.'!I127="","",'1044Bd Stammdaten Mitarb.'!I127)</f>
        <v/>
      </c>
      <c r="F131" s="66" t="str">
        <f>IF('1044Bd Stammdaten Mitarb.'!A127="","",IF('1044Bd Stammdaten Mitarb.'!G127=0,0,E131/D131))</f>
        <v/>
      </c>
      <c r="G131" s="200" t="str">
        <f>IF(A131="","",IF('1044Bd Stammdaten Mitarb.'!J127&gt;'1044Ad Antrag'!$B$28,'1044Ad Antrag'!$B$28,'1044Bd Stammdaten Mitarb.'!J127))</f>
        <v/>
      </c>
      <c r="H131" s="60" t="str">
        <f>IF('1044Bd Stammdaten Mitarb.'!A127="","",IF(F131*21.7&gt;'1044Ad Antrag'!$B$28,'1044Ad Antrag'!$B$28,F131*21.7))</f>
        <v/>
      </c>
      <c r="I131" s="196" t="str">
        <f t="shared" si="27"/>
        <v/>
      </c>
      <c r="J131" s="195" t="str">
        <f>IF('1044Bd Stammdaten Mitarb.'!K127="","",'1044Bd Stammdaten Mitarb.'!K127)</f>
        <v/>
      </c>
      <c r="K131" s="61" t="str">
        <f t="shared" si="28"/>
        <v/>
      </c>
      <c r="L131" s="197" t="str">
        <f t="shared" si="29"/>
        <v/>
      </c>
      <c r="M131" s="201" t="str">
        <f t="shared" si="30"/>
        <v/>
      </c>
      <c r="N131" s="202" t="str">
        <f t="shared" si="31"/>
        <v/>
      </c>
      <c r="O131" s="115" t="str">
        <f>IF(A131="","",IF(N131=0,0,0.8*H131/21.7*'1044Ad Antrag'!$B$30))</f>
        <v/>
      </c>
      <c r="P131" s="195" t="str">
        <f t="shared" si="32"/>
        <v/>
      </c>
      <c r="Q131" s="61" t="str">
        <f>IF(A131="","",M131*'1044Ad Antrag'!$B$31)</f>
        <v/>
      </c>
      <c r="R131" s="199" t="str">
        <f t="shared" si="33"/>
        <v/>
      </c>
      <c r="S131" s="14"/>
    </row>
    <row r="132" spans="1:19" ht="16.95" customHeight="1">
      <c r="A132" s="15" t="str">
        <f>IF('1044Bd Stammdaten Mitarb.'!A128="","",'1044Bd Stammdaten Mitarb.'!A128)</f>
        <v/>
      </c>
      <c r="B132" s="68" t="str">
        <f>IF('1044Bd Stammdaten Mitarb.'!B128="","",'1044Bd Stammdaten Mitarb.'!B128)</f>
        <v/>
      </c>
      <c r="C132" s="69" t="str">
        <f>IF('1044Bd Stammdaten Mitarb.'!C128="","",'1044Bd Stammdaten Mitarb.'!C128)</f>
        <v/>
      </c>
      <c r="D132" s="200" t="str">
        <f>IF('1044Bd Stammdaten Mitarb.'!G128-'1044Bd Stammdaten Mitarb.'!H128&lt;=0,"",'1044Bd Stammdaten Mitarb.'!G128-'1044Bd Stammdaten Mitarb.'!H128)</f>
        <v/>
      </c>
      <c r="E132" s="61" t="str">
        <f>IF('1044Bd Stammdaten Mitarb.'!I128="","",'1044Bd Stammdaten Mitarb.'!I128)</f>
        <v/>
      </c>
      <c r="F132" s="66" t="str">
        <f>IF('1044Bd Stammdaten Mitarb.'!A128="","",IF('1044Bd Stammdaten Mitarb.'!G128=0,0,E132/D132))</f>
        <v/>
      </c>
      <c r="G132" s="200" t="str">
        <f>IF(A132="","",IF('1044Bd Stammdaten Mitarb.'!J128&gt;'1044Ad Antrag'!$B$28,'1044Ad Antrag'!$B$28,'1044Bd Stammdaten Mitarb.'!J128))</f>
        <v/>
      </c>
      <c r="H132" s="60" t="str">
        <f>IF('1044Bd Stammdaten Mitarb.'!A128="","",IF(F132*21.7&gt;'1044Ad Antrag'!$B$28,'1044Ad Antrag'!$B$28,F132*21.7))</f>
        <v/>
      </c>
      <c r="I132" s="196" t="str">
        <f t="shared" si="27"/>
        <v/>
      </c>
      <c r="J132" s="195" t="str">
        <f>IF('1044Bd Stammdaten Mitarb.'!K128="","",'1044Bd Stammdaten Mitarb.'!K128)</f>
        <v/>
      </c>
      <c r="K132" s="61" t="str">
        <f t="shared" si="28"/>
        <v/>
      </c>
      <c r="L132" s="197" t="str">
        <f t="shared" si="29"/>
        <v/>
      </c>
      <c r="M132" s="201" t="str">
        <f t="shared" si="30"/>
        <v/>
      </c>
      <c r="N132" s="202" t="str">
        <f t="shared" si="31"/>
        <v/>
      </c>
      <c r="O132" s="115" t="str">
        <f>IF(A132="","",IF(N132=0,0,0.8*H132/21.7*'1044Ad Antrag'!$B$30))</f>
        <v/>
      </c>
      <c r="P132" s="195" t="str">
        <f t="shared" si="32"/>
        <v/>
      </c>
      <c r="Q132" s="61" t="str">
        <f>IF(A132="","",M132*'1044Ad Antrag'!$B$31)</f>
        <v/>
      </c>
      <c r="R132" s="199" t="str">
        <f t="shared" si="33"/>
        <v/>
      </c>
      <c r="S132" s="14"/>
    </row>
    <row r="133" spans="1:19" ht="16.95" customHeight="1">
      <c r="A133" s="15" t="str">
        <f>IF('1044Bd Stammdaten Mitarb.'!A129="","",'1044Bd Stammdaten Mitarb.'!A129)</f>
        <v/>
      </c>
      <c r="B133" s="68" t="str">
        <f>IF('1044Bd Stammdaten Mitarb.'!B129="","",'1044Bd Stammdaten Mitarb.'!B129)</f>
        <v/>
      </c>
      <c r="C133" s="69" t="str">
        <f>IF('1044Bd Stammdaten Mitarb.'!C129="","",'1044Bd Stammdaten Mitarb.'!C129)</f>
        <v/>
      </c>
      <c r="D133" s="200" t="str">
        <f>IF('1044Bd Stammdaten Mitarb.'!G129-'1044Bd Stammdaten Mitarb.'!H129&lt;=0,"",'1044Bd Stammdaten Mitarb.'!G129-'1044Bd Stammdaten Mitarb.'!H129)</f>
        <v/>
      </c>
      <c r="E133" s="61" t="str">
        <f>IF('1044Bd Stammdaten Mitarb.'!I129="","",'1044Bd Stammdaten Mitarb.'!I129)</f>
        <v/>
      </c>
      <c r="F133" s="66" t="str">
        <f>IF('1044Bd Stammdaten Mitarb.'!A129="","",IF('1044Bd Stammdaten Mitarb.'!G129=0,0,E133/D133))</f>
        <v/>
      </c>
      <c r="G133" s="200" t="str">
        <f>IF(A133="","",IF('1044Bd Stammdaten Mitarb.'!J129&gt;'1044Ad Antrag'!$B$28,'1044Ad Antrag'!$B$28,'1044Bd Stammdaten Mitarb.'!J129))</f>
        <v/>
      </c>
      <c r="H133" s="60" t="str">
        <f>IF('1044Bd Stammdaten Mitarb.'!A129="","",IF(F133*21.7&gt;'1044Ad Antrag'!$B$28,'1044Ad Antrag'!$B$28,F133*21.7))</f>
        <v/>
      </c>
      <c r="I133" s="196" t="str">
        <f t="shared" si="27"/>
        <v/>
      </c>
      <c r="J133" s="195" t="str">
        <f>IF('1044Bd Stammdaten Mitarb.'!K129="","",'1044Bd Stammdaten Mitarb.'!K129)</f>
        <v/>
      </c>
      <c r="K133" s="61" t="str">
        <f t="shared" si="28"/>
        <v/>
      </c>
      <c r="L133" s="197" t="str">
        <f t="shared" si="29"/>
        <v/>
      </c>
      <c r="M133" s="201" t="str">
        <f t="shared" si="30"/>
        <v/>
      </c>
      <c r="N133" s="202" t="str">
        <f t="shared" si="31"/>
        <v/>
      </c>
      <c r="O133" s="115" t="str">
        <f>IF(A133="","",IF(N133=0,0,0.8*H133/21.7*'1044Ad Antrag'!$B$30))</f>
        <v/>
      </c>
      <c r="P133" s="195" t="str">
        <f t="shared" si="32"/>
        <v/>
      </c>
      <c r="Q133" s="61" t="str">
        <f>IF(A133="","",M133*'1044Ad Antrag'!$B$31)</f>
        <v/>
      </c>
      <c r="R133" s="199" t="str">
        <f t="shared" si="33"/>
        <v/>
      </c>
      <c r="S133" s="14"/>
    </row>
    <row r="134" spans="1:19" ht="16.95" customHeight="1">
      <c r="A134" s="15" t="str">
        <f>IF('1044Bd Stammdaten Mitarb.'!A130="","",'1044Bd Stammdaten Mitarb.'!A130)</f>
        <v/>
      </c>
      <c r="B134" s="68" t="str">
        <f>IF('1044Bd Stammdaten Mitarb.'!B130="","",'1044Bd Stammdaten Mitarb.'!B130)</f>
        <v/>
      </c>
      <c r="C134" s="69" t="str">
        <f>IF('1044Bd Stammdaten Mitarb.'!C130="","",'1044Bd Stammdaten Mitarb.'!C130)</f>
        <v/>
      </c>
      <c r="D134" s="200" t="str">
        <f>IF('1044Bd Stammdaten Mitarb.'!G130-'1044Bd Stammdaten Mitarb.'!H130&lt;=0,"",'1044Bd Stammdaten Mitarb.'!G130-'1044Bd Stammdaten Mitarb.'!H130)</f>
        <v/>
      </c>
      <c r="E134" s="61" t="str">
        <f>IF('1044Bd Stammdaten Mitarb.'!I130="","",'1044Bd Stammdaten Mitarb.'!I130)</f>
        <v/>
      </c>
      <c r="F134" s="66" t="str">
        <f>IF('1044Bd Stammdaten Mitarb.'!A130="","",IF('1044Bd Stammdaten Mitarb.'!G130=0,0,E134/D134))</f>
        <v/>
      </c>
      <c r="G134" s="200" t="str">
        <f>IF(A134="","",IF('1044Bd Stammdaten Mitarb.'!J130&gt;'1044Ad Antrag'!$B$28,'1044Ad Antrag'!$B$28,'1044Bd Stammdaten Mitarb.'!J130))</f>
        <v/>
      </c>
      <c r="H134" s="60" t="str">
        <f>IF('1044Bd Stammdaten Mitarb.'!A130="","",IF(F134*21.7&gt;'1044Ad Antrag'!$B$28,'1044Ad Antrag'!$B$28,F134*21.7))</f>
        <v/>
      </c>
      <c r="I134" s="196" t="str">
        <f t="shared" si="27"/>
        <v/>
      </c>
      <c r="J134" s="195" t="str">
        <f>IF('1044Bd Stammdaten Mitarb.'!K130="","",'1044Bd Stammdaten Mitarb.'!K130)</f>
        <v/>
      </c>
      <c r="K134" s="61" t="str">
        <f t="shared" si="28"/>
        <v/>
      </c>
      <c r="L134" s="197" t="str">
        <f t="shared" si="29"/>
        <v/>
      </c>
      <c r="M134" s="201" t="str">
        <f t="shared" si="30"/>
        <v/>
      </c>
      <c r="N134" s="202" t="str">
        <f t="shared" si="31"/>
        <v/>
      </c>
      <c r="O134" s="115" t="str">
        <f>IF(A134="","",IF(N134=0,0,0.8*H134/21.7*'1044Ad Antrag'!$B$30))</f>
        <v/>
      </c>
      <c r="P134" s="195" t="str">
        <f t="shared" si="32"/>
        <v/>
      </c>
      <c r="Q134" s="61" t="str">
        <f>IF(A134="","",M134*'1044Ad Antrag'!$B$31)</f>
        <v/>
      </c>
      <c r="R134" s="199" t="str">
        <f t="shared" si="33"/>
        <v/>
      </c>
      <c r="S134" s="14"/>
    </row>
    <row r="135" spans="1:19" ht="16.95" customHeight="1">
      <c r="A135" s="15" t="str">
        <f>IF('1044Bd Stammdaten Mitarb.'!A131="","",'1044Bd Stammdaten Mitarb.'!A131)</f>
        <v/>
      </c>
      <c r="B135" s="68" t="str">
        <f>IF('1044Bd Stammdaten Mitarb.'!B131="","",'1044Bd Stammdaten Mitarb.'!B131)</f>
        <v/>
      </c>
      <c r="C135" s="69" t="str">
        <f>IF('1044Bd Stammdaten Mitarb.'!C131="","",'1044Bd Stammdaten Mitarb.'!C131)</f>
        <v/>
      </c>
      <c r="D135" s="200" t="str">
        <f>IF('1044Bd Stammdaten Mitarb.'!G131-'1044Bd Stammdaten Mitarb.'!H131&lt;=0,"",'1044Bd Stammdaten Mitarb.'!G131-'1044Bd Stammdaten Mitarb.'!H131)</f>
        <v/>
      </c>
      <c r="E135" s="61" t="str">
        <f>IF('1044Bd Stammdaten Mitarb.'!I131="","",'1044Bd Stammdaten Mitarb.'!I131)</f>
        <v/>
      </c>
      <c r="F135" s="66" t="str">
        <f>IF('1044Bd Stammdaten Mitarb.'!A131="","",IF('1044Bd Stammdaten Mitarb.'!G131=0,0,E135/D135))</f>
        <v/>
      </c>
      <c r="G135" s="200" t="str">
        <f>IF(A135="","",IF('1044Bd Stammdaten Mitarb.'!J131&gt;'1044Ad Antrag'!$B$28,'1044Ad Antrag'!$B$28,'1044Bd Stammdaten Mitarb.'!J131))</f>
        <v/>
      </c>
      <c r="H135" s="60" t="str">
        <f>IF('1044Bd Stammdaten Mitarb.'!A131="","",IF(F135*21.7&gt;'1044Ad Antrag'!$B$28,'1044Ad Antrag'!$B$28,F135*21.7))</f>
        <v/>
      </c>
      <c r="I135" s="196" t="str">
        <f t="shared" si="27"/>
        <v/>
      </c>
      <c r="J135" s="195" t="str">
        <f>IF('1044Bd Stammdaten Mitarb.'!K131="","",'1044Bd Stammdaten Mitarb.'!K131)</f>
        <v/>
      </c>
      <c r="K135" s="61" t="str">
        <f t="shared" si="28"/>
        <v/>
      </c>
      <c r="L135" s="197" t="str">
        <f t="shared" si="29"/>
        <v/>
      </c>
      <c r="M135" s="201" t="str">
        <f t="shared" si="30"/>
        <v/>
      </c>
      <c r="N135" s="202" t="str">
        <f t="shared" si="31"/>
        <v/>
      </c>
      <c r="O135" s="115" t="str">
        <f>IF(A135="","",IF(N135=0,0,0.8*H135/21.7*'1044Ad Antrag'!$B$30))</f>
        <v/>
      </c>
      <c r="P135" s="195" t="str">
        <f t="shared" si="32"/>
        <v/>
      </c>
      <c r="Q135" s="61" t="str">
        <f>IF(A135="","",M135*'1044Ad Antrag'!$B$31)</f>
        <v/>
      </c>
      <c r="R135" s="199" t="str">
        <f t="shared" si="33"/>
        <v/>
      </c>
      <c r="S135" s="14"/>
    </row>
    <row r="136" spans="1:19" ht="16.95" customHeight="1">
      <c r="A136" s="15" t="str">
        <f>IF('1044Bd Stammdaten Mitarb.'!A132="","",'1044Bd Stammdaten Mitarb.'!A132)</f>
        <v/>
      </c>
      <c r="B136" s="68" t="str">
        <f>IF('1044Bd Stammdaten Mitarb.'!B132="","",'1044Bd Stammdaten Mitarb.'!B132)</f>
        <v/>
      </c>
      <c r="C136" s="69" t="str">
        <f>IF('1044Bd Stammdaten Mitarb.'!C132="","",'1044Bd Stammdaten Mitarb.'!C132)</f>
        <v/>
      </c>
      <c r="D136" s="200" t="str">
        <f>IF('1044Bd Stammdaten Mitarb.'!G132-'1044Bd Stammdaten Mitarb.'!H132&lt;=0,"",'1044Bd Stammdaten Mitarb.'!G132-'1044Bd Stammdaten Mitarb.'!H132)</f>
        <v/>
      </c>
      <c r="E136" s="61" t="str">
        <f>IF('1044Bd Stammdaten Mitarb.'!I132="","",'1044Bd Stammdaten Mitarb.'!I132)</f>
        <v/>
      </c>
      <c r="F136" s="66" t="str">
        <f>IF('1044Bd Stammdaten Mitarb.'!A132="","",IF('1044Bd Stammdaten Mitarb.'!G132=0,0,E136/D136))</f>
        <v/>
      </c>
      <c r="G136" s="200" t="str">
        <f>IF(A136="","",IF('1044Bd Stammdaten Mitarb.'!J132&gt;'1044Ad Antrag'!$B$28,'1044Ad Antrag'!$B$28,'1044Bd Stammdaten Mitarb.'!J132))</f>
        <v/>
      </c>
      <c r="H136" s="60" t="str">
        <f>IF('1044Bd Stammdaten Mitarb.'!A132="","",IF(F136*21.7&gt;'1044Ad Antrag'!$B$28,'1044Ad Antrag'!$B$28,F136*21.7))</f>
        <v/>
      </c>
      <c r="I136" s="196" t="str">
        <f t="shared" si="27"/>
        <v/>
      </c>
      <c r="J136" s="195" t="str">
        <f>IF('1044Bd Stammdaten Mitarb.'!K132="","",'1044Bd Stammdaten Mitarb.'!K132)</f>
        <v/>
      </c>
      <c r="K136" s="61" t="str">
        <f t="shared" si="28"/>
        <v/>
      </c>
      <c r="L136" s="197" t="str">
        <f t="shared" si="29"/>
        <v/>
      </c>
      <c r="M136" s="201" t="str">
        <f t="shared" si="30"/>
        <v/>
      </c>
      <c r="N136" s="202" t="str">
        <f t="shared" si="31"/>
        <v/>
      </c>
      <c r="O136" s="115" t="str">
        <f>IF(A136="","",IF(N136=0,0,0.8*H136/21.7*'1044Ad Antrag'!$B$30))</f>
        <v/>
      </c>
      <c r="P136" s="195" t="str">
        <f t="shared" si="32"/>
        <v/>
      </c>
      <c r="Q136" s="61" t="str">
        <f>IF(A136="","",M136*'1044Ad Antrag'!$B$31)</f>
        <v/>
      </c>
      <c r="R136" s="199" t="str">
        <f t="shared" si="33"/>
        <v/>
      </c>
      <c r="S136" s="14"/>
    </row>
    <row r="137" spans="1:19" ht="16.95" customHeight="1">
      <c r="A137" s="15" t="str">
        <f>IF('1044Bd Stammdaten Mitarb.'!A133="","",'1044Bd Stammdaten Mitarb.'!A133)</f>
        <v/>
      </c>
      <c r="B137" s="68" t="str">
        <f>IF('1044Bd Stammdaten Mitarb.'!B133="","",'1044Bd Stammdaten Mitarb.'!B133)</f>
        <v/>
      </c>
      <c r="C137" s="69" t="str">
        <f>IF('1044Bd Stammdaten Mitarb.'!C133="","",'1044Bd Stammdaten Mitarb.'!C133)</f>
        <v/>
      </c>
      <c r="D137" s="200" t="str">
        <f>IF('1044Bd Stammdaten Mitarb.'!G133-'1044Bd Stammdaten Mitarb.'!H133&lt;=0,"",'1044Bd Stammdaten Mitarb.'!G133-'1044Bd Stammdaten Mitarb.'!H133)</f>
        <v/>
      </c>
      <c r="E137" s="61" t="str">
        <f>IF('1044Bd Stammdaten Mitarb.'!I133="","",'1044Bd Stammdaten Mitarb.'!I133)</f>
        <v/>
      </c>
      <c r="F137" s="66" t="str">
        <f>IF('1044Bd Stammdaten Mitarb.'!A133="","",IF('1044Bd Stammdaten Mitarb.'!G133=0,0,E137/D137))</f>
        <v/>
      </c>
      <c r="G137" s="200" t="str">
        <f>IF(A137="","",IF('1044Bd Stammdaten Mitarb.'!J133&gt;'1044Ad Antrag'!$B$28,'1044Ad Antrag'!$B$28,'1044Bd Stammdaten Mitarb.'!J133))</f>
        <v/>
      </c>
      <c r="H137" s="60" t="str">
        <f>IF('1044Bd Stammdaten Mitarb.'!A133="","",IF(F137*21.7&gt;'1044Ad Antrag'!$B$28,'1044Ad Antrag'!$B$28,F137*21.7))</f>
        <v/>
      </c>
      <c r="I137" s="196" t="str">
        <f t="shared" si="27"/>
        <v/>
      </c>
      <c r="J137" s="195" t="str">
        <f>IF('1044Bd Stammdaten Mitarb.'!K133="","",'1044Bd Stammdaten Mitarb.'!K133)</f>
        <v/>
      </c>
      <c r="K137" s="61" t="str">
        <f t="shared" si="28"/>
        <v/>
      </c>
      <c r="L137" s="197" t="str">
        <f t="shared" si="29"/>
        <v/>
      </c>
      <c r="M137" s="201" t="str">
        <f t="shared" si="30"/>
        <v/>
      </c>
      <c r="N137" s="202" t="str">
        <f t="shared" si="31"/>
        <v/>
      </c>
      <c r="O137" s="115" t="str">
        <f>IF(A137="","",IF(N137=0,0,0.8*H137/21.7*'1044Ad Antrag'!$B$30))</f>
        <v/>
      </c>
      <c r="P137" s="195" t="str">
        <f t="shared" si="32"/>
        <v/>
      </c>
      <c r="Q137" s="61" t="str">
        <f>IF(A137="","",M137*'1044Ad Antrag'!$B$31)</f>
        <v/>
      </c>
      <c r="R137" s="199" t="str">
        <f t="shared" si="33"/>
        <v/>
      </c>
      <c r="S137" s="14"/>
    </row>
    <row r="138" spans="1:19" ht="16.95" customHeight="1">
      <c r="A138" s="15" t="str">
        <f>IF('1044Bd Stammdaten Mitarb.'!A134="","",'1044Bd Stammdaten Mitarb.'!A134)</f>
        <v/>
      </c>
      <c r="B138" s="68" t="str">
        <f>IF('1044Bd Stammdaten Mitarb.'!B134="","",'1044Bd Stammdaten Mitarb.'!B134)</f>
        <v/>
      </c>
      <c r="C138" s="69" t="str">
        <f>IF('1044Bd Stammdaten Mitarb.'!C134="","",'1044Bd Stammdaten Mitarb.'!C134)</f>
        <v/>
      </c>
      <c r="D138" s="200" t="str">
        <f>IF('1044Bd Stammdaten Mitarb.'!G134-'1044Bd Stammdaten Mitarb.'!H134&lt;=0,"",'1044Bd Stammdaten Mitarb.'!G134-'1044Bd Stammdaten Mitarb.'!H134)</f>
        <v/>
      </c>
      <c r="E138" s="61" t="str">
        <f>IF('1044Bd Stammdaten Mitarb.'!I134="","",'1044Bd Stammdaten Mitarb.'!I134)</f>
        <v/>
      </c>
      <c r="F138" s="66" t="str">
        <f>IF('1044Bd Stammdaten Mitarb.'!A134="","",IF('1044Bd Stammdaten Mitarb.'!G134=0,0,E138/D138))</f>
        <v/>
      </c>
      <c r="G138" s="200" t="str">
        <f>IF(A138="","",IF('1044Bd Stammdaten Mitarb.'!J134&gt;'1044Ad Antrag'!$B$28,'1044Ad Antrag'!$B$28,'1044Bd Stammdaten Mitarb.'!J134))</f>
        <v/>
      </c>
      <c r="H138" s="60" t="str">
        <f>IF('1044Bd Stammdaten Mitarb.'!A134="","",IF(F138*21.7&gt;'1044Ad Antrag'!$B$28,'1044Ad Antrag'!$B$28,F138*21.7))</f>
        <v/>
      </c>
      <c r="I138" s="196" t="str">
        <f t="shared" si="27"/>
        <v/>
      </c>
      <c r="J138" s="195" t="str">
        <f>IF('1044Bd Stammdaten Mitarb.'!K134="","",'1044Bd Stammdaten Mitarb.'!K134)</f>
        <v/>
      </c>
      <c r="K138" s="61" t="str">
        <f t="shared" si="28"/>
        <v/>
      </c>
      <c r="L138" s="197" t="str">
        <f t="shared" si="29"/>
        <v/>
      </c>
      <c r="M138" s="201" t="str">
        <f t="shared" si="30"/>
        <v/>
      </c>
      <c r="N138" s="202" t="str">
        <f t="shared" si="31"/>
        <v/>
      </c>
      <c r="O138" s="115" t="str">
        <f>IF(A138="","",IF(N138=0,0,0.8*H138/21.7*'1044Ad Antrag'!$B$30))</f>
        <v/>
      </c>
      <c r="P138" s="195" t="str">
        <f t="shared" si="32"/>
        <v/>
      </c>
      <c r="Q138" s="61" t="str">
        <f>IF(A138="","",M138*'1044Ad Antrag'!$B$31)</f>
        <v/>
      </c>
      <c r="R138" s="199" t="str">
        <f t="shared" si="33"/>
        <v/>
      </c>
      <c r="S138" s="14"/>
    </row>
    <row r="139" spans="1:19" ht="16.95" customHeight="1">
      <c r="A139" s="15" t="str">
        <f>IF('1044Bd Stammdaten Mitarb.'!A135="","",'1044Bd Stammdaten Mitarb.'!A135)</f>
        <v/>
      </c>
      <c r="B139" s="68" t="str">
        <f>IF('1044Bd Stammdaten Mitarb.'!B135="","",'1044Bd Stammdaten Mitarb.'!B135)</f>
        <v/>
      </c>
      <c r="C139" s="69" t="str">
        <f>IF('1044Bd Stammdaten Mitarb.'!C135="","",'1044Bd Stammdaten Mitarb.'!C135)</f>
        <v/>
      </c>
      <c r="D139" s="200" t="str">
        <f>IF('1044Bd Stammdaten Mitarb.'!G135-'1044Bd Stammdaten Mitarb.'!H135&lt;=0,"",'1044Bd Stammdaten Mitarb.'!G135-'1044Bd Stammdaten Mitarb.'!H135)</f>
        <v/>
      </c>
      <c r="E139" s="61" t="str">
        <f>IF('1044Bd Stammdaten Mitarb.'!I135="","",'1044Bd Stammdaten Mitarb.'!I135)</f>
        <v/>
      </c>
      <c r="F139" s="66" t="str">
        <f>IF('1044Bd Stammdaten Mitarb.'!A135="","",IF('1044Bd Stammdaten Mitarb.'!G135=0,0,E139/D139))</f>
        <v/>
      </c>
      <c r="G139" s="200" t="str">
        <f>IF(A139="","",IF('1044Bd Stammdaten Mitarb.'!J135&gt;'1044Ad Antrag'!$B$28,'1044Ad Antrag'!$B$28,'1044Bd Stammdaten Mitarb.'!J135))</f>
        <v/>
      </c>
      <c r="H139" s="60" t="str">
        <f>IF('1044Bd Stammdaten Mitarb.'!A135="","",IF(F139*21.7&gt;'1044Ad Antrag'!$B$28,'1044Ad Antrag'!$B$28,F139*21.7))</f>
        <v/>
      </c>
      <c r="I139" s="196" t="str">
        <f t="shared" si="27"/>
        <v/>
      </c>
      <c r="J139" s="195" t="str">
        <f>IF('1044Bd Stammdaten Mitarb.'!K135="","",'1044Bd Stammdaten Mitarb.'!K135)</f>
        <v/>
      </c>
      <c r="K139" s="61" t="str">
        <f t="shared" si="28"/>
        <v/>
      </c>
      <c r="L139" s="197" t="str">
        <f t="shared" si="29"/>
        <v/>
      </c>
      <c r="M139" s="201" t="str">
        <f t="shared" si="30"/>
        <v/>
      </c>
      <c r="N139" s="202" t="str">
        <f t="shared" si="31"/>
        <v/>
      </c>
      <c r="O139" s="115" t="str">
        <f>IF(A139="","",IF(N139=0,0,0.8*H139/21.7*'1044Ad Antrag'!$B$30))</f>
        <v/>
      </c>
      <c r="P139" s="195" t="str">
        <f t="shared" si="32"/>
        <v/>
      </c>
      <c r="Q139" s="61" t="str">
        <f>IF(A139="","",M139*'1044Ad Antrag'!$B$31)</f>
        <v/>
      </c>
      <c r="R139" s="199" t="str">
        <f t="shared" si="33"/>
        <v/>
      </c>
      <c r="S139" s="14"/>
    </row>
    <row r="140" spans="1:19" ht="16.95" customHeight="1">
      <c r="A140" s="15" t="str">
        <f>IF('1044Bd Stammdaten Mitarb.'!A136="","",'1044Bd Stammdaten Mitarb.'!A136)</f>
        <v/>
      </c>
      <c r="B140" s="68" t="str">
        <f>IF('1044Bd Stammdaten Mitarb.'!B136="","",'1044Bd Stammdaten Mitarb.'!B136)</f>
        <v/>
      </c>
      <c r="C140" s="69" t="str">
        <f>IF('1044Bd Stammdaten Mitarb.'!C136="","",'1044Bd Stammdaten Mitarb.'!C136)</f>
        <v/>
      </c>
      <c r="D140" s="200" t="str">
        <f>IF('1044Bd Stammdaten Mitarb.'!G136-'1044Bd Stammdaten Mitarb.'!H136&lt;=0,"",'1044Bd Stammdaten Mitarb.'!G136-'1044Bd Stammdaten Mitarb.'!H136)</f>
        <v/>
      </c>
      <c r="E140" s="61" t="str">
        <f>IF('1044Bd Stammdaten Mitarb.'!I136="","",'1044Bd Stammdaten Mitarb.'!I136)</f>
        <v/>
      </c>
      <c r="F140" s="66" t="str">
        <f>IF('1044Bd Stammdaten Mitarb.'!A136="","",IF('1044Bd Stammdaten Mitarb.'!G136=0,0,E140/D140))</f>
        <v/>
      </c>
      <c r="G140" s="200" t="str">
        <f>IF(A140="","",IF('1044Bd Stammdaten Mitarb.'!J136&gt;'1044Ad Antrag'!$B$28,'1044Ad Antrag'!$B$28,'1044Bd Stammdaten Mitarb.'!J136))</f>
        <v/>
      </c>
      <c r="H140" s="60" t="str">
        <f>IF('1044Bd Stammdaten Mitarb.'!A136="","",IF(F140*21.7&gt;'1044Ad Antrag'!$B$28,'1044Ad Antrag'!$B$28,F140*21.7))</f>
        <v/>
      </c>
      <c r="I140" s="196" t="str">
        <f t="shared" si="27"/>
        <v/>
      </c>
      <c r="J140" s="195" t="str">
        <f>IF('1044Bd Stammdaten Mitarb.'!K136="","",'1044Bd Stammdaten Mitarb.'!K136)</f>
        <v/>
      </c>
      <c r="K140" s="61" t="str">
        <f t="shared" si="28"/>
        <v/>
      </c>
      <c r="L140" s="197" t="str">
        <f t="shared" si="29"/>
        <v/>
      </c>
      <c r="M140" s="201" t="str">
        <f t="shared" si="30"/>
        <v/>
      </c>
      <c r="N140" s="202" t="str">
        <f t="shared" si="31"/>
        <v/>
      </c>
      <c r="O140" s="115" t="str">
        <f>IF(A140="","",IF(N140=0,0,0.8*H140/21.7*'1044Ad Antrag'!$B$30))</f>
        <v/>
      </c>
      <c r="P140" s="195" t="str">
        <f t="shared" si="32"/>
        <v/>
      </c>
      <c r="Q140" s="61" t="str">
        <f>IF(A140="","",M140*'1044Ad Antrag'!$B$31)</f>
        <v/>
      </c>
      <c r="R140" s="199" t="str">
        <f t="shared" si="33"/>
        <v/>
      </c>
      <c r="S140" s="14"/>
    </row>
    <row r="141" spans="1:19" ht="16.95" customHeight="1">
      <c r="A141" s="15" t="str">
        <f>IF('1044Bd Stammdaten Mitarb.'!A137="","",'1044Bd Stammdaten Mitarb.'!A137)</f>
        <v/>
      </c>
      <c r="B141" s="68" t="str">
        <f>IF('1044Bd Stammdaten Mitarb.'!B137="","",'1044Bd Stammdaten Mitarb.'!B137)</f>
        <v/>
      </c>
      <c r="C141" s="69" t="str">
        <f>IF('1044Bd Stammdaten Mitarb.'!C137="","",'1044Bd Stammdaten Mitarb.'!C137)</f>
        <v/>
      </c>
      <c r="D141" s="200" t="str">
        <f>IF('1044Bd Stammdaten Mitarb.'!G137-'1044Bd Stammdaten Mitarb.'!H137&lt;=0,"",'1044Bd Stammdaten Mitarb.'!G137-'1044Bd Stammdaten Mitarb.'!H137)</f>
        <v/>
      </c>
      <c r="E141" s="61" t="str">
        <f>IF('1044Bd Stammdaten Mitarb.'!I137="","",'1044Bd Stammdaten Mitarb.'!I137)</f>
        <v/>
      </c>
      <c r="F141" s="66" t="str">
        <f>IF('1044Bd Stammdaten Mitarb.'!A137="","",IF('1044Bd Stammdaten Mitarb.'!G137=0,0,E141/D141))</f>
        <v/>
      </c>
      <c r="G141" s="200" t="str">
        <f>IF(A141="","",IF('1044Bd Stammdaten Mitarb.'!J137&gt;'1044Ad Antrag'!$B$28,'1044Ad Antrag'!$B$28,'1044Bd Stammdaten Mitarb.'!J137))</f>
        <v/>
      </c>
      <c r="H141" s="60" t="str">
        <f>IF('1044Bd Stammdaten Mitarb.'!A137="","",IF(F141*21.7&gt;'1044Ad Antrag'!$B$28,'1044Ad Antrag'!$B$28,F141*21.7))</f>
        <v/>
      </c>
      <c r="I141" s="196" t="str">
        <f t="shared" si="27"/>
        <v/>
      </c>
      <c r="J141" s="195" t="str">
        <f>IF('1044Bd Stammdaten Mitarb.'!K137="","",'1044Bd Stammdaten Mitarb.'!K137)</f>
        <v/>
      </c>
      <c r="K141" s="61" t="str">
        <f t="shared" si="28"/>
        <v/>
      </c>
      <c r="L141" s="197" t="str">
        <f t="shared" si="29"/>
        <v/>
      </c>
      <c r="M141" s="201" t="str">
        <f t="shared" si="30"/>
        <v/>
      </c>
      <c r="N141" s="202" t="str">
        <f t="shared" si="31"/>
        <v/>
      </c>
      <c r="O141" s="115" t="str">
        <f>IF(A141="","",IF(N141=0,0,0.8*H141/21.7*'1044Ad Antrag'!$B$30))</f>
        <v/>
      </c>
      <c r="P141" s="195" t="str">
        <f t="shared" si="32"/>
        <v/>
      </c>
      <c r="Q141" s="61" t="str">
        <f>IF(A141="","",M141*'1044Ad Antrag'!$B$31)</f>
        <v/>
      </c>
      <c r="R141" s="199" t="str">
        <f t="shared" si="33"/>
        <v/>
      </c>
      <c r="S141" s="14"/>
    </row>
    <row r="142" spans="1:19" ht="16.95" customHeight="1">
      <c r="A142" s="15" t="str">
        <f>IF('1044Bd Stammdaten Mitarb.'!A138="","",'1044Bd Stammdaten Mitarb.'!A138)</f>
        <v/>
      </c>
      <c r="B142" s="68" t="str">
        <f>IF('1044Bd Stammdaten Mitarb.'!B138="","",'1044Bd Stammdaten Mitarb.'!B138)</f>
        <v/>
      </c>
      <c r="C142" s="69" t="str">
        <f>IF('1044Bd Stammdaten Mitarb.'!C138="","",'1044Bd Stammdaten Mitarb.'!C138)</f>
        <v/>
      </c>
      <c r="D142" s="200" t="str">
        <f>IF('1044Bd Stammdaten Mitarb.'!G138-'1044Bd Stammdaten Mitarb.'!H138&lt;=0,"",'1044Bd Stammdaten Mitarb.'!G138-'1044Bd Stammdaten Mitarb.'!H138)</f>
        <v/>
      </c>
      <c r="E142" s="61" t="str">
        <f>IF('1044Bd Stammdaten Mitarb.'!I138="","",'1044Bd Stammdaten Mitarb.'!I138)</f>
        <v/>
      </c>
      <c r="F142" s="66" t="str">
        <f>IF('1044Bd Stammdaten Mitarb.'!A138="","",IF('1044Bd Stammdaten Mitarb.'!G138=0,0,E142/D142))</f>
        <v/>
      </c>
      <c r="G142" s="200" t="str">
        <f>IF(A142="","",IF('1044Bd Stammdaten Mitarb.'!J138&gt;'1044Ad Antrag'!$B$28,'1044Ad Antrag'!$B$28,'1044Bd Stammdaten Mitarb.'!J138))</f>
        <v/>
      </c>
      <c r="H142" s="60" t="str">
        <f>IF('1044Bd Stammdaten Mitarb.'!A138="","",IF(F142*21.7&gt;'1044Ad Antrag'!$B$28,'1044Ad Antrag'!$B$28,F142*21.7))</f>
        <v/>
      </c>
      <c r="I142" s="196" t="str">
        <f t="shared" si="27"/>
        <v/>
      </c>
      <c r="J142" s="195" t="str">
        <f>IF('1044Bd Stammdaten Mitarb.'!K138="","",'1044Bd Stammdaten Mitarb.'!K138)</f>
        <v/>
      </c>
      <c r="K142" s="61" t="str">
        <f t="shared" si="28"/>
        <v/>
      </c>
      <c r="L142" s="197" t="str">
        <f t="shared" si="29"/>
        <v/>
      </c>
      <c r="M142" s="201" t="str">
        <f t="shared" si="30"/>
        <v/>
      </c>
      <c r="N142" s="202" t="str">
        <f t="shared" si="31"/>
        <v/>
      </c>
      <c r="O142" s="115" t="str">
        <f>IF(A142="","",IF(N142=0,0,0.8*H142/21.7*'1044Ad Antrag'!$B$30))</f>
        <v/>
      </c>
      <c r="P142" s="195" t="str">
        <f t="shared" si="32"/>
        <v/>
      </c>
      <c r="Q142" s="61" t="str">
        <f>IF(A142="","",M142*'1044Ad Antrag'!$B$31)</f>
        <v/>
      </c>
      <c r="R142" s="199" t="str">
        <f t="shared" si="33"/>
        <v/>
      </c>
      <c r="S142" s="14"/>
    </row>
    <row r="143" spans="1:19" ht="16.95" customHeight="1">
      <c r="A143" s="15" t="str">
        <f>IF('1044Bd Stammdaten Mitarb.'!A139="","",'1044Bd Stammdaten Mitarb.'!A139)</f>
        <v/>
      </c>
      <c r="B143" s="68" t="str">
        <f>IF('1044Bd Stammdaten Mitarb.'!B139="","",'1044Bd Stammdaten Mitarb.'!B139)</f>
        <v/>
      </c>
      <c r="C143" s="69" t="str">
        <f>IF('1044Bd Stammdaten Mitarb.'!C139="","",'1044Bd Stammdaten Mitarb.'!C139)</f>
        <v/>
      </c>
      <c r="D143" s="200" t="str">
        <f>IF('1044Bd Stammdaten Mitarb.'!G139-'1044Bd Stammdaten Mitarb.'!H139&lt;=0,"",'1044Bd Stammdaten Mitarb.'!G139-'1044Bd Stammdaten Mitarb.'!H139)</f>
        <v/>
      </c>
      <c r="E143" s="61" t="str">
        <f>IF('1044Bd Stammdaten Mitarb.'!I139="","",'1044Bd Stammdaten Mitarb.'!I139)</f>
        <v/>
      </c>
      <c r="F143" s="66" t="str">
        <f>IF('1044Bd Stammdaten Mitarb.'!A139="","",IF('1044Bd Stammdaten Mitarb.'!G139=0,0,E143/D143))</f>
        <v/>
      </c>
      <c r="G143" s="200" t="str">
        <f>IF(A143="","",IF('1044Bd Stammdaten Mitarb.'!J139&gt;'1044Ad Antrag'!$B$28,'1044Ad Antrag'!$B$28,'1044Bd Stammdaten Mitarb.'!J139))</f>
        <v/>
      </c>
      <c r="H143" s="60" t="str">
        <f>IF('1044Bd Stammdaten Mitarb.'!A139="","",IF(F143*21.7&gt;'1044Ad Antrag'!$B$28,'1044Ad Antrag'!$B$28,F143*21.7))</f>
        <v/>
      </c>
      <c r="I143" s="196" t="str">
        <f t="shared" si="27"/>
        <v/>
      </c>
      <c r="J143" s="195" t="str">
        <f>IF('1044Bd Stammdaten Mitarb.'!K139="","",'1044Bd Stammdaten Mitarb.'!K139)</f>
        <v/>
      </c>
      <c r="K143" s="61" t="str">
        <f t="shared" si="28"/>
        <v/>
      </c>
      <c r="L143" s="197" t="str">
        <f t="shared" si="29"/>
        <v/>
      </c>
      <c r="M143" s="201" t="str">
        <f t="shared" si="30"/>
        <v/>
      </c>
      <c r="N143" s="202" t="str">
        <f t="shared" si="31"/>
        <v/>
      </c>
      <c r="O143" s="115" t="str">
        <f>IF(A143="","",IF(N143=0,0,0.8*H143/21.7*'1044Ad Antrag'!$B$30))</f>
        <v/>
      </c>
      <c r="P143" s="195" t="str">
        <f t="shared" si="32"/>
        <v/>
      </c>
      <c r="Q143" s="61" t="str">
        <f>IF(A143="","",M143*'1044Ad Antrag'!$B$31)</f>
        <v/>
      </c>
      <c r="R143" s="199" t="str">
        <f t="shared" si="33"/>
        <v/>
      </c>
      <c r="S143" s="14"/>
    </row>
    <row r="144" spans="1:19" ht="16.95" customHeight="1">
      <c r="A144" s="15" t="str">
        <f>IF('1044Bd Stammdaten Mitarb.'!A140="","",'1044Bd Stammdaten Mitarb.'!A140)</f>
        <v/>
      </c>
      <c r="B144" s="68" t="str">
        <f>IF('1044Bd Stammdaten Mitarb.'!B140="","",'1044Bd Stammdaten Mitarb.'!B140)</f>
        <v/>
      </c>
      <c r="C144" s="69" t="str">
        <f>IF('1044Bd Stammdaten Mitarb.'!C140="","",'1044Bd Stammdaten Mitarb.'!C140)</f>
        <v/>
      </c>
      <c r="D144" s="200" t="str">
        <f>IF('1044Bd Stammdaten Mitarb.'!G140-'1044Bd Stammdaten Mitarb.'!H140&lt;=0,"",'1044Bd Stammdaten Mitarb.'!G140-'1044Bd Stammdaten Mitarb.'!H140)</f>
        <v/>
      </c>
      <c r="E144" s="61" t="str">
        <f>IF('1044Bd Stammdaten Mitarb.'!I140="","",'1044Bd Stammdaten Mitarb.'!I140)</f>
        <v/>
      </c>
      <c r="F144" s="66" t="str">
        <f>IF('1044Bd Stammdaten Mitarb.'!A140="","",IF('1044Bd Stammdaten Mitarb.'!G140=0,0,E144/D144))</f>
        <v/>
      </c>
      <c r="G144" s="200" t="str">
        <f>IF(A144="","",IF('1044Bd Stammdaten Mitarb.'!J140&gt;'1044Ad Antrag'!$B$28,'1044Ad Antrag'!$B$28,'1044Bd Stammdaten Mitarb.'!J140))</f>
        <v/>
      </c>
      <c r="H144" s="60" t="str">
        <f>IF('1044Bd Stammdaten Mitarb.'!A140="","",IF(F144*21.7&gt;'1044Ad Antrag'!$B$28,'1044Ad Antrag'!$B$28,F144*21.7))</f>
        <v/>
      </c>
      <c r="I144" s="196" t="str">
        <f t="shared" si="27"/>
        <v/>
      </c>
      <c r="J144" s="195" t="str">
        <f>IF('1044Bd Stammdaten Mitarb.'!K140="","",'1044Bd Stammdaten Mitarb.'!K140)</f>
        <v/>
      </c>
      <c r="K144" s="61" t="str">
        <f t="shared" si="28"/>
        <v/>
      </c>
      <c r="L144" s="197" t="str">
        <f t="shared" si="29"/>
        <v/>
      </c>
      <c r="M144" s="201" t="str">
        <f t="shared" si="30"/>
        <v/>
      </c>
      <c r="N144" s="202" t="str">
        <f t="shared" si="31"/>
        <v/>
      </c>
      <c r="O144" s="115" t="str">
        <f>IF(A144="","",IF(N144=0,0,0.8*H144/21.7*'1044Ad Antrag'!$B$30))</f>
        <v/>
      </c>
      <c r="P144" s="195" t="str">
        <f t="shared" si="32"/>
        <v/>
      </c>
      <c r="Q144" s="61" t="str">
        <f>IF(A144="","",M144*'1044Ad Antrag'!$B$31)</f>
        <v/>
      </c>
      <c r="R144" s="199" t="str">
        <f t="shared" si="33"/>
        <v/>
      </c>
      <c r="S144" s="14"/>
    </row>
    <row r="145" spans="1:19" ht="16.95" customHeight="1">
      <c r="A145" s="15" t="str">
        <f>IF('1044Bd Stammdaten Mitarb.'!A141="","",'1044Bd Stammdaten Mitarb.'!A141)</f>
        <v/>
      </c>
      <c r="B145" s="68" t="str">
        <f>IF('1044Bd Stammdaten Mitarb.'!B141="","",'1044Bd Stammdaten Mitarb.'!B141)</f>
        <v/>
      </c>
      <c r="C145" s="69" t="str">
        <f>IF('1044Bd Stammdaten Mitarb.'!C141="","",'1044Bd Stammdaten Mitarb.'!C141)</f>
        <v/>
      </c>
      <c r="D145" s="200" t="str">
        <f>IF('1044Bd Stammdaten Mitarb.'!G141-'1044Bd Stammdaten Mitarb.'!H141&lt;=0,"",'1044Bd Stammdaten Mitarb.'!G141-'1044Bd Stammdaten Mitarb.'!H141)</f>
        <v/>
      </c>
      <c r="E145" s="61" t="str">
        <f>IF('1044Bd Stammdaten Mitarb.'!I141="","",'1044Bd Stammdaten Mitarb.'!I141)</f>
        <v/>
      </c>
      <c r="F145" s="66" t="str">
        <f>IF('1044Bd Stammdaten Mitarb.'!A141="","",IF('1044Bd Stammdaten Mitarb.'!G141=0,0,E145/D145))</f>
        <v/>
      </c>
      <c r="G145" s="200" t="str">
        <f>IF(A145="","",IF('1044Bd Stammdaten Mitarb.'!J141&gt;'1044Ad Antrag'!$B$28,'1044Ad Antrag'!$B$28,'1044Bd Stammdaten Mitarb.'!J141))</f>
        <v/>
      </c>
      <c r="H145" s="60" t="str">
        <f>IF('1044Bd Stammdaten Mitarb.'!A141="","",IF(F145*21.7&gt;'1044Ad Antrag'!$B$28,'1044Ad Antrag'!$B$28,F145*21.7))</f>
        <v/>
      </c>
      <c r="I145" s="196" t="str">
        <f t="shared" si="27"/>
        <v/>
      </c>
      <c r="J145" s="195" t="str">
        <f>IF('1044Bd Stammdaten Mitarb.'!K141="","",'1044Bd Stammdaten Mitarb.'!K141)</f>
        <v/>
      </c>
      <c r="K145" s="61" t="str">
        <f t="shared" si="28"/>
        <v/>
      </c>
      <c r="L145" s="197" t="str">
        <f t="shared" si="29"/>
        <v/>
      </c>
      <c r="M145" s="201" t="str">
        <f t="shared" si="30"/>
        <v/>
      </c>
      <c r="N145" s="202" t="str">
        <f t="shared" si="31"/>
        <v/>
      </c>
      <c r="O145" s="115" t="str">
        <f>IF(A145="","",IF(N145=0,0,0.8*H145/21.7*'1044Ad Antrag'!$B$30))</f>
        <v/>
      </c>
      <c r="P145" s="195" t="str">
        <f t="shared" si="32"/>
        <v/>
      </c>
      <c r="Q145" s="61" t="str">
        <f>IF(A145="","",M145*'1044Ad Antrag'!$B$31)</f>
        <v/>
      </c>
      <c r="R145" s="199" t="str">
        <f t="shared" si="33"/>
        <v/>
      </c>
      <c r="S145" s="14"/>
    </row>
    <row r="146" spans="1:19" ht="16.95" customHeight="1">
      <c r="A146" s="15" t="str">
        <f>IF('1044Bd Stammdaten Mitarb.'!A142="","",'1044Bd Stammdaten Mitarb.'!A142)</f>
        <v/>
      </c>
      <c r="B146" s="68" t="str">
        <f>IF('1044Bd Stammdaten Mitarb.'!B142="","",'1044Bd Stammdaten Mitarb.'!B142)</f>
        <v/>
      </c>
      <c r="C146" s="69" t="str">
        <f>IF('1044Bd Stammdaten Mitarb.'!C142="","",'1044Bd Stammdaten Mitarb.'!C142)</f>
        <v/>
      </c>
      <c r="D146" s="200" t="str">
        <f>IF('1044Bd Stammdaten Mitarb.'!G142-'1044Bd Stammdaten Mitarb.'!H142&lt;=0,"",'1044Bd Stammdaten Mitarb.'!G142-'1044Bd Stammdaten Mitarb.'!H142)</f>
        <v/>
      </c>
      <c r="E146" s="61" t="str">
        <f>IF('1044Bd Stammdaten Mitarb.'!I142="","",'1044Bd Stammdaten Mitarb.'!I142)</f>
        <v/>
      </c>
      <c r="F146" s="66" t="str">
        <f>IF('1044Bd Stammdaten Mitarb.'!A142="","",IF('1044Bd Stammdaten Mitarb.'!G142=0,0,E146/D146))</f>
        <v/>
      </c>
      <c r="G146" s="200" t="str">
        <f>IF(A146="","",IF('1044Bd Stammdaten Mitarb.'!J142&gt;'1044Ad Antrag'!$B$28,'1044Ad Antrag'!$B$28,'1044Bd Stammdaten Mitarb.'!J142))</f>
        <v/>
      </c>
      <c r="H146" s="60" t="str">
        <f>IF('1044Bd Stammdaten Mitarb.'!A142="","",IF(F146*21.7&gt;'1044Ad Antrag'!$B$28,'1044Ad Antrag'!$B$28,F146*21.7))</f>
        <v/>
      </c>
      <c r="I146" s="196" t="str">
        <f t="shared" si="27"/>
        <v/>
      </c>
      <c r="J146" s="195" t="str">
        <f>IF('1044Bd Stammdaten Mitarb.'!K142="","",'1044Bd Stammdaten Mitarb.'!K142)</f>
        <v/>
      </c>
      <c r="K146" s="61" t="str">
        <f t="shared" si="28"/>
        <v/>
      </c>
      <c r="L146" s="197" t="str">
        <f t="shared" si="29"/>
        <v/>
      </c>
      <c r="M146" s="201" t="str">
        <f t="shared" si="30"/>
        <v/>
      </c>
      <c r="N146" s="202" t="str">
        <f t="shared" si="31"/>
        <v/>
      </c>
      <c r="O146" s="115" t="str">
        <f>IF(A146="","",IF(N146=0,0,0.8*H146/21.7*'1044Ad Antrag'!$B$30))</f>
        <v/>
      </c>
      <c r="P146" s="195" t="str">
        <f t="shared" si="32"/>
        <v/>
      </c>
      <c r="Q146" s="61" t="str">
        <f>IF(A146="","",M146*'1044Ad Antrag'!$B$31)</f>
        <v/>
      </c>
      <c r="R146" s="199" t="str">
        <f t="shared" si="33"/>
        <v/>
      </c>
      <c r="S146" s="14"/>
    </row>
    <row r="147" spans="1:19" ht="16.95" customHeight="1">
      <c r="A147" s="15" t="str">
        <f>IF('1044Bd Stammdaten Mitarb.'!A143="","",'1044Bd Stammdaten Mitarb.'!A143)</f>
        <v/>
      </c>
      <c r="B147" s="68" t="str">
        <f>IF('1044Bd Stammdaten Mitarb.'!B143="","",'1044Bd Stammdaten Mitarb.'!B143)</f>
        <v/>
      </c>
      <c r="C147" s="69" t="str">
        <f>IF('1044Bd Stammdaten Mitarb.'!C143="","",'1044Bd Stammdaten Mitarb.'!C143)</f>
        <v/>
      </c>
      <c r="D147" s="200" t="str">
        <f>IF('1044Bd Stammdaten Mitarb.'!G143-'1044Bd Stammdaten Mitarb.'!H143&lt;=0,"",'1044Bd Stammdaten Mitarb.'!G143-'1044Bd Stammdaten Mitarb.'!H143)</f>
        <v/>
      </c>
      <c r="E147" s="61" t="str">
        <f>IF('1044Bd Stammdaten Mitarb.'!I143="","",'1044Bd Stammdaten Mitarb.'!I143)</f>
        <v/>
      </c>
      <c r="F147" s="66" t="str">
        <f>IF('1044Bd Stammdaten Mitarb.'!A143="","",IF('1044Bd Stammdaten Mitarb.'!G143=0,0,E147/D147))</f>
        <v/>
      </c>
      <c r="G147" s="200" t="str">
        <f>IF(A147="","",IF('1044Bd Stammdaten Mitarb.'!J143&gt;'1044Ad Antrag'!$B$28,'1044Ad Antrag'!$B$28,'1044Bd Stammdaten Mitarb.'!J143))</f>
        <v/>
      </c>
      <c r="H147" s="60" t="str">
        <f>IF('1044Bd Stammdaten Mitarb.'!A143="","",IF(F147*21.7&gt;'1044Ad Antrag'!$B$28,'1044Ad Antrag'!$B$28,F147*21.7))</f>
        <v/>
      </c>
      <c r="I147" s="196" t="str">
        <f t="shared" si="27"/>
        <v/>
      </c>
      <c r="J147" s="195" t="str">
        <f>IF('1044Bd Stammdaten Mitarb.'!K143="","",'1044Bd Stammdaten Mitarb.'!K143)</f>
        <v/>
      </c>
      <c r="K147" s="61" t="str">
        <f t="shared" si="28"/>
        <v/>
      </c>
      <c r="L147" s="197" t="str">
        <f t="shared" si="29"/>
        <v/>
      </c>
      <c r="M147" s="201" t="str">
        <f t="shared" si="30"/>
        <v/>
      </c>
      <c r="N147" s="202" t="str">
        <f t="shared" si="31"/>
        <v/>
      </c>
      <c r="O147" s="115" t="str">
        <f>IF(A147="","",IF(N147=0,0,0.8*H147/21.7*'1044Ad Antrag'!$B$30))</f>
        <v/>
      </c>
      <c r="P147" s="195" t="str">
        <f t="shared" si="32"/>
        <v/>
      </c>
      <c r="Q147" s="61" t="str">
        <f>IF(A147="","",M147*'1044Ad Antrag'!$B$31)</f>
        <v/>
      </c>
      <c r="R147" s="199" t="str">
        <f t="shared" si="33"/>
        <v/>
      </c>
      <c r="S147" s="14"/>
    </row>
    <row r="148" spans="1:19" ht="16.95" customHeight="1">
      <c r="A148" s="15" t="str">
        <f>IF('1044Bd Stammdaten Mitarb.'!A144="","",'1044Bd Stammdaten Mitarb.'!A144)</f>
        <v/>
      </c>
      <c r="B148" s="68" t="str">
        <f>IF('1044Bd Stammdaten Mitarb.'!B144="","",'1044Bd Stammdaten Mitarb.'!B144)</f>
        <v/>
      </c>
      <c r="C148" s="69" t="str">
        <f>IF('1044Bd Stammdaten Mitarb.'!C144="","",'1044Bd Stammdaten Mitarb.'!C144)</f>
        <v/>
      </c>
      <c r="D148" s="200" t="str">
        <f>IF('1044Bd Stammdaten Mitarb.'!G144-'1044Bd Stammdaten Mitarb.'!H144&lt;=0,"",'1044Bd Stammdaten Mitarb.'!G144-'1044Bd Stammdaten Mitarb.'!H144)</f>
        <v/>
      </c>
      <c r="E148" s="61" t="str">
        <f>IF('1044Bd Stammdaten Mitarb.'!I144="","",'1044Bd Stammdaten Mitarb.'!I144)</f>
        <v/>
      </c>
      <c r="F148" s="66" t="str">
        <f>IF('1044Bd Stammdaten Mitarb.'!A144="","",IF('1044Bd Stammdaten Mitarb.'!G144=0,0,E148/D148))</f>
        <v/>
      </c>
      <c r="G148" s="200" t="str">
        <f>IF(A148="","",IF('1044Bd Stammdaten Mitarb.'!J144&gt;'1044Ad Antrag'!$B$28,'1044Ad Antrag'!$B$28,'1044Bd Stammdaten Mitarb.'!J144))</f>
        <v/>
      </c>
      <c r="H148" s="60" t="str">
        <f>IF('1044Bd Stammdaten Mitarb.'!A144="","",IF(F148*21.7&gt;'1044Ad Antrag'!$B$28,'1044Ad Antrag'!$B$28,F148*21.7))</f>
        <v/>
      </c>
      <c r="I148" s="196" t="str">
        <f t="shared" si="27"/>
        <v/>
      </c>
      <c r="J148" s="195" t="str">
        <f>IF('1044Bd Stammdaten Mitarb.'!K144="","",'1044Bd Stammdaten Mitarb.'!K144)</f>
        <v/>
      </c>
      <c r="K148" s="61" t="str">
        <f t="shared" si="28"/>
        <v/>
      </c>
      <c r="L148" s="197" t="str">
        <f t="shared" si="29"/>
        <v/>
      </c>
      <c r="M148" s="201" t="str">
        <f t="shared" si="30"/>
        <v/>
      </c>
      <c r="N148" s="202" t="str">
        <f t="shared" si="31"/>
        <v/>
      </c>
      <c r="O148" s="115" t="str">
        <f>IF(A148="","",IF(N148=0,0,0.8*H148/21.7*'1044Ad Antrag'!$B$30))</f>
        <v/>
      </c>
      <c r="P148" s="195" t="str">
        <f t="shared" si="32"/>
        <v/>
      </c>
      <c r="Q148" s="61" t="str">
        <f>IF(A148="","",M148*'1044Ad Antrag'!$B$31)</f>
        <v/>
      </c>
      <c r="R148" s="199" t="str">
        <f t="shared" si="33"/>
        <v/>
      </c>
      <c r="S148" s="14"/>
    </row>
    <row r="149" spans="1:19" ht="16.95" customHeight="1">
      <c r="A149" s="15" t="str">
        <f>IF('1044Bd Stammdaten Mitarb.'!A145="","",'1044Bd Stammdaten Mitarb.'!A145)</f>
        <v/>
      </c>
      <c r="B149" s="68" t="str">
        <f>IF('1044Bd Stammdaten Mitarb.'!B145="","",'1044Bd Stammdaten Mitarb.'!B145)</f>
        <v/>
      </c>
      <c r="C149" s="69" t="str">
        <f>IF('1044Bd Stammdaten Mitarb.'!C145="","",'1044Bd Stammdaten Mitarb.'!C145)</f>
        <v/>
      </c>
      <c r="D149" s="200" t="str">
        <f>IF('1044Bd Stammdaten Mitarb.'!G145-'1044Bd Stammdaten Mitarb.'!H145&lt;=0,"",'1044Bd Stammdaten Mitarb.'!G145-'1044Bd Stammdaten Mitarb.'!H145)</f>
        <v/>
      </c>
      <c r="E149" s="61" t="str">
        <f>IF('1044Bd Stammdaten Mitarb.'!I145="","",'1044Bd Stammdaten Mitarb.'!I145)</f>
        <v/>
      </c>
      <c r="F149" s="66" t="str">
        <f>IF('1044Bd Stammdaten Mitarb.'!A145="","",IF('1044Bd Stammdaten Mitarb.'!G145=0,0,E149/D149))</f>
        <v/>
      </c>
      <c r="G149" s="200" t="str">
        <f>IF(A149="","",IF('1044Bd Stammdaten Mitarb.'!J145&gt;'1044Ad Antrag'!$B$28,'1044Ad Antrag'!$B$28,'1044Bd Stammdaten Mitarb.'!J145))</f>
        <v/>
      </c>
      <c r="H149" s="60" t="str">
        <f>IF('1044Bd Stammdaten Mitarb.'!A145="","",IF(F149*21.7&gt;'1044Ad Antrag'!$B$28,'1044Ad Antrag'!$B$28,F149*21.7))</f>
        <v/>
      </c>
      <c r="I149" s="196" t="str">
        <f t="shared" si="27"/>
        <v/>
      </c>
      <c r="J149" s="195" t="str">
        <f>IF('1044Bd Stammdaten Mitarb.'!K145="","",'1044Bd Stammdaten Mitarb.'!K145)</f>
        <v/>
      </c>
      <c r="K149" s="61" t="str">
        <f t="shared" si="28"/>
        <v/>
      </c>
      <c r="L149" s="197" t="str">
        <f t="shared" si="29"/>
        <v/>
      </c>
      <c r="M149" s="201" t="str">
        <f t="shared" si="30"/>
        <v/>
      </c>
      <c r="N149" s="202" t="str">
        <f t="shared" si="31"/>
        <v/>
      </c>
      <c r="O149" s="115" t="str">
        <f>IF(A149="","",IF(N149=0,0,0.8*H149/21.7*'1044Ad Antrag'!$B$30))</f>
        <v/>
      </c>
      <c r="P149" s="195" t="str">
        <f t="shared" si="32"/>
        <v/>
      </c>
      <c r="Q149" s="61" t="str">
        <f>IF(A149="","",M149*'1044Ad Antrag'!$B$31)</f>
        <v/>
      </c>
      <c r="R149" s="199" t="str">
        <f t="shared" si="33"/>
        <v/>
      </c>
      <c r="S149" s="14"/>
    </row>
    <row r="150" spans="1:19" ht="16.95" customHeight="1">
      <c r="A150" s="15" t="str">
        <f>IF('1044Bd Stammdaten Mitarb.'!A146="","",'1044Bd Stammdaten Mitarb.'!A146)</f>
        <v/>
      </c>
      <c r="B150" s="68" t="str">
        <f>IF('1044Bd Stammdaten Mitarb.'!B146="","",'1044Bd Stammdaten Mitarb.'!B146)</f>
        <v/>
      </c>
      <c r="C150" s="69" t="str">
        <f>IF('1044Bd Stammdaten Mitarb.'!C146="","",'1044Bd Stammdaten Mitarb.'!C146)</f>
        <v/>
      </c>
      <c r="D150" s="200" t="str">
        <f>IF('1044Bd Stammdaten Mitarb.'!G146-'1044Bd Stammdaten Mitarb.'!H146&lt;=0,"",'1044Bd Stammdaten Mitarb.'!G146-'1044Bd Stammdaten Mitarb.'!H146)</f>
        <v/>
      </c>
      <c r="E150" s="61" t="str">
        <f>IF('1044Bd Stammdaten Mitarb.'!I146="","",'1044Bd Stammdaten Mitarb.'!I146)</f>
        <v/>
      </c>
      <c r="F150" s="66" t="str">
        <f>IF('1044Bd Stammdaten Mitarb.'!A146="","",IF('1044Bd Stammdaten Mitarb.'!G146=0,0,E150/D150))</f>
        <v/>
      </c>
      <c r="G150" s="200" t="str">
        <f>IF(A150="","",IF('1044Bd Stammdaten Mitarb.'!J146&gt;'1044Ad Antrag'!$B$28,'1044Ad Antrag'!$B$28,'1044Bd Stammdaten Mitarb.'!J146))</f>
        <v/>
      </c>
      <c r="H150" s="60" t="str">
        <f>IF('1044Bd Stammdaten Mitarb.'!A146="","",IF(F150*21.7&gt;'1044Ad Antrag'!$B$28,'1044Ad Antrag'!$B$28,F150*21.7))</f>
        <v/>
      </c>
      <c r="I150" s="196" t="str">
        <f t="shared" si="27"/>
        <v/>
      </c>
      <c r="J150" s="195" t="str">
        <f>IF('1044Bd Stammdaten Mitarb.'!K146="","",'1044Bd Stammdaten Mitarb.'!K146)</f>
        <v/>
      </c>
      <c r="K150" s="61" t="str">
        <f t="shared" si="28"/>
        <v/>
      </c>
      <c r="L150" s="197" t="str">
        <f t="shared" si="29"/>
        <v/>
      </c>
      <c r="M150" s="201" t="str">
        <f t="shared" si="30"/>
        <v/>
      </c>
      <c r="N150" s="202" t="str">
        <f t="shared" si="31"/>
        <v/>
      </c>
      <c r="O150" s="115" t="str">
        <f>IF(A150="","",IF(N150=0,0,0.8*H150/21.7*'1044Ad Antrag'!$B$30))</f>
        <v/>
      </c>
      <c r="P150" s="195" t="str">
        <f t="shared" si="32"/>
        <v/>
      </c>
      <c r="Q150" s="61" t="str">
        <f>IF(A150="","",M150*'1044Ad Antrag'!$B$31)</f>
        <v/>
      </c>
      <c r="R150" s="199" t="str">
        <f t="shared" si="33"/>
        <v/>
      </c>
      <c r="S150" s="14"/>
    </row>
    <row r="151" spans="1:19" ht="16.95" customHeight="1">
      <c r="A151" s="15" t="str">
        <f>IF('1044Bd Stammdaten Mitarb.'!A147="","",'1044Bd Stammdaten Mitarb.'!A147)</f>
        <v/>
      </c>
      <c r="B151" s="68" t="str">
        <f>IF('1044Bd Stammdaten Mitarb.'!B147="","",'1044Bd Stammdaten Mitarb.'!B147)</f>
        <v/>
      </c>
      <c r="C151" s="69" t="str">
        <f>IF('1044Bd Stammdaten Mitarb.'!C147="","",'1044Bd Stammdaten Mitarb.'!C147)</f>
        <v/>
      </c>
      <c r="D151" s="200" t="str">
        <f>IF('1044Bd Stammdaten Mitarb.'!G147-'1044Bd Stammdaten Mitarb.'!H147&lt;=0,"",'1044Bd Stammdaten Mitarb.'!G147-'1044Bd Stammdaten Mitarb.'!H147)</f>
        <v/>
      </c>
      <c r="E151" s="61" t="str">
        <f>IF('1044Bd Stammdaten Mitarb.'!I147="","",'1044Bd Stammdaten Mitarb.'!I147)</f>
        <v/>
      </c>
      <c r="F151" s="66" t="str">
        <f>IF('1044Bd Stammdaten Mitarb.'!A147="","",IF('1044Bd Stammdaten Mitarb.'!G147=0,0,E151/D151))</f>
        <v/>
      </c>
      <c r="G151" s="200" t="str">
        <f>IF(A151="","",IF('1044Bd Stammdaten Mitarb.'!J147&gt;'1044Ad Antrag'!$B$28,'1044Ad Antrag'!$B$28,'1044Bd Stammdaten Mitarb.'!J147))</f>
        <v/>
      </c>
      <c r="H151" s="60" t="str">
        <f>IF('1044Bd Stammdaten Mitarb.'!A147="","",IF(F151*21.7&gt;'1044Ad Antrag'!$B$28,'1044Ad Antrag'!$B$28,F151*21.7))</f>
        <v/>
      </c>
      <c r="I151" s="196" t="str">
        <f t="shared" si="27"/>
        <v/>
      </c>
      <c r="J151" s="195" t="str">
        <f>IF('1044Bd Stammdaten Mitarb.'!K147="","",'1044Bd Stammdaten Mitarb.'!K147)</f>
        <v/>
      </c>
      <c r="K151" s="61" t="str">
        <f t="shared" si="28"/>
        <v/>
      </c>
      <c r="L151" s="197" t="str">
        <f t="shared" si="29"/>
        <v/>
      </c>
      <c r="M151" s="201" t="str">
        <f t="shared" si="30"/>
        <v/>
      </c>
      <c r="N151" s="202" t="str">
        <f t="shared" si="31"/>
        <v/>
      </c>
      <c r="O151" s="115" t="str">
        <f>IF(A151="","",IF(N151=0,0,0.8*H151/21.7*'1044Ad Antrag'!$B$30))</f>
        <v/>
      </c>
      <c r="P151" s="195" t="str">
        <f t="shared" si="32"/>
        <v/>
      </c>
      <c r="Q151" s="61" t="str">
        <f>IF(A151="","",M151*'1044Ad Antrag'!$B$31)</f>
        <v/>
      </c>
      <c r="R151" s="199" t="str">
        <f t="shared" si="33"/>
        <v/>
      </c>
      <c r="S151" s="14"/>
    </row>
    <row r="152" spans="1:19" ht="16.95" customHeight="1">
      <c r="A152" s="15" t="str">
        <f>IF('1044Bd Stammdaten Mitarb.'!A148="","",'1044Bd Stammdaten Mitarb.'!A148)</f>
        <v/>
      </c>
      <c r="B152" s="68" t="str">
        <f>IF('1044Bd Stammdaten Mitarb.'!B148="","",'1044Bd Stammdaten Mitarb.'!B148)</f>
        <v/>
      </c>
      <c r="C152" s="69" t="str">
        <f>IF('1044Bd Stammdaten Mitarb.'!C148="","",'1044Bd Stammdaten Mitarb.'!C148)</f>
        <v/>
      </c>
      <c r="D152" s="200" t="str">
        <f>IF('1044Bd Stammdaten Mitarb.'!G148-'1044Bd Stammdaten Mitarb.'!H148&lt;=0,"",'1044Bd Stammdaten Mitarb.'!G148-'1044Bd Stammdaten Mitarb.'!H148)</f>
        <v/>
      </c>
      <c r="E152" s="61" t="str">
        <f>IF('1044Bd Stammdaten Mitarb.'!I148="","",'1044Bd Stammdaten Mitarb.'!I148)</f>
        <v/>
      </c>
      <c r="F152" s="66" t="str">
        <f>IF('1044Bd Stammdaten Mitarb.'!A148="","",IF('1044Bd Stammdaten Mitarb.'!G148=0,0,E152/D152))</f>
        <v/>
      </c>
      <c r="G152" s="200" t="str">
        <f>IF(A152="","",IF('1044Bd Stammdaten Mitarb.'!J148&gt;'1044Ad Antrag'!$B$28,'1044Ad Antrag'!$B$28,'1044Bd Stammdaten Mitarb.'!J148))</f>
        <v/>
      </c>
      <c r="H152" s="60" t="str">
        <f>IF('1044Bd Stammdaten Mitarb.'!A148="","",IF(F152*21.7&gt;'1044Ad Antrag'!$B$28,'1044Ad Antrag'!$B$28,F152*21.7))</f>
        <v/>
      </c>
      <c r="I152" s="196" t="str">
        <f t="shared" si="27"/>
        <v/>
      </c>
      <c r="J152" s="195" t="str">
        <f>IF('1044Bd Stammdaten Mitarb.'!K148="","",'1044Bd Stammdaten Mitarb.'!K148)</f>
        <v/>
      </c>
      <c r="K152" s="61" t="str">
        <f t="shared" si="28"/>
        <v/>
      </c>
      <c r="L152" s="197" t="str">
        <f t="shared" si="29"/>
        <v/>
      </c>
      <c r="M152" s="201" t="str">
        <f t="shared" si="30"/>
        <v/>
      </c>
      <c r="N152" s="202" t="str">
        <f t="shared" si="31"/>
        <v/>
      </c>
      <c r="O152" s="115" t="str">
        <f>IF(A152="","",IF(N152=0,0,0.8*H152/21.7*'1044Ad Antrag'!$B$30))</f>
        <v/>
      </c>
      <c r="P152" s="195" t="str">
        <f t="shared" si="32"/>
        <v/>
      </c>
      <c r="Q152" s="61" t="str">
        <f>IF(A152="","",M152*'1044Ad Antrag'!$B$31)</f>
        <v/>
      </c>
      <c r="R152" s="199" t="str">
        <f t="shared" si="33"/>
        <v/>
      </c>
      <c r="S152" s="14"/>
    </row>
    <row r="153" spans="1:19" ht="16.95" customHeight="1">
      <c r="A153" s="15" t="str">
        <f>IF('1044Bd Stammdaten Mitarb.'!A149="","",'1044Bd Stammdaten Mitarb.'!A149)</f>
        <v/>
      </c>
      <c r="B153" s="68" t="str">
        <f>IF('1044Bd Stammdaten Mitarb.'!B149="","",'1044Bd Stammdaten Mitarb.'!B149)</f>
        <v/>
      </c>
      <c r="C153" s="69" t="str">
        <f>IF('1044Bd Stammdaten Mitarb.'!C149="","",'1044Bd Stammdaten Mitarb.'!C149)</f>
        <v/>
      </c>
      <c r="D153" s="200" t="str">
        <f>IF('1044Bd Stammdaten Mitarb.'!G149-'1044Bd Stammdaten Mitarb.'!H149&lt;=0,"",'1044Bd Stammdaten Mitarb.'!G149-'1044Bd Stammdaten Mitarb.'!H149)</f>
        <v/>
      </c>
      <c r="E153" s="61" t="str">
        <f>IF('1044Bd Stammdaten Mitarb.'!I149="","",'1044Bd Stammdaten Mitarb.'!I149)</f>
        <v/>
      </c>
      <c r="F153" s="66" t="str">
        <f>IF('1044Bd Stammdaten Mitarb.'!A149="","",IF('1044Bd Stammdaten Mitarb.'!G149=0,0,E153/D153))</f>
        <v/>
      </c>
      <c r="G153" s="200" t="str">
        <f>IF(A153="","",IF('1044Bd Stammdaten Mitarb.'!J149&gt;'1044Ad Antrag'!$B$28,'1044Ad Antrag'!$B$28,'1044Bd Stammdaten Mitarb.'!J149))</f>
        <v/>
      </c>
      <c r="H153" s="60" t="str">
        <f>IF('1044Bd Stammdaten Mitarb.'!A149="","",IF(F153*21.7&gt;'1044Ad Antrag'!$B$28,'1044Ad Antrag'!$B$28,F153*21.7))</f>
        <v/>
      </c>
      <c r="I153" s="196" t="str">
        <f t="shared" si="27"/>
        <v/>
      </c>
      <c r="J153" s="195" t="str">
        <f>IF('1044Bd Stammdaten Mitarb.'!K149="","",'1044Bd Stammdaten Mitarb.'!K149)</f>
        <v/>
      </c>
      <c r="K153" s="61" t="str">
        <f t="shared" si="28"/>
        <v/>
      </c>
      <c r="L153" s="197" t="str">
        <f t="shared" si="29"/>
        <v/>
      </c>
      <c r="M153" s="201" t="str">
        <f t="shared" si="30"/>
        <v/>
      </c>
      <c r="N153" s="202" t="str">
        <f t="shared" si="31"/>
        <v/>
      </c>
      <c r="O153" s="115" t="str">
        <f>IF(A153="","",IF(N153=0,0,0.8*H153/21.7*'1044Ad Antrag'!$B$30))</f>
        <v/>
      </c>
      <c r="P153" s="195" t="str">
        <f t="shared" si="32"/>
        <v/>
      </c>
      <c r="Q153" s="61" t="str">
        <f>IF(A153="","",M153*'1044Ad Antrag'!$B$31)</f>
        <v/>
      </c>
      <c r="R153" s="199" t="str">
        <f t="shared" si="33"/>
        <v/>
      </c>
      <c r="S153" s="14"/>
    </row>
    <row r="154" spans="1:19" ht="16.95" customHeight="1">
      <c r="A154" s="15" t="str">
        <f>IF('1044Bd Stammdaten Mitarb.'!A150="","",'1044Bd Stammdaten Mitarb.'!A150)</f>
        <v/>
      </c>
      <c r="B154" s="68" t="str">
        <f>IF('1044Bd Stammdaten Mitarb.'!B150="","",'1044Bd Stammdaten Mitarb.'!B150)</f>
        <v/>
      </c>
      <c r="C154" s="69" t="str">
        <f>IF('1044Bd Stammdaten Mitarb.'!C150="","",'1044Bd Stammdaten Mitarb.'!C150)</f>
        <v/>
      </c>
      <c r="D154" s="200" t="str">
        <f>IF('1044Bd Stammdaten Mitarb.'!G150-'1044Bd Stammdaten Mitarb.'!H150&lt;=0,"",'1044Bd Stammdaten Mitarb.'!G150-'1044Bd Stammdaten Mitarb.'!H150)</f>
        <v/>
      </c>
      <c r="E154" s="61" t="str">
        <f>IF('1044Bd Stammdaten Mitarb.'!I150="","",'1044Bd Stammdaten Mitarb.'!I150)</f>
        <v/>
      </c>
      <c r="F154" s="66" t="str">
        <f>IF('1044Bd Stammdaten Mitarb.'!A150="","",IF('1044Bd Stammdaten Mitarb.'!G150=0,0,E154/D154))</f>
        <v/>
      </c>
      <c r="G154" s="200" t="str">
        <f>IF(A154="","",IF('1044Bd Stammdaten Mitarb.'!J150&gt;'1044Ad Antrag'!$B$28,'1044Ad Antrag'!$B$28,'1044Bd Stammdaten Mitarb.'!J150))</f>
        <v/>
      </c>
      <c r="H154" s="60" t="str">
        <f>IF('1044Bd Stammdaten Mitarb.'!A150="","",IF(F154*21.7&gt;'1044Ad Antrag'!$B$28,'1044Ad Antrag'!$B$28,F154*21.7))</f>
        <v/>
      </c>
      <c r="I154" s="196" t="str">
        <f t="shared" si="27"/>
        <v/>
      </c>
      <c r="J154" s="195" t="str">
        <f>IF('1044Bd Stammdaten Mitarb.'!K150="","",'1044Bd Stammdaten Mitarb.'!K150)</f>
        <v/>
      </c>
      <c r="K154" s="61" t="str">
        <f t="shared" si="28"/>
        <v/>
      </c>
      <c r="L154" s="197" t="str">
        <f t="shared" si="29"/>
        <v/>
      </c>
      <c r="M154" s="201" t="str">
        <f t="shared" si="30"/>
        <v/>
      </c>
      <c r="N154" s="202" t="str">
        <f t="shared" si="31"/>
        <v/>
      </c>
      <c r="O154" s="115" t="str">
        <f>IF(A154="","",IF(N154=0,0,0.8*H154/21.7*'1044Ad Antrag'!$B$30))</f>
        <v/>
      </c>
      <c r="P154" s="195" t="str">
        <f t="shared" si="32"/>
        <v/>
      </c>
      <c r="Q154" s="61" t="str">
        <f>IF(A154="","",M154*'1044Ad Antrag'!$B$31)</f>
        <v/>
      </c>
      <c r="R154" s="199" t="str">
        <f t="shared" si="33"/>
        <v/>
      </c>
      <c r="S154" s="14"/>
    </row>
    <row r="155" spans="1:19" ht="16.95" customHeight="1">
      <c r="A155" s="15" t="str">
        <f>IF('1044Bd Stammdaten Mitarb.'!A151="","",'1044Bd Stammdaten Mitarb.'!A151)</f>
        <v/>
      </c>
      <c r="B155" s="68" t="str">
        <f>IF('1044Bd Stammdaten Mitarb.'!B151="","",'1044Bd Stammdaten Mitarb.'!B151)</f>
        <v/>
      </c>
      <c r="C155" s="69" t="str">
        <f>IF('1044Bd Stammdaten Mitarb.'!C151="","",'1044Bd Stammdaten Mitarb.'!C151)</f>
        <v/>
      </c>
      <c r="D155" s="200" t="str">
        <f>IF('1044Bd Stammdaten Mitarb.'!G151-'1044Bd Stammdaten Mitarb.'!H151&lt;=0,"",'1044Bd Stammdaten Mitarb.'!G151-'1044Bd Stammdaten Mitarb.'!H151)</f>
        <v/>
      </c>
      <c r="E155" s="61" t="str">
        <f>IF('1044Bd Stammdaten Mitarb.'!I151="","",'1044Bd Stammdaten Mitarb.'!I151)</f>
        <v/>
      </c>
      <c r="F155" s="66" t="str">
        <f>IF('1044Bd Stammdaten Mitarb.'!A151="","",IF('1044Bd Stammdaten Mitarb.'!G151=0,0,E155/D155))</f>
        <v/>
      </c>
      <c r="G155" s="200" t="str">
        <f>IF(A155="","",IF('1044Bd Stammdaten Mitarb.'!J151&gt;'1044Ad Antrag'!$B$28,'1044Ad Antrag'!$B$28,'1044Bd Stammdaten Mitarb.'!J151))</f>
        <v/>
      </c>
      <c r="H155" s="60" t="str">
        <f>IF('1044Bd Stammdaten Mitarb.'!A151="","",IF(F155*21.7&gt;'1044Ad Antrag'!$B$28,'1044Ad Antrag'!$B$28,F155*21.7))</f>
        <v/>
      </c>
      <c r="I155" s="196" t="str">
        <f t="shared" si="27"/>
        <v/>
      </c>
      <c r="J155" s="195" t="str">
        <f>IF('1044Bd Stammdaten Mitarb.'!K151="","",'1044Bd Stammdaten Mitarb.'!K151)</f>
        <v/>
      </c>
      <c r="K155" s="61" t="str">
        <f t="shared" si="28"/>
        <v/>
      </c>
      <c r="L155" s="197" t="str">
        <f t="shared" si="29"/>
        <v/>
      </c>
      <c r="M155" s="201" t="str">
        <f t="shared" si="30"/>
        <v/>
      </c>
      <c r="N155" s="202" t="str">
        <f t="shared" si="31"/>
        <v/>
      </c>
      <c r="O155" s="115" t="str">
        <f>IF(A155="","",IF(N155=0,0,0.8*H155/21.7*'1044Ad Antrag'!$B$30))</f>
        <v/>
      </c>
      <c r="P155" s="195" t="str">
        <f t="shared" si="32"/>
        <v/>
      </c>
      <c r="Q155" s="61" t="str">
        <f>IF(A155="","",M155*'1044Ad Antrag'!$B$31)</f>
        <v/>
      </c>
      <c r="R155" s="199" t="str">
        <f t="shared" si="33"/>
        <v/>
      </c>
      <c r="S155" s="14"/>
    </row>
    <row r="156" spans="1:19" ht="16.95" customHeight="1">
      <c r="A156" s="15" t="str">
        <f>IF('1044Bd Stammdaten Mitarb.'!A152="","",'1044Bd Stammdaten Mitarb.'!A152)</f>
        <v/>
      </c>
      <c r="B156" s="68" t="str">
        <f>IF('1044Bd Stammdaten Mitarb.'!B152="","",'1044Bd Stammdaten Mitarb.'!B152)</f>
        <v/>
      </c>
      <c r="C156" s="69" t="str">
        <f>IF('1044Bd Stammdaten Mitarb.'!C152="","",'1044Bd Stammdaten Mitarb.'!C152)</f>
        <v/>
      </c>
      <c r="D156" s="200" t="str">
        <f>IF('1044Bd Stammdaten Mitarb.'!G152-'1044Bd Stammdaten Mitarb.'!H152&lt;=0,"",'1044Bd Stammdaten Mitarb.'!G152-'1044Bd Stammdaten Mitarb.'!H152)</f>
        <v/>
      </c>
      <c r="E156" s="61" t="str">
        <f>IF('1044Bd Stammdaten Mitarb.'!I152="","",'1044Bd Stammdaten Mitarb.'!I152)</f>
        <v/>
      </c>
      <c r="F156" s="66" t="str">
        <f>IF('1044Bd Stammdaten Mitarb.'!A152="","",IF('1044Bd Stammdaten Mitarb.'!G152=0,0,E156/D156))</f>
        <v/>
      </c>
      <c r="G156" s="200" t="str">
        <f>IF(A156="","",IF('1044Bd Stammdaten Mitarb.'!J152&gt;'1044Ad Antrag'!$B$28,'1044Ad Antrag'!$B$28,'1044Bd Stammdaten Mitarb.'!J152))</f>
        <v/>
      </c>
      <c r="H156" s="60" t="str">
        <f>IF('1044Bd Stammdaten Mitarb.'!A152="","",IF(F156*21.7&gt;'1044Ad Antrag'!$B$28,'1044Ad Antrag'!$B$28,F156*21.7))</f>
        <v/>
      </c>
      <c r="I156" s="196" t="str">
        <f t="shared" si="27"/>
        <v/>
      </c>
      <c r="J156" s="195" t="str">
        <f>IF('1044Bd Stammdaten Mitarb.'!K152="","",'1044Bd Stammdaten Mitarb.'!K152)</f>
        <v/>
      </c>
      <c r="K156" s="61" t="str">
        <f t="shared" si="28"/>
        <v/>
      </c>
      <c r="L156" s="197" t="str">
        <f t="shared" si="29"/>
        <v/>
      </c>
      <c r="M156" s="201" t="str">
        <f t="shared" si="30"/>
        <v/>
      </c>
      <c r="N156" s="202" t="str">
        <f t="shared" si="31"/>
        <v/>
      </c>
      <c r="O156" s="115" t="str">
        <f>IF(A156="","",IF(N156=0,0,0.8*H156/21.7*'1044Ad Antrag'!$B$30))</f>
        <v/>
      </c>
      <c r="P156" s="195" t="str">
        <f t="shared" si="32"/>
        <v/>
      </c>
      <c r="Q156" s="61" t="str">
        <f>IF(A156="","",M156*'1044Ad Antrag'!$B$31)</f>
        <v/>
      </c>
      <c r="R156" s="199" t="str">
        <f t="shared" si="33"/>
        <v/>
      </c>
      <c r="S156" s="14"/>
    </row>
    <row r="157" spans="1:19" ht="16.95" customHeight="1">
      <c r="A157" s="15" t="str">
        <f>IF('1044Bd Stammdaten Mitarb.'!A153="","",'1044Bd Stammdaten Mitarb.'!A153)</f>
        <v/>
      </c>
      <c r="B157" s="68" t="str">
        <f>IF('1044Bd Stammdaten Mitarb.'!B153="","",'1044Bd Stammdaten Mitarb.'!B153)</f>
        <v/>
      </c>
      <c r="C157" s="69" t="str">
        <f>IF('1044Bd Stammdaten Mitarb.'!C153="","",'1044Bd Stammdaten Mitarb.'!C153)</f>
        <v/>
      </c>
      <c r="D157" s="200" t="str">
        <f>IF('1044Bd Stammdaten Mitarb.'!G153-'1044Bd Stammdaten Mitarb.'!H153&lt;=0,"",'1044Bd Stammdaten Mitarb.'!G153-'1044Bd Stammdaten Mitarb.'!H153)</f>
        <v/>
      </c>
      <c r="E157" s="61" t="str">
        <f>IF('1044Bd Stammdaten Mitarb.'!I153="","",'1044Bd Stammdaten Mitarb.'!I153)</f>
        <v/>
      </c>
      <c r="F157" s="66" t="str">
        <f>IF('1044Bd Stammdaten Mitarb.'!A153="","",IF('1044Bd Stammdaten Mitarb.'!G153=0,0,E157/D157))</f>
        <v/>
      </c>
      <c r="G157" s="200" t="str">
        <f>IF(A157="","",IF('1044Bd Stammdaten Mitarb.'!J153&gt;'1044Ad Antrag'!$B$28,'1044Ad Antrag'!$B$28,'1044Bd Stammdaten Mitarb.'!J153))</f>
        <v/>
      </c>
      <c r="H157" s="60" t="str">
        <f>IF('1044Bd Stammdaten Mitarb.'!A153="","",IF(F157*21.7&gt;'1044Ad Antrag'!$B$28,'1044Ad Antrag'!$B$28,F157*21.7))</f>
        <v/>
      </c>
      <c r="I157" s="196" t="str">
        <f t="shared" si="27"/>
        <v/>
      </c>
      <c r="J157" s="195" t="str">
        <f>IF('1044Bd Stammdaten Mitarb.'!K153="","",'1044Bd Stammdaten Mitarb.'!K153)</f>
        <v/>
      </c>
      <c r="K157" s="61" t="str">
        <f t="shared" si="28"/>
        <v/>
      </c>
      <c r="L157" s="197" t="str">
        <f t="shared" si="29"/>
        <v/>
      </c>
      <c r="M157" s="201" t="str">
        <f t="shared" si="30"/>
        <v/>
      </c>
      <c r="N157" s="202" t="str">
        <f t="shared" si="31"/>
        <v/>
      </c>
      <c r="O157" s="115" t="str">
        <f>IF(A157="","",IF(N157=0,0,0.8*H157/21.7*'1044Ad Antrag'!$B$30))</f>
        <v/>
      </c>
      <c r="P157" s="195" t="str">
        <f t="shared" si="32"/>
        <v/>
      </c>
      <c r="Q157" s="61" t="str">
        <f>IF(A157="","",M157*'1044Ad Antrag'!$B$31)</f>
        <v/>
      </c>
      <c r="R157" s="199" t="str">
        <f t="shared" si="33"/>
        <v/>
      </c>
      <c r="S157" s="14"/>
    </row>
    <row r="158" spans="1:19" ht="16.95" customHeight="1">
      <c r="A158" s="15" t="str">
        <f>IF('1044Bd Stammdaten Mitarb.'!A154="","",'1044Bd Stammdaten Mitarb.'!A154)</f>
        <v/>
      </c>
      <c r="B158" s="68" t="str">
        <f>IF('1044Bd Stammdaten Mitarb.'!B154="","",'1044Bd Stammdaten Mitarb.'!B154)</f>
        <v/>
      </c>
      <c r="C158" s="69" t="str">
        <f>IF('1044Bd Stammdaten Mitarb.'!C154="","",'1044Bd Stammdaten Mitarb.'!C154)</f>
        <v/>
      </c>
      <c r="D158" s="200" t="str">
        <f>IF('1044Bd Stammdaten Mitarb.'!G154-'1044Bd Stammdaten Mitarb.'!H154&lt;=0,"",'1044Bd Stammdaten Mitarb.'!G154-'1044Bd Stammdaten Mitarb.'!H154)</f>
        <v/>
      </c>
      <c r="E158" s="61" t="str">
        <f>IF('1044Bd Stammdaten Mitarb.'!I154="","",'1044Bd Stammdaten Mitarb.'!I154)</f>
        <v/>
      </c>
      <c r="F158" s="66" t="str">
        <f>IF('1044Bd Stammdaten Mitarb.'!A154="","",IF('1044Bd Stammdaten Mitarb.'!G154=0,0,E158/D158))</f>
        <v/>
      </c>
      <c r="G158" s="200" t="str">
        <f>IF(A158="","",IF('1044Bd Stammdaten Mitarb.'!J154&gt;'1044Ad Antrag'!$B$28,'1044Ad Antrag'!$B$28,'1044Bd Stammdaten Mitarb.'!J154))</f>
        <v/>
      </c>
      <c r="H158" s="60" t="str">
        <f>IF('1044Bd Stammdaten Mitarb.'!A154="","",IF(F158*21.7&gt;'1044Ad Antrag'!$B$28,'1044Ad Antrag'!$B$28,F158*21.7))</f>
        <v/>
      </c>
      <c r="I158" s="196" t="str">
        <f t="shared" si="27"/>
        <v/>
      </c>
      <c r="J158" s="195" t="str">
        <f>IF('1044Bd Stammdaten Mitarb.'!K154="","",'1044Bd Stammdaten Mitarb.'!K154)</f>
        <v/>
      </c>
      <c r="K158" s="61" t="str">
        <f t="shared" si="28"/>
        <v/>
      </c>
      <c r="L158" s="197" t="str">
        <f t="shared" si="29"/>
        <v/>
      </c>
      <c r="M158" s="201" t="str">
        <f t="shared" si="30"/>
        <v/>
      </c>
      <c r="N158" s="202" t="str">
        <f t="shared" si="31"/>
        <v/>
      </c>
      <c r="O158" s="115" t="str">
        <f>IF(A158="","",IF(N158=0,0,0.8*H158/21.7*'1044Ad Antrag'!$B$30))</f>
        <v/>
      </c>
      <c r="P158" s="195" t="str">
        <f t="shared" si="32"/>
        <v/>
      </c>
      <c r="Q158" s="61" t="str">
        <f>IF(A158="","",M158*'1044Ad Antrag'!$B$31)</f>
        <v/>
      </c>
      <c r="R158" s="199" t="str">
        <f t="shared" si="33"/>
        <v/>
      </c>
      <c r="S158" s="14"/>
    </row>
    <row r="159" spans="1:19" ht="16.95" customHeight="1">
      <c r="A159" s="15" t="str">
        <f>IF('1044Bd Stammdaten Mitarb.'!A155="","",'1044Bd Stammdaten Mitarb.'!A155)</f>
        <v/>
      </c>
      <c r="B159" s="68" t="str">
        <f>IF('1044Bd Stammdaten Mitarb.'!B155="","",'1044Bd Stammdaten Mitarb.'!B155)</f>
        <v/>
      </c>
      <c r="C159" s="69" t="str">
        <f>IF('1044Bd Stammdaten Mitarb.'!C155="","",'1044Bd Stammdaten Mitarb.'!C155)</f>
        <v/>
      </c>
      <c r="D159" s="200" t="str">
        <f>IF('1044Bd Stammdaten Mitarb.'!G155-'1044Bd Stammdaten Mitarb.'!H155&lt;=0,"",'1044Bd Stammdaten Mitarb.'!G155-'1044Bd Stammdaten Mitarb.'!H155)</f>
        <v/>
      </c>
      <c r="E159" s="61" t="str">
        <f>IF('1044Bd Stammdaten Mitarb.'!I155="","",'1044Bd Stammdaten Mitarb.'!I155)</f>
        <v/>
      </c>
      <c r="F159" s="66" t="str">
        <f>IF('1044Bd Stammdaten Mitarb.'!A155="","",IF('1044Bd Stammdaten Mitarb.'!G155=0,0,E159/D159))</f>
        <v/>
      </c>
      <c r="G159" s="200" t="str">
        <f>IF(A159="","",IF('1044Bd Stammdaten Mitarb.'!J155&gt;'1044Ad Antrag'!$B$28,'1044Ad Antrag'!$B$28,'1044Bd Stammdaten Mitarb.'!J155))</f>
        <v/>
      </c>
      <c r="H159" s="60" t="str">
        <f>IF('1044Bd Stammdaten Mitarb.'!A155="","",IF(F159*21.7&gt;'1044Ad Antrag'!$B$28,'1044Ad Antrag'!$B$28,F159*21.7))</f>
        <v/>
      </c>
      <c r="I159" s="196" t="str">
        <f t="shared" si="27"/>
        <v/>
      </c>
      <c r="J159" s="195" t="str">
        <f>IF('1044Bd Stammdaten Mitarb.'!K155="","",'1044Bd Stammdaten Mitarb.'!K155)</f>
        <v/>
      </c>
      <c r="K159" s="61" t="str">
        <f t="shared" si="28"/>
        <v/>
      </c>
      <c r="L159" s="197" t="str">
        <f t="shared" si="29"/>
        <v/>
      </c>
      <c r="M159" s="201" t="str">
        <f t="shared" si="30"/>
        <v/>
      </c>
      <c r="N159" s="202" t="str">
        <f t="shared" si="31"/>
        <v/>
      </c>
      <c r="O159" s="115" t="str">
        <f>IF(A159="","",IF(N159=0,0,0.8*H159/21.7*'1044Ad Antrag'!$B$30))</f>
        <v/>
      </c>
      <c r="P159" s="195" t="str">
        <f t="shared" si="32"/>
        <v/>
      </c>
      <c r="Q159" s="61" t="str">
        <f>IF(A159="","",M159*'1044Ad Antrag'!$B$31)</f>
        <v/>
      </c>
      <c r="R159" s="199" t="str">
        <f t="shared" si="33"/>
        <v/>
      </c>
      <c r="S159" s="14"/>
    </row>
    <row r="160" spans="1:19" ht="16.95" customHeight="1">
      <c r="A160" s="15" t="str">
        <f>IF('1044Bd Stammdaten Mitarb.'!A156="","",'1044Bd Stammdaten Mitarb.'!A156)</f>
        <v/>
      </c>
      <c r="B160" s="68" t="str">
        <f>IF('1044Bd Stammdaten Mitarb.'!B156="","",'1044Bd Stammdaten Mitarb.'!B156)</f>
        <v/>
      </c>
      <c r="C160" s="69" t="str">
        <f>IF('1044Bd Stammdaten Mitarb.'!C156="","",'1044Bd Stammdaten Mitarb.'!C156)</f>
        <v/>
      </c>
      <c r="D160" s="200" t="str">
        <f>IF('1044Bd Stammdaten Mitarb.'!G156-'1044Bd Stammdaten Mitarb.'!H156&lt;=0,"",'1044Bd Stammdaten Mitarb.'!G156-'1044Bd Stammdaten Mitarb.'!H156)</f>
        <v/>
      </c>
      <c r="E160" s="61" t="str">
        <f>IF('1044Bd Stammdaten Mitarb.'!I156="","",'1044Bd Stammdaten Mitarb.'!I156)</f>
        <v/>
      </c>
      <c r="F160" s="66" t="str">
        <f>IF('1044Bd Stammdaten Mitarb.'!A156="","",IF('1044Bd Stammdaten Mitarb.'!G156=0,0,E160/D160))</f>
        <v/>
      </c>
      <c r="G160" s="200" t="str">
        <f>IF(A160="","",IF('1044Bd Stammdaten Mitarb.'!J156&gt;'1044Ad Antrag'!$B$28,'1044Ad Antrag'!$B$28,'1044Bd Stammdaten Mitarb.'!J156))</f>
        <v/>
      </c>
      <c r="H160" s="60" t="str">
        <f>IF('1044Bd Stammdaten Mitarb.'!A156="","",IF(F160*21.7&gt;'1044Ad Antrag'!$B$28,'1044Ad Antrag'!$B$28,F160*21.7))</f>
        <v/>
      </c>
      <c r="I160" s="196" t="str">
        <f t="shared" si="27"/>
        <v/>
      </c>
      <c r="J160" s="195" t="str">
        <f>IF('1044Bd Stammdaten Mitarb.'!K156="","",'1044Bd Stammdaten Mitarb.'!K156)</f>
        <v/>
      </c>
      <c r="K160" s="61" t="str">
        <f t="shared" si="28"/>
        <v/>
      </c>
      <c r="L160" s="197" t="str">
        <f t="shared" si="29"/>
        <v/>
      </c>
      <c r="M160" s="201" t="str">
        <f t="shared" si="30"/>
        <v/>
      </c>
      <c r="N160" s="202" t="str">
        <f t="shared" si="31"/>
        <v/>
      </c>
      <c r="O160" s="115" t="str">
        <f>IF(A160="","",IF(N160=0,0,0.8*H160/21.7*'1044Ad Antrag'!$B$30))</f>
        <v/>
      </c>
      <c r="P160" s="195" t="str">
        <f t="shared" si="32"/>
        <v/>
      </c>
      <c r="Q160" s="61" t="str">
        <f>IF(A160="","",M160*'1044Ad Antrag'!$B$31)</f>
        <v/>
      </c>
      <c r="R160" s="199" t="str">
        <f t="shared" si="33"/>
        <v/>
      </c>
      <c r="S160" s="14"/>
    </row>
    <row r="161" spans="1:19" ht="16.95" customHeight="1">
      <c r="A161" s="15" t="str">
        <f>IF('1044Bd Stammdaten Mitarb.'!A157="","",'1044Bd Stammdaten Mitarb.'!A157)</f>
        <v/>
      </c>
      <c r="B161" s="68" t="str">
        <f>IF('1044Bd Stammdaten Mitarb.'!B157="","",'1044Bd Stammdaten Mitarb.'!B157)</f>
        <v/>
      </c>
      <c r="C161" s="69" t="str">
        <f>IF('1044Bd Stammdaten Mitarb.'!C157="","",'1044Bd Stammdaten Mitarb.'!C157)</f>
        <v/>
      </c>
      <c r="D161" s="200" t="str">
        <f>IF('1044Bd Stammdaten Mitarb.'!G157-'1044Bd Stammdaten Mitarb.'!H157&lt;=0,"",'1044Bd Stammdaten Mitarb.'!G157-'1044Bd Stammdaten Mitarb.'!H157)</f>
        <v/>
      </c>
      <c r="E161" s="61" t="str">
        <f>IF('1044Bd Stammdaten Mitarb.'!I157="","",'1044Bd Stammdaten Mitarb.'!I157)</f>
        <v/>
      </c>
      <c r="F161" s="66" t="str">
        <f>IF('1044Bd Stammdaten Mitarb.'!A157="","",IF('1044Bd Stammdaten Mitarb.'!G157=0,0,E161/D161))</f>
        <v/>
      </c>
      <c r="G161" s="200" t="str">
        <f>IF(A161="","",IF('1044Bd Stammdaten Mitarb.'!J157&gt;'1044Ad Antrag'!$B$28,'1044Ad Antrag'!$B$28,'1044Bd Stammdaten Mitarb.'!J157))</f>
        <v/>
      </c>
      <c r="H161" s="60" t="str">
        <f>IF('1044Bd Stammdaten Mitarb.'!A157="","",IF(F161*21.7&gt;'1044Ad Antrag'!$B$28,'1044Ad Antrag'!$B$28,F161*21.7))</f>
        <v/>
      </c>
      <c r="I161" s="196" t="str">
        <f t="shared" si="27"/>
        <v/>
      </c>
      <c r="J161" s="195" t="str">
        <f>IF('1044Bd Stammdaten Mitarb.'!K157="","",'1044Bd Stammdaten Mitarb.'!K157)</f>
        <v/>
      </c>
      <c r="K161" s="61" t="str">
        <f t="shared" si="28"/>
        <v/>
      </c>
      <c r="L161" s="197" t="str">
        <f t="shared" si="29"/>
        <v/>
      </c>
      <c r="M161" s="201" t="str">
        <f t="shared" si="30"/>
        <v/>
      </c>
      <c r="N161" s="202" t="str">
        <f t="shared" si="31"/>
        <v/>
      </c>
      <c r="O161" s="115" t="str">
        <f>IF(A161="","",IF(N161=0,0,0.8*H161/21.7*'1044Ad Antrag'!$B$30))</f>
        <v/>
      </c>
      <c r="P161" s="195" t="str">
        <f t="shared" si="32"/>
        <v/>
      </c>
      <c r="Q161" s="61" t="str">
        <f>IF(A161="","",M161*'1044Ad Antrag'!$B$31)</f>
        <v/>
      </c>
      <c r="R161" s="199" t="str">
        <f t="shared" si="33"/>
        <v/>
      </c>
      <c r="S161" s="14"/>
    </row>
    <row r="162" spans="1:19" ht="16.95" customHeight="1">
      <c r="A162" s="15" t="str">
        <f>IF('1044Bd Stammdaten Mitarb.'!A158="","",'1044Bd Stammdaten Mitarb.'!A158)</f>
        <v/>
      </c>
      <c r="B162" s="68" t="str">
        <f>IF('1044Bd Stammdaten Mitarb.'!B158="","",'1044Bd Stammdaten Mitarb.'!B158)</f>
        <v/>
      </c>
      <c r="C162" s="69" t="str">
        <f>IF('1044Bd Stammdaten Mitarb.'!C158="","",'1044Bd Stammdaten Mitarb.'!C158)</f>
        <v/>
      </c>
      <c r="D162" s="200" t="str">
        <f>IF('1044Bd Stammdaten Mitarb.'!G158-'1044Bd Stammdaten Mitarb.'!H158&lt;=0,"",'1044Bd Stammdaten Mitarb.'!G158-'1044Bd Stammdaten Mitarb.'!H158)</f>
        <v/>
      </c>
      <c r="E162" s="61" t="str">
        <f>IF('1044Bd Stammdaten Mitarb.'!I158="","",'1044Bd Stammdaten Mitarb.'!I158)</f>
        <v/>
      </c>
      <c r="F162" s="66" t="str">
        <f>IF('1044Bd Stammdaten Mitarb.'!A158="","",IF('1044Bd Stammdaten Mitarb.'!G158=0,0,E162/D162))</f>
        <v/>
      </c>
      <c r="G162" s="200" t="str">
        <f>IF(A162="","",IF('1044Bd Stammdaten Mitarb.'!J158&gt;'1044Ad Antrag'!$B$28,'1044Ad Antrag'!$B$28,'1044Bd Stammdaten Mitarb.'!J158))</f>
        <v/>
      </c>
      <c r="H162" s="60" t="str">
        <f>IF('1044Bd Stammdaten Mitarb.'!A158="","",IF(F162*21.7&gt;'1044Ad Antrag'!$B$28,'1044Ad Antrag'!$B$28,F162*21.7))</f>
        <v/>
      </c>
      <c r="I162" s="196" t="str">
        <f t="shared" si="27"/>
        <v/>
      </c>
      <c r="J162" s="195" t="str">
        <f>IF('1044Bd Stammdaten Mitarb.'!K158="","",'1044Bd Stammdaten Mitarb.'!K158)</f>
        <v/>
      </c>
      <c r="K162" s="61" t="str">
        <f t="shared" si="28"/>
        <v/>
      </c>
      <c r="L162" s="197" t="str">
        <f t="shared" si="29"/>
        <v/>
      </c>
      <c r="M162" s="201" t="str">
        <f t="shared" si="30"/>
        <v/>
      </c>
      <c r="N162" s="202" t="str">
        <f t="shared" si="31"/>
        <v/>
      </c>
      <c r="O162" s="115" t="str">
        <f>IF(A162="","",IF(N162=0,0,0.8*H162/21.7*'1044Ad Antrag'!$B$30))</f>
        <v/>
      </c>
      <c r="P162" s="195" t="str">
        <f t="shared" si="32"/>
        <v/>
      </c>
      <c r="Q162" s="61" t="str">
        <f>IF(A162="","",M162*'1044Ad Antrag'!$B$31)</f>
        <v/>
      </c>
      <c r="R162" s="199" t="str">
        <f t="shared" si="33"/>
        <v/>
      </c>
      <c r="S162" s="14"/>
    </row>
    <row r="163" spans="1:19" ht="16.95" customHeight="1">
      <c r="A163" s="15" t="str">
        <f>IF('1044Bd Stammdaten Mitarb.'!A159="","",'1044Bd Stammdaten Mitarb.'!A159)</f>
        <v/>
      </c>
      <c r="B163" s="68" t="str">
        <f>IF('1044Bd Stammdaten Mitarb.'!B159="","",'1044Bd Stammdaten Mitarb.'!B159)</f>
        <v/>
      </c>
      <c r="C163" s="69" t="str">
        <f>IF('1044Bd Stammdaten Mitarb.'!C159="","",'1044Bd Stammdaten Mitarb.'!C159)</f>
        <v/>
      </c>
      <c r="D163" s="200" t="str">
        <f>IF('1044Bd Stammdaten Mitarb.'!G159-'1044Bd Stammdaten Mitarb.'!H159&lt;=0,"",'1044Bd Stammdaten Mitarb.'!G159-'1044Bd Stammdaten Mitarb.'!H159)</f>
        <v/>
      </c>
      <c r="E163" s="61" t="str">
        <f>IF('1044Bd Stammdaten Mitarb.'!I159="","",'1044Bd Stammdaten Mitarb.'!I159)</f>
        <v/>
      </c>
      <c r="F163" s="66" t="str">
        <f>IF('1044Bd Stammdaten Mitarb.'!A159="","",IF('1044Bd Stammdaten Mitarb.'!G159=0,0,E163/D163))</f>
        <v/>
      </c>
      <c r="G163" s="200" t="str">
        <f>IF(A163="","",IF('1044Bd Stammdaten Mitarb.'!J159&gt;'1044Ad Antrag'!$B$28,'1044Ad Antrag'!$B$28,'1044Bd Stammdaten Mitarb.'!J159))</f>
        <v/>
      </c>
      <c r="H163" s="60" t="str">
        <f>IF('1044Bd Stammdaten Mitarb.'!A159="","",IF(F163*21.7&gt;'1044Ad Antrag'!$B$28,'1044Ad Antrag'!$B$28,F163*21.7))</f>
        <v/>
      </c>
      <c r="I163" s="196" t="str">
        <f t="shared" si="27"/>
        <v/>
      </c>
      <c r="J163" s="195" t="str">
        <f>IF('1044Bd Stammdaten Mitarb.'!K159="","",'1044Bd Stammdaten Mitarb.'!K159)</f>
        <v/>
      </c>
      <c r="K163" s="61" t="str">
        <f t="shared" si="28"/>
        <v/>
      </c>
      <c r="L163" s="197" t="str">
        <f t="shared" si="29"/>
        <v/>
      </c>
      <c r="M163" s="201" t="str">
        <f t="shared" si="30"/>
        <v/>
      </c>
      <c r="N163" s="202" t="str">
        <f t="shared" si="31"/>
        <v/>
      </c>
      <c r="O163" s="115" t="str">
        <f>IF(A163="","",IF(N163=0,0,0.8*H163/21.7*'1044Ad Antrag'!$B$30))</f>
        <v/>
      </c>
      <c r="P163" s="195" t="str">
        <f t="shared" si="32"/>
        <v/>
      </c>
      <c r="Q163" s="61" t="str">
        <f>IF(A163="","",M163*'1044Ad Antrag'!$B$31)</f>
        <v/>
      </c>
      <c r="R163" s="199" t="str">
        <f t="shared" si="33"/>
        <v/>
      </c>
      <c r="S163" s="14"/>
    </row>
    <row r="164" spans="1:19" ht="16.95" customHeight="1">
      <c r="A164" s="15" t="str">
        <f>IF('1044Bd Stammdaten Mitarb.'!A160="","",'1044Bd Stammdaten Mitarb.'!A160)</f>
        <v/>
      </c>
      <c r="B164" s="68" t="str">
        <f>IF('1044Bd Stammdaten Mitarb.'!B160="","",'1044Bd Stammdaten Mitarb.'!B160)</f>
        <v/>
      </c>
      <c r="C164" s="69" t="str">
        <f>IF('1044Bd Stammdaten Mitarb.'!C160="","",'1044Bd Stammdaten Mitarb.'!C160)</f>
        <v/>
      </c>
      <c r="D164" s="200" t="str">
        <f>IF('1044Bd Stammdaten Mitarb.'!G160-'1044Bd Stammdaten Mitarb.'!H160&lt;=0,"",'1044Bd Stammdaten Mitarb.'!G160-'1044Bd Stammdaten Mitarb.'!H160)</f>
        <v/>
      </c>
      <c r="E164" s="61" t="str">
        <f>IF('1044Bd Stammdaten Mitarb.'!I160="","",'1044Bd Stammdaten Mitarb.'!I160)</f>
        <v/>
      </c>
      <c r="F164" s="66" t="str">
        <f>IF('1044Bd Stammdaten Mitarb.'!A160="","",IF('1044Bd Stammdaten Mitarb.'!G160=0,0,E164/D164))</f>
        <v/>
      </c>
      <c r="G164" s="200" t="str">
        <f>IF(A164="","",IF('1044Bd Stammdaten Mitarb.'!J160&gt;'1044Ad Antrag'!$B$28,'1044Ad Antrag'!$B$28,'1044Bd Stammdaten Mitarb.'!J160))</f>
        <v/>
      </c>
      <c r="H164" s="60" t="str">
        <f>IF('1044Bd Stammdaten Mitarb.'!A160="","",IF(F164*21.7&gt;'1044Ad Antrag'!$B$28,'1044Ad Antrag'!$B$28,F164*21.7))</f>
        <v/>
      </c>
      <c r="I164" s="196" t="str">
        <f t="shared" si="27"/>
        <v/>
      </c>
      <c r="J164" s="195" t="str">
        <f>IF('1044Bd Stammdaten Mitarb.'!K160="","",'1044Bd Stammdaten Mitarb.'!K160)</f>
        <v/>
      </c>
      <c r="K164" s="61" t="str">
        <f t="shared" si="28"/>
        <v/>
      </c>
      <c r="L164" s="197" t="str">
        <f t="shared" si="29"/>
        <v/>
      </c>
      <c r="M164" s="201" t="str">
        <f t="shared" si="30"/>
        <v/>
      </c>
      <c r="N164" s="202" t="str">
        <f t="shared" si="31"/>
        <v/>
      </c>
      <c r="O164" s="115" t="str">
        <f>IF(A164="","",IF(N164=0,0,0.8*H164/21.7*'1044Ad Antrag'!$B$30))</f>
        <v/>
      </c>
      <c r="P164" s="195" t="str">
        <f t="shared" si="32"/>
        <v/>
      </c>
      <c r="Q164" s="61" t="str">
        <f>IF(A164="","",M164*'1044Ad Antrag'!$B$31)</f>
        <v/>
      </c>
      <c r="R164" s="199" t="str">
        <f t="shared" si="33"/>
        <v/>
      </c>
      <c r="S164" s="14"/>
    </row>
    <row r="165" spans="1:19" ht="16.95" customHeight="1">
      <c r="A165" s="15" t="str">
        <f>IF('1044Bd Stammdaten Mitarb.'!A161="","",'1044Bd Stammdaten Mitarb.'!A161)</f>
        <v/>
      </c>
      <c r="B165" s="68" t="str">
        <f>IF('1044Bd Stammdaten Mitarb.'!B161="","",'1044Bd Stammdaten Mitarb.'!B161)</f>
        <v/>
      </c>
      <c r="C165" s="69" t="str">
        <f>IF('1044Bd Stammdaten Mitarb.'!C161="","",'1044Bd Stammdaten Mitarb.'!C161)</f>
        <v/>
      </c>
      <c r="D165" s="200" t="str">
        <f>IF('1044Bd Stammdaten Mitarb.'!G161-'1044Bd Stammdaten Mitarb.'!H161&lt;=0,"",'1044Bd Stammdaten Mitarb.'!G161-'1044Bd Stammdaten Mitarb.'!H161)</f>
        <v/>
      </c>
      <c r="E165" s="61" t="str">
        <f>IF('1044Bd Stammdaten Mitarb.'!I161="","",'1044Bd Stammdaten Mitarb.'!I161)</f>
        <v/>
      </c>
      <c r="F165" s="66" t="str">
        <f>IF('1044Bd Stammdaten Mitarb.'!A161="","",IF('1044Bd Stammdaten Mitarb.'!G161=0,0,E165/D165))</f>
        <v/>
      </c>
      <c r="G165" s="200" t="str">
        <f>IF(A165="","",IF('1044Bd Stammdaten Mitarb.'!J161&gt;'1044Ad Antrag'!$B$28,'1044Ad Antrag'!$B$28,'1044Bd Stammdaten Mitarb.'!J161))</f>
        <v/>
      </c>
      <c r="H165" s="60" t="str">
        <f>IF('1044Bd Stammdaten Mitarb.'!A161="","",IF(F165*21.7&gt;'1044Ad Antrag'!$B$28,'1044Ad Antrag'!$B$28,F165*21.7))</f>
        <v/>
      </c>
      <c r="I165" s="196" t="str">
        <f t="shared" si="27"/>
        <v/>
      </c>
      <c r="J165" s="195" t="str">
        <f>IF('1044Bd Stammdaten Mitarb.'!K161="","",'1044Bd Stammdaten Mitarb.'!K161)</f>
        <v/>
      </c>
      <c r="K165" s="61" t="str">
        <f t="shared" si="28"/>
        <v/>
      </c>
      <c r="L165" s="197" t="str">
        <f t="shared" si="29"/>
        <v/>
      </c>
      <c r="M165" s="201" t="str">
        <f t="shared" si="30"/>
        <v/>
      </c>
      <c r="N165" s="202" t="str">
        <f t="shared" si="31"/>
        <v/>
      </c>
      <c r="O165" s="115" t="str">
        <f>IF(A165="","",IF(N165=0,0,0.8*H165/21.7*'1044Ad Antrag'!$B$30))</f>
        <v/>
      </c>
      <c r="P165" s="195" t="str">
        <f t="shared" si="32"/>
        <v/>
      </c>
      <c r="Q165" s="61" t="str">
        <f>IF(A165="","",M165*'1044Ad Antrag'!$B$31)</f>
        <v/>
      </c>
      <c r="R165" s="199" t="str">
        <f t="shared" si="33"/>
        <v/>
      </c>
      <c r="S165" s="14"/>
    </row>
    <row r="166" spans="1:19" ht="16.95" customHeight="1">
      <c r="A166" s="15" t="str">
        <f>IF('1044Bd Stammdaten Mitarb.'!A162="","",'1044Bd Stammdaten Mitarb.'!A162)</f>
        <v/>
      </c>
      <c r="B166" s="68" t="str">
        <f>IF('1044Bd Stammdaten Mitarb.'!B162="","",'1044Bd Stammdaten Mitarb.'!B162)</f>
        <v/>
      </c>
      <c r="C166" s="69" t="str">
        <f>IF('1044Bd Stammdaten Mitarb.'!C162="","",'1044Bd Stammdaten Mitarb.'!C162)</f>
        <v/>
      </c>
      <c r="D166" s="200" t="str">
        <f>IF('1044Bd Stammdaten Mitarb.'!G162-'1044Bd Stammdaten Mitarb.'!H162&lt;=0,"",'1044Bd Stammdaten Mitarb.'!G162-'1044Bd Stammdaten Mitarb.'!H162)</f>
        <v/>
      </c>
      <c r="E166" s="61" t="str">
        <f>IF('1044Bd Stammdaten Mitarb.'!I162="","",'1044Bd Stammdaten Mitarb.'!I162)</f>
        <v/>
      </c>
      <c r="F166" s="66" t="str">
        <f>IF('1044Bd Stammdaten Mitarb.'!A162="","",IF('1044Bd Stammdaten Mitarb.'!G162=0,0,E166/D166))</f>
        <v/>
      </c>
      <c r="G166" s="200" t="str">
        <f>IF(A166="","",IF('1044Bd Stammdaten Mitarb.'!J162&gt;'1044Ad Antrag'!$B$28,'1044Ad Antrag'!$B$28,'1044Bd Stammdaten Mitarb.'!J162))</f>
        <v/>
      </c>
      <c r="H166" s="60" t="str">
        <f>IF('1044Bd Stammdaten Mitarb.'!A162="","",IF(F166*21.7&gt;'1044Ad Antrag'!$B$28,'1044Ad Antrag'!$B$28,F166*21.7))</f>
        <v/>
      </c>
      <c r="I166" s="196" t="str">
        <f t="shared" si="27"/>
        <v/>
      </c>
      <c r="J166" s="195" t="str">
        <f>IF('1044Bd Stammdaten Mitarb.'!K162="","",'1044Bd Stammdaten Mitarb.'!K162)</f>
        <v/>
      </c>
      <c r="K166" s="61" t="str">
        <f t="shared" si="28"/>
        <v/>
      </c>
      <c r="L166" s="197" t="str">
        <f t="shared" si="29"/>
        <v/>
      </c>
      <c r="M166" s="201" t="str">
        <f t="shared" si="30"/>
        <v/>
      </c>
      <c r="N166" s="202" t="str">
        <f t="shared" si="31"/>
        <v/>
      </c>
      <c r="O166" s="115" t="str">
        <f>IF(A166="","",IF(N166=0,0,0.8*H166/21.7*'1044Ad Antrag'!$B$30))</f>
        <v/>
      </c>
      <c r="P166" s="195" t="str">
        <f t="shared" si="32"/>
        <v/>
      </c>
      <c r="Q166" s="61" t="str">
        <f>IF(A166="","",M166*'1044Ad Antrag'!$B$31)</f>
        <v/>
      </c>
      <c r="R166" s="199" t="str">
        <f t="shared" si="33"/>
        <v/>
      </c>
      <c r="S166" s="14"/>
    </row>
    <row r="167" spans="1:19" ht="16.95" customHeight="1">
      <c r="A167" s="15" t="str">
        <f>IF('1044Bd Stammdaten Mitarb.'!A163="","",'1044Bd Stammdaten Mitarb.'!A163)</f>
        <v/>
      </c>
      <c r="B167" s="68" t="str">
        <f>IF('1044Bd Stammdaten Mitarb.'!B163="","",'1044Bd Stammdaten Mitarb.'!B163)</f>
        <v/>
      </c>
      <c r="C167" s="69" t="str">
        <f>IF('1044Bd Stammdaten Mitarb.'!C163="","",'1044Bd Stammdaten Mitarb.'!C163)</f>
        <v/>
      </c>
      <c r="D167" s="200" t="str">
        <f>IF('1044Bd Stammdaten Mitarb.'!G163-'1044Bd Stammdaten Mitarb.'!H163&lt;=0,"",'1044Bd Stammdaten Mitarb.'!G163-'1044Bd Stammdaten Mitarb.'!H163)</f>
        <v/>
      </c>
      <c r="E167" s="61" t="str">
        <f>IF('1044Bd Stammdaten Mitarb.'!I163="","",'1044Bd Stammdaten Mitarb.'!I163)</f>
        <v/>
      </c>
      <c r="F167" s="66" t="str">
        <f>IF('1044Bd Stammdaten Mitarb.'!A163="","",IF('1044Bd Stammdaten Mitarb.'!G163=0,0,E167/D167))</f>
        <v/>
      </c>
      <c r="G167" s="200" t="str">
        <f>IF(A167="","",IF('1044Bd Stammdaten Mitarb.'!J163&gt;'1044Ad Antrag'!$B$28,'1044Ad Antrag'!$B$28,'1044Bd Stammdaten Mitarb.'!J163))</f>
        <v/>
      </c>
      <c r="H167" s="60" t="str">
        <f>IF('1044Bd Stammdaten Mitarb.'!A163="","",IF(F167*21.7&gt;'1044Ad Antrag'!$B$28,'1044Ad Antrag'!$B$28,F167*21.7))</f>
        <v/>
      </c>
      <c r="I167" s="196" t="str">
        <f t="shared" si="27"/>
        <v/>
      </c>
      <c r="J167" s="195" t="str">
        <f>IF('1044Bd Stammdaten Mitarb.'!K163="","",'1044Bd Stammdaten Mitarb.'!K163)</f>
        <v/>
      </c>
      <c r="K167" s="61" t="str">
        <f t="shared" si="28"/>
        <v/>
      </c>
      <c r="L167" s="197" t="str">
        <f t="shared" si="29"/>
        <v/>
      </c>
      <c r="M167" s="201" t="str">
        <f t="shared" si="30"/>
        <v/>
      </c>
      <c r="N167" s="202" t="str">
        <f t="shared" si="31"/>
        <v/>
      </c>
      <c r="O167" s="115" t="str">
        <f>IF(A167="","",IF(N167=0,0,0.8*H167/21.7*'1044Ad Antrag'!$B$30))</f>
        <v/>
      </c>
      <c r="P167" s="195" t="str">
        <f t="shared" si="32"/>
        <v/>
      </c>
      <c r="Q167" s="61" t="str">
        <f>IF(A167="","",M167*'1044Ad Antrag'!$B$31)</f>
        <v/>
      </c>
      <c r="R167" s="199" t="str">
        <f t="shared" si="33"/>
        <v/>
      </c>
      <c r="S167" s="14"/>
    </row>
    <row r="168" spans="1:19" ht="16.95" customHeight="1">
      <c r="A168" s="15" t="str">
        <f>IF('1044Bd Stammdaten Mitarb.'!A164="","",'1044Bd Stammdaten Mitarb.'!A164)</f>
        <v/>
      </c>
      <c r="B168" s="68" t="str">
        <f>IF('1044Bd Stammdaten Mitarb.'!B164="","",'1044Bd Stammdaten Mitarb.'!B164)</f>
        <v/>
      </c>
      <c r="C168" s="69" t="str">
        <f>IF('1044Bd Stammdaten Mitarb.'!C164="","",'1044Bd Stammdaten Mitarb.'!C164)</f>
        <v/>
      </c>
      <c r="D168" s="200" t="str">
        <f>IF('1044Bd Stammdaten Mitarb.'!G164-'1044Bd Stammdaten Mitarb.'!H164&lt;=0,"",'1044Bd Stammdaten Mitarb.'!G164-'1044Bd Stammdaten Mitarb.'!H164)</f>
        <v/>
      </c>
      <c r="E168" s="61" t="str">
        <f>IF('1044Bd Stammdaten Mitarb.'!I164="","",'1044Bd Stammdaten Mitarb.'!I164)</f>
        <v/>
      </c>
      <c r="F168" s="66" t="str">
        <f>IF('1044Bd Stammdaten Mitarb.'!A164="","",IF('1044Bd Stammdaten Mitarb.'!G164=0,0,E168/D168))</f>
        <v/>
      </c>
      <c r="G168" s="200" t="str">
        <f>IF(A168="","",IF('1044Bd Stammdaten Mitarb.'!J164&gt;'1044Ad Antrag'!$B$28,'1044Ad Antrag'!$B$28,'1044Bd Stammdaten Mitarb.'!J164))</f>
        <v/>
      </c>
      <c r="H168" s="60" t="str">
        <f>IF('1044Bd Stammdaten Mitarb.'!A164="","",IF(F168*21.7&gt;'1044Ad Antrag'!$B$28,'1044Ad Antrag'!$B$28,F168*21.7))</f>
        <v/>
      </c>
      <c r="I168" s="196" t="str">
        <f t="shared" si="27"/>
        <v/>
      </c>
      <c r="J168" s="195" t="str">
        <f>IF('1044Bd Stammdaten Mitarb.'!K164="","",'1044Bd Stammdaten Mitarb.'!K164)</f>
        <v/>
      </c>
      <c r="K168" s="61" t="str">
        <f t="shared" si="28"/>
        <v/>
      </c>
      <c r="L168" s="197" t="str">
        <f t="shared" si="29"/>
        <v/>
      </c>
      <c r="M168" s="201" t="str">
        <f t="shared" si="30"/>
        <v/>
      </c>
      <c r="N168" s="202" t="str">
        <f t="shared" si="31"/>
        <v/>
      </c>
      <c r="O168" s="115" t="str">
        <f>IF(A168="","",IF(N168=0,0,0.8*H168/21.7*'1044Ad Antrag'!$B$30))</f>
        <v/>
      </c>
      <c r="P168" s="195" t="str">
        <f t="shared" si="32"/>
        <v/>
      </c>
      <c r="Q168" s="61" t="str">
        <f>IF(A168="","",M168*'1044Ad Antrag'!$B$31)</f>
        <v/>
      </c>
      <c r="R168" s="199" t="str">
        <f t="shared" si="33"/>
        <v/>
      </c>
      <c r="S168" s="14"/>
    </row>
    <row r="169" spans="1:19" ht="16.95" customHeight="1">
      <c r="A169" s="15" t="str">
        <f>IF('1044Bd Stammdaten Mitarb.'!A165="","",'1044Bd Stammdaten Mitarb.'!A165)</f>
        <v/>
      </c>
      <c r="B169" s="68" t="str">
        <f>IF('1044Bd Stammdaten Mitarb.'!B165="","",'1044Bd Stammdaten Mitarb.'!B165)</f>
        <v/>
      </c>
      <c r="C169" s="69" t="str">
        <f>IF('1044Bd Stammdaten Mitarb.'!C165="","",'1044Bd Stammdaten Mitarb.'!C165)</f>
        <v/>
      </c>
      <c r="D169" s="200" t="str">
        <f>IF('1044Bd Stammdaten Mitarb.'!G165-'1044Bd Stammdaten Mitarb.'!H165&lt;=0,"",'1044Bd Stammdaten Mitarb.'!G165-'1044Bd Stammdaten Mitarb.'!H165)</f>
        <v/>
      </c>
      <c r="E169" s="61" t="str">
        <f>IF('1044Bd Stammdaten Mitarb.'!I165="","",'1044Bd Stammdaten Mitarb.'!I165)</f>
        <v/>
      </c>
      <c r="F169" s="66" t="str">
        <f>IF('1044Bd Stammdaten Mitarb.'!A165="","",IF('1044Bd Stammdaten Mitarb.'!G165=0,0,E169/D169))</f>
        <v/>
      </c>
      <c r="G169" s="200" t="str">
        <f>IF(A169="","",IF('1044Bd Stammdaten Mitarb.'!J165&gt;'1044Ad Antrag'!$B$28,'1044Ad Antrag'!$B$28,'1044Bd Stammdaten Mitarb.'!J165))</f>
        <v/>
      </c>
      <c r="H169" s="60" t="str">
        <f>IF('1044Bd Stammdaten Mitarb.'!A165="","",IF(F169*21.7&gt;'1044Ad Antrag'!$B$28,'1044Ad Antrag'!$B$28,F169*21.7))</f>
        <v/>
      </c>
      <c r="I169" s="196" t="str">
        <f t="shared" si="27"/>
        <v/>
      </c>
      <c r="J169" s="195" t="str">
        <f>IF('1044Bd Stammdaten Mitarb.'!K165="","",'1044Bd Stammdaten Mitarb.'!K165)</f>
        <v/>
      </c>
      <c r="K169" s="61" t="str">
        <f t="shared" si="28"/>
        <v/>
      </c>
      <c r="L169" s="197" t="str">
        <f t="shared" si="29"/>
        <v/>
      </c>
      <c r="M169" s="201" t="str">
        <f t="shared" si="30"/>
        <v/>
      </c>
      <c r="N169" s="202" t="str">
        <f t="shared" si="31"/>
        <v/>
      </c>
      <c r="O169" s="115" t="str">
        <f>IF(A169="","",IF(N169=0,0,0.8*H169/21.7*'1044Ad Antrag'!$B$30))</f>
        <v/>
      </c>
      <c r="P169" s="195" t="str">
        <f t="shared" si="32"/>
        <v/>
      </c>
      <c r="Q169" s="61" t="str">
        <f>IF(A169="","",M169*'1044Ad Antrag'!$B$31)</f>
        <v/>
      </c>
      <c r="R169" s="199" t="str">
        <f t="shared" si="33"/>
        <v/>
      </c>
      <c r="S169" s="14"/>
    </row>
    <row r="170" spans="1:19" ht="16.95" customHeight="1">
      <c r="A170" s="15" t="str">
        <f>IF('1044Bd Stammdaten Mitarb.'!A166="","",'1044Bd Stammdaten Mitarb.'!A166)</f>
        <v/>
      </c>
      <c r="B170" s="68" t="str">
        <f>IF('1044Bd Stammdaten Mitarb.'!B166="","",'1044Bd Stammdaten Mitarb.'!B166)</f>
        <v/>
      </c>
      <c r="C170" s="69" t="str">
        <f>IF('1044Bd Stammdaten Mitarb.'!C166="","",'1044Bd Stammdaten Mitarb.'!C166)</f>
        <v/>
      </c>
      <c r="D170" s="200" t="str">
        <f>IF('1044Bd Stammdaten Mitarb.'!G166-'1044Bd Stammdaten Mitarb.'!H166&lt;=0,"",'1044Bd Stammdaten Mitarb.'!G166-'1044Bd Stammdaten Mitarb.'!H166)</f>
        <v/>
      </c>
      <c r="E170" s="61" t="str">
        <f>IF('1044Bd Stammdaten Mitarb.'!I166="","",'1044Bd Stammdaten Mitarb.'!I166)</f>
        <v/>
      </c>
      <c r="F170" s="66" t="str">
        <f>IF('1044Bd Stammdaten Mitarb.'!A166="","",IF('1044Bd Stammdaten Mitarb.'!G166=0,0,E170/D170))</f>
        <v/>
      </c>
      <c r="G170" s="200" t="str">
        <f>IF(A170="","",IF('1044Bd Stammdaten Mitarb.'!J166&gt;'1044Ad Antrag'!$B$28,'1044Ad Antrag'!$B$28,'1044Bd Stammdaten Mitarb.'!J166))</f>
        <v/>
      </c>
      <c r="H170" s="60" t="str">
        <f>IF('1044Bd Stammdaten Mitarb.'!A166="","",IF(F170*21.7&gt;'1044Ad Antrag'!$B$28,'1044Ad Antrag'!$B$28,F170*21.7))</f>
        <v/>
      </c>
      <c r="I170" s="196" t="str">
        <f t="shared" si="27"/>
        <v/>
      </c>
      <c r="J170" s="195" t="str">
        <f>IF('1044Bd Stammdaten Mitarb.'!K166="","",'1044Bd Stammdaten Mitarb.'!K166)</f>
        <v/>
      </c>
      <c r="K170" s="61" t="str">
        <f t="shared" si="28"/>
        <v/>
      </c>
      <c r="L170" s="197" t="str">
        <f t="shared" si="29"/>
        <v/>
      </c>
      <c r="M170" s="201" t="str">
        <f t="shared" si="30"/>
        <v/>
      </c>
      <c r="N170" s="202" t="str">
        <f t="shared" si="31"/>
        <v/>
      </c>
      <c r="O170" s="115" t="str">
        <f>IF(A170="","",IF(N170=0,0,0.8*H170/21.7*'1044Ad Antrag'!$B$30))</f>
        <v/>
      </c>
      <c r="P170" s="195" t="str">
        <f t="shared" si="32"/>
        <v/>
      </c>
      <c r="Q170" s="61" t="str">
        <f>IF(A170="","",M170*'1044Ad Antrag'!$B$31)</f>
        <v/>
      </c>
      <c r="R170" s="199" t="str">
        <f t="shared" si="33"/>
        <v/>
      </c>
      <c r="S170" s="14"/>
    </row>
    <row r="171" spans="1:19" ht="16.95" customHeight="1">
      <c r="A171" s="15" t="str">
        <f>IF('1044Bd Stammdaten Mitarb.'!A167="","",'1044Bd Stammdaten Mitarb.'!A167)</f>
        <v/>
      </c>
      <c r="B171" s="68" t="str">
        <f>IF('1044Bd Stammdaten Mitarb.'!B167="","",'1044Bd Stammdaten Mitarb.'!B167)</f>
        <v/>
      </c>
      <c r="C171" s="69" t="str">
        <f>IF('1044Bd Stammdaten Mitarb.'!C167="","",'1044Bd Stammdaten Mitarb.'!C167)</f>
        <v/>
      </c>
      <c r="D171" s="200" t="str">
        <f>IF('1044Bd Stammdaten Mitarb.'!G167-'1044Bd Stammdaten Mitarb.'!H167&lt;=0,"",'1044Bd Stammdaten Mitarb.'!G167-'1044Bd Stammdaten Mitarb.'!H167)</f>
        <v/>
      </c>
      <c r="E171" s="61" t="str">
        <f>IF('1044Bd Stammdaten Mitarb.'!I167="","",'1044Bd Stammdaten Mitarb.'!I167)</f>
        <v/>
      </c>
      <c r="F171" s="66" t="str">
        <f>IF('1044Bd Stammdaten Mitarb.'!A167="","",IF('1044Bd Stammdaten Mitarb.'!G167=0,0,E171/D171))</f>
        <v/>
      </c>
      <c r="G171" s="200" t="str">
        <f>IF(A171="","",IF('1044Bd Stammdaten Mitarb.'!J167&gt;'1044Ad Antrag'!$B$28,'1044Ad Antrag'!$B$28,'1044Bd Stammdaten Mitarb.'!J167))</f>
        <v/>
      </c>
      <c r="H171" s="60" t="str">
        <f>IF('1044Bd Stammdaten Mitarb.'!A167="","",IF(F171*21.7&gt;'1044Ad Antrag'!$B$28,'1044Ad Antrag'!$B$28,F171*21.7))</f>
        <v/>
      </c>
      <c r="I171" s="196" t="str">
        <f t="shared" si="27"/>
        <v/>
      </c>
      <c r="J171" s="195" t="str">
        <f>IF('1044Bd Stammdaten Mitarb.'!K167="","",'1044Bd Stammdaten Mitarb.'!K167)</f>
        <v/>
      </c>
      <c r="K171" s="61" t="str">
        <f t="shared" si="28"/>
        <v/>
      </c>
      <c r="L171" s="197" t="str">
        <f t="shared" si="29"/>
        <v/>
      </c>
      <c r="M171" s="201" t="str">
        <f t="shared" si="30"/>
        <v/>
      </c>
      <c r="N171" s="202" t="str">
        <f t="shared" si="31"/>
        <v/>
      </c>
      <c r="O171" s="115" t="str">
        <f>IF(A171="","",IF(N171=0,0,0.8*H171/21.7*'1044Ad Antrag'!$B$30))</f>
        <v/>
      </c>
      <c r="P171" s="195" t="str">
        <f t="shared" si="32"/>
        <v/>
      </c>
      <c r="Q171" s="61" t="str">
        <f>IF(A171="","",M171*'1044Ad Antrag'!$B$31)</f>
        <v/>
      </c>
      <c r="R171" s="199" t="str">
        <f t="shared" si="33"/>
        <v/>
      </c>
      <c r="S171" s="14"/>
    </row>
    <row r="172" spans="1:19" ht="16.95" customHeight="1">
      <c r="A172" s="15" t="str">
        <f>IF('1044Bd Stammdaten Mitarb.'!A168="","",'1044Bd Stammdaten Mitarb.'!A168)</f>
        <v/>
      </c>
      <c r="B172" s="68" t="str">
        <f>IF('1044Bd Stammdaten Mitarb.'!B168="","",'1044Bd Stammdaten Mitarb.'!B168)</f>
        <v/>
      </c>
      <c r="C172" s="69" t="str">
        <f>IF('1044Bd Stammdaten Mitarb.'!C168="","",'1044Bd Stammdaten Mitarb.'!C168)</f>
        <v/>
      </c>
      <c r="D172" s="200" t="str">
        <f>IF('1044Bd Stammdaten Mitarb.'!G168-'1044Bd Stammdaten Mitarb.'!H168&lt;=0,"",'1044Bd Stammdaten Mitarb.'!G168-'1044Bd Stammdaten Mitarb.'!H168)</f>
        <v/>
      </c>
      <c r="E172" s="61" t="str">
        <f>IF('1044Bd Stammdaten Mitarb.'!I168="","",'1044Bd Stammdaten Mitarb.'!I168)</f>
        <v/>
      </c>
      <c r="F172" s="66" t="str">
        <f>IF('1044Bd Stammdaten Mitarb.'!A168="","",IF('1044Bd Stammdaten Mitarb.'!G168=0,0,E172/D172))</f>
        <v/>
      </c>
      <c r="G172" s="200" t="str">
        <f>IF(A172="","",IF('1044Bd Stammdaten Mitarb.'!J168&gt;'1044Ad Antrag'!$B$28,'1044Ad Antrag'!$B$28,'1044Bd Stammdaten Mitarb.'!J168))</f>
        <v/>
      </c>
      <c r="H172" s="60" t="str">
        <f>IF('1044Bd Stammdaten Mitarb.'!A168="","",IF(F172*21.7&gt;'1044Ad Antrag'!$B$28,'1044Ad Antrag'!$B$28,F172*21.7))</f>
        <v/>
      </c>
      <c r="I172" s="196" t="str">
        <f t="shared" si="27"/>
        <v/>
      </c>
      <c r="J172" s="195" t="str">
        <f>IF('1044Bd Stammdaten Mitarb.'!K168="","",'1044Bd Stammdaten Mitarb.'!K168)</f>
        <v/>
      </c>
      <c r="K172" s="61" t="str">
        <f t="shared" si="28"/>
        <v/>
      </c>
      <c r="L172" s="197" t="str">
        <f t="shared" si="29"/>
        <v/>
      </c>
      <c r="M172" s="201" t="str">
        <f t="shared" si="30"/>
        <v/>
      </c>
      <c r="N172" s="202" t="str">
        <f t="shared" si="31"/>
        <v/>
      </c>
      <c r="O172" s="115" t="str">
        <f>IF(A172="","",IF(N172=0,0,0.8*H172/21.7*'1044Ad Antrag'!$B$30))</f>
        <v/>
      </c>
      <c r="P172" s="195" t="str">
        <f t="shared" si="32"/>
        <v/>
      </c>
      <c r="Q172" s="61" t="str">
        <f>IF(A172="","",M172*'1044Ad Antrag'!$B$31)</f>
        <v/>
      </c>
      <c r="R172" s="199" t="str">
        <f t="shared" si="33"/>
        <v/>
      </c>
      <c r="S172" s="14"/>
    </row>
    <row r="173" spans="1:19" ht="16.95" customHeight="1">
      <c r="A173" s="15" t="str">
        <f>IF('1044Bd Stammdaten Mitarb.'!A169="","",'1044Bd Stammdaten Mitarb.'!A169)</f>
        <v/>
      </c>
      <c r="B173" s="68" t="str">
        <f>IF('1044Bd Stammdaten Mitarb.'!B169="","",'1044Bd Stammdaten Mitarb.'!B169)</f>
        <v/>
      </c>
      <c r="C173" s="69" t="str">
        <f>IF('1044Bd Stammdaten Mitarb.'!C169="","",'1044Bd Stammdaten Mitarb.'!C169)</f>
        <v/>
      </c>
      <c r="D173" s="200" t="str">
        <f>IF('1044Bd Stammdaten Mitarb.'!G169-'1044Bd Stammdaten Mitarb.'!H169&lt;=0,"",'1044Bd Stammdaten Mitarb.'!G169-'1044Bd Stammdaten Mitarb.'!H169)</f>
        <v/>
      </c>
      <c r="E173" s="61" t="str">
        <f>IF('1044Bd Stammdaten Mitarb.'!I169="","",'1044Bd Stammdaten Mitarb.'!I169)</f>
        <v/>
      </c>
      <c r="F173" s="66" t="str">
        <f>IF('1044Bd Stammdaten Mitarb.'!A169="","",IF('1044Bd Stammdaten Mitarb.'!G169=0,0,E173/D173))</f>
        <v/>
      </c>
      <c r="G173" s="200" t="str">
        <f>IF(A173="","",IF('1044Bd Stammdaten Mitarb.'!J169&gt;'1044Ad Antrag'!$B$28,'1044Ad Antrag'!$B$28,'1044Bd Stammdaten Mitarb.'!J169))</f>
        <v/>
      </c>
      <c r="H173" s="60" t="str">
        <f>IF('1044Bd Stammdaten Mitarb.'!A169="","",IF(F173*21.7&gt;'1044Ad Antrag'!$B$28,'1044Ad Antrag'!$B$28,F173*21.7))</f>
        <v/>
      </c>
      <c r="I173" s="196" t="str">
        <f t="shared" si="27"/>
        <v/>
      </c>
      <c r="J173" s="195" t="str">
        <f>IF('1044Bd Stammdaten Mitarb.'!K169="","",'1044Bd Stammdaten Mitarb.'!K169)</f>
        <v/>
      </c>
      <c r="K173" s="61" t="str">
        <f t="shared" si="28"/>
        <v/>
      </c>
      <c r="L173" s="197" t="str">
        <f t="shared" si="29"/>
        <v/>
      </c>
      <c r="M173" s="201" t="str">
        <f t="shared" si="30"/>
        <v/>
      </c>
      <c r="N173" s="202" t="str">
        <f t="shared" si="31"/>
        <v/>
      </c>
      <c r="O173" s="115" t="str">
        <f>IF(A173="","",IF(N173=0,0,0.8*H173/21.7*'1044Ad Antrag'!$B$30))</f>
        <v/>
      </c>
      <c r="P173" s="195" t="str">
        <f t="shared" si="32"/>
        <v/>
      </c>
      <c r="Q173" s="61" t="str">
        <f>IF(A173="","",M173*'1044Ad Antrag'!$B$31)</f>
        <v/>
      </c>
      <c r="R173" s="199" t="str">
        <f t="shared" si="33"/>
        <v/>
      </c>
      <c r="S173" s="14"/>
    </row>
    <row r="174" spans="1:19" ht="16.95" customHeight="1">
      <c r="A174" s="15" t="str">
        <f>IF('1044Bd Stammdaten Mitarb.'!A170="","",'1044Bd Stammdaten Mitarb.'!A170)</f>
        <v/>
      </c>
      <c r="B174" s="68" t="str">
        <f>IF('1044Bd Stammdaten Mitarb.'!B170="","",'1044Bd Stammdaten Mitarb.'!B170)</f>
        <v/>
      </c>
      <c r="C174" s="69" t="str">
        <f>IF('1044Bd Stammdaten Mitarb.'!C170="","",'1044Bd Stammdaten Mitarb.'!C170)</f>
        <v/>
      </c>
      <c r="D174" s="200" t="str">
        <f>IF('1044Bd Stammdaten Mitarb.'!G170-'1044Bd Stammdaten Mitarb.'!H170&lt;=0,"",'1044Bd Stammdaten Mitarb.'!G170-'1044Bd Stammdaten Mitarb.'!H170)</f>
        <v/>
      </c>
      <c r="E174" s="61" t="str">
        <f>IF('1044Bd Stammdaten Mitarb.'!I170="","",'1044Bd Stammdaten Mitarb.'!I170)</f>
        <v/>
      </c>
      <c r="F174" s="66" t="str">
        <f>IF('1044Bd Stammdaten Mitarb.'!A170="","",IF('1044Bd Stammdaten Mitarb.'!G170=0,0,E174/D174))</f>
        <v/>
      </c>
      <c r="G174" s="200" t="str">
        <f>IF(A174="","",IF('1044Bd Stammdaten Mitarb.'!J170&gt;'1044Ad Antrag'!$B$28,'1044Ad Antrag'!$B$28,'1044Bd Stammdaten Mitarb.'!J170))</f>
        <v/>
      </c>
      <c r="H174" s="60" t="str">
        <f>IF('1044Bd Stammdaten Mitarb.'!A170="","",IF(F174*21.7&gt;'1044Ad Antrag'!$B$28,'1044Ad Antrag'!$B$28,F174*21.7))</f>
        <v/>
      </c>
      <c r="I174" s="196" t="str">
        <f t="shared" si="27"/>
        <v/>
      </c>
      <c r="J174" s="195" t="str">
        <f>IF('1044Bd Stammdaten Mitarb.'!K170="","",'1044Bd Stammdaten Mitarb.'!K170)</f>
        <v/>
      </c>
      <c r="K174" s="61" t="str">
        <f t="shared" si="28"/>
        <v/>
      </c>
      <c r="L174" s="197" t="str">
        <f t="shared" si="29"/>
        <v/>
      </c>
      <c r="M174" s="201" t="str">
        <f t="shared" si="30"/>
        <v/>
      </c>
      <c r="N174" s="202" t="str">
        <f t="shared" si="31"/>
        <v/>
      </c>
      <c r="O174" s="115" t="str">
        <f>IF(A174="","",IF(N174=0,0,0.8*H174/21.7*'1044Ad Antrag'!$B$30))</f>
        <v/>
      </c>
      <c r="P174" s="195" t="str">
        <f t="shared" si="32"/>
        <v/>
      </c>
      <c r="Q174" s="61" t="str">
        <f>IF(A174="","",M174*'1044Ad Antrag'!$B$31)</f>
        <v/>
      </c>
      <c r="R174" s="199" t="str">
        <f t="shared" si="33"/>
        <v/>
      </c>
      <c r="S174" s="14"/>
    </row>
    <row r="175" spans="1:19" ht="16.95" customHeight="1">
      <c r="A175" s="15" t="str">
        <f>IF('1044Bd Stammdaten Mitarb.'!A171="","",'1044Bd Stammdaten Mitarb.'!A171)</f>
        <v/>
      </c>
      <c r="B175" s="68" t="str">
        <f>IF('1044Bd Stammdaten Mitarb.'!B171="","",'1044Bd Stammdaten Mitarb.'!B171)</f>
        <v/>
      </c>
      <c r="C175" s="69" t="str">
        <f>IF('1044Bd Stammdaten Mitarb.'!C171="","",'1044Bd Stammdaten Mitarb.'!C171)</f>
        <v/>
      </c>
      <c r="D175" s="200" t="str">
        <f>IF('1044Bd Stammdaten Mitarb.'!G171-'1044Bd Stammdaten Mitarb.'!H171&lt;=0,"",'1044Bd Stammdaten Mitarb.'!G171-'1044Bd Stammdaten Mitarb.'!H171)</f>
        <v/>
      </c>
      <c r="E175" s="61" t="str">
        <f>IF('1044Bd Stammdaten Mitarb.'!I171="","",'1044Bd Stammdaten Mitarb.'!I171)</f>
        <v/>
      </c>
      <c r="F175" s="66" t="str">
        <f>IF('1044Bd Stammdaten Mitarb.'!A171="","",IF('1044Bd Stammdaten Mitarb.'!G171=0,0,E175/D175))</f>
        <v/>
      </c>
      <c r="G175" s="200" t="str">
        <f>IF(A175="","",IF('1044Bd Stammdaten Mitarb.'!J171&gt;'1044Ad Antrag'!$B$28,'1044Ad Antrag'!$B$28,'1044Bd Stammdaten Mitarb.'!J171))</f>
        <v/>
      </c>
      <c r="H175" s="60" t="str">
        <f>IF('1044Bd Stammdaten Mitarb.'!A171="","",IF(F175*21.7&gt;'1044Ad Antrag'!$B$28,'1044Ad Antrag'!$B$28,F175*21.7))</f>
        <v/>
      </c>
      <c r="I175" s="196" t="str">
        <f t="shared" ref="I175:I211" si="34">IF(A175="","",H175*0.8)</f>
        <v/>
      </c>
      <c r="J175" s="195" t="str">
        <f>IF('1044Bd Stammdaten Mitarb.'!K171="","",'1044Bd Stammdaten Mitarb.'!K171)</f>
        <v/>
      </c>
      <c r="K175" s="61" t="str">
        <f t="shared" ref="K175:K211" si="35">IF(A175="","",G175-H175)</f>
        <v/>
      </c>
      <c r="L175" s="197" t="str">
        <f t="shared" ref="L175:L211" si="36">IF(A175="","",IF(K175+J175&lt;=0,0,K175+J175))</f>
        <v/>
      </c>
      <c r="M175" s="201" t="str">
        <f t="shared" ref="M175:M211" si="37">IF(A175="","",IF(G175&lt;I175,IF(AND(H175-G175-J175&gt;0,H175-G175-J175&gt;H175-I175),H175-G175-J175,0),0))</f>
        <v/>
      </c>
      <c r="N175" s="202" t="str">
        <f t="shared" ref="N175:N211" si="38">IF(A175="","",M175*0.8)</f>
        <v/>
      </c>
      <c r="O175" s="115" t="str">
        <f>IF(A175="","",IF(N175=0,0,0.8*H175/21.7*'1044Ad Antrag'!$B$30))</f>
        <v/>
      </c>
      <c r="P175" s="195" t="str">
        <f t="shared" ref="P175:P211" si="39">IF(A175="","",IF(N175-O175&lt;0,0,N175-O175))</f>
        <v/>
      </c>
      <c r="Q175" s="61" t="str">
        <f>IF(A175="","",M175*'1044Ad Antrag'!$B$31)</f>
        <v/>
      </c>
      <c r="R175" s="199" t="str">
        <f t="shared" ref="R175:R211" si="40">IF(A175="","",P175+Q175)</f>
        <v/>
      </c>
      <c r="S175" s="14"/>
    </row>
    <row r="176" spans="1:19" ht="16.95" customHeight="1">
      <c r="A176" s="15" t="str">
        <f>IF('1044Bd Stammdaten Mitarb.'!A172="","",'1044Bd Stammdaten Mitarb.'!A172)</f>
        <v/>
      </c>
      <c r="B176" s="68" t="str">
        <f>IF('1044Bd Stammdaten Mitarb.'!B172="","",'1044Bd Stammdaten Mitarb.'!B172)</f>
        <v/>
      </c>
      <c r="C176" s="69" t="str">
        <f>IF('1044Bd Stammdaten Mitarb.'!C172="","",'1044Bd Stammdaten Mitarb.'!C172)</f>
        <v/>
      </c>
      <c r="D176" s="200" t="str">
        <f>IF('1044Bd Stammdaten Mitarb.'!G172-'1044Bd Stammdaten Mitarb.'!H172&lt;=0,"",'1044Bd Stammdaten Mitarb.'!G172-'1044Bd Stammdaten Mitarb.'!H172)</f>
        <v/>
      </c>
      <c r="E176" s="61" t="str">
        <f>IF('1044Bd Stammdaten Mitarb.'!I172="","",'1044Bd Stammdaten Mitarb.'!I172)</f>
        <v/>
      </c>
      <c r="F176" s="66" t="str">
        <f>IF('1044Bd Stammdaten Mitarb.'!A172="","",IF('1044Bd Stammdaten Mitarb.'!G172=0,0,E176/D176))</f>
        <v/>
      </c>
      <c r="G176" s="200" t="str">
        <f>IF(A176="","",IF('1044Bd Stammdaten Mitarb.'!J172&gt;'1044Ad Antrag'!$B$28,'1044Ad Antrag'!$B$28,'1044Bd Stammdaten Mitarb.'!J172))</f>
        <v/>
      </c>
      <c r="H176" s="60" t="str">
        <f>IF('1044Bd Stammdaten Mitarb.'!A172="","",IF(F176*21.7&gt;'1044Ad Antrag'!$B$28,'1044Ad Antrag'!$B$28,F176*21.7))</f>
        <v/>
      </c>
      <c r="I176" s="196" t="str">
        <f t="shared" si="34"/>
        <v/>
      </c>
      <c r="J176" s="195" t="str">
        <f>IF('1044Bd Stammdaten Mitarb.'!K172="","",'1044Bd Stammdaten Mitarb.'!K172)</f>
        <v/>
      </c>
      <c r="K176" s="61" t="str">
        <f t="shared" si="35"/>
        <v/>
      </c>
      <c r="L176" s="197" t="str">
        <f t="shared" si="36"/>
        <v/>
      </c>
      <c r="M176" s="201" t="str">
        <f t="shared" si="37"/>
        <v/>
      </c>
      <c r="N176" s="202" t="str">
        <f t="shared" si="38"/>
        <v/>
      </c>
      <c r="O176" s="115" t="str">
        <f>IF(A176="","",IF(N176=0,0,0.8*H176/21.7*'1044Ad Antrag'!$B$30))</f>
        <v/>
      </c>
      <c r="P176" s="195" t="str">
        <f t="shared" si="39"/>
        <v/>
      </c>
      <c r="Q176" s="61" t="str">
        <f>IF(A176="","",M176*'1044Ad Antrag'!$B$31)</f>
        <v/>
      </c>
      <c r="R176" s="199" t="str">
        <f t="shared" si="40"/>
        <v/>
      </c>
      <c r="S176" s="14"/>
    </row>
    <row r="177" spans="1:19" ht="16.95" customHeight="1">
      <c r="A177" s="15" t="str">
        <f>IF('1044Bd Stammdaten Mitarb.'!A173="","",'1044Bd Stammdaten Mitarb.'!A173)</f>
        <v/>
      </c>
      <c r="B177" s="68" t="str">
        <f>IF('1044Bd Stammdaten Mitarb.'!B173="","",'1044Bd Stammdaten Mitarb.'!B173)</f>
        <v/>
      </c>
      <c r="C177" s="69" t="str">
        <f>IF('1044Bd Stammdaten Mitarb.'!C173="","",'1044Bd Stammdaten Mitarb.'!C173)</f>
        <v/>
      </c>
      <c r="D177" s="200" t="str">
        <f>IF('1044Bd Stammdaten Mitarb.'!G173-'1044Bd Stammdaten Mitarb.'!H173&lt;=0,"",'1044Bd Stammdaten Mitarb.'!G173-'1044Bd Stammdaten Mitarb.'!H173)</f>
        <v/>
      </c>
      <c r="E177" s="61" t="str">
        <f>IF('1044Bd Stammdaten Mitarb.'!I173="","",'1044Bd Stammdaten Mitarb.'!I173)</f>
        <v/>
      </c>
      <c r="F177" s="66" t="str">
        <f>IF('1044Bd Stammdaten Mitarb.'!A173="","",IF('1044Bd Stammdaten Mitarb.'!G173=0,0,E177/D177))</f>
        <v/>
      </c>
      <c r="G177" s="200" t="str">
        <f>IF(A177="","",IF('1044Bd Stammdaten Mitarb.'!J173&gt;'1044Ad Antrag'!$B$28,'1044Ad Antrag'!$B$28,'1044Bd Stammdaten Mitarb.'!J173))</f>
        <v/>
      </c>
      <c r="H177" s="60" t="str">
        <f>IF('1044Bd Stammdaten Mitarb.'!A173="","",IF(F177*21.7&gt;'1044Ad Antrag'!$B$28,'1044Ad Antrag'!$B$28,F177*21.7))</f>
        <v/>
      </c>
      <c r="I177" s="196" t="str">
        <f t="shared" si="34"/>
        <v/>
      </c>
      <c r="J177" s="195" t="str">
        <f>IF('1044Bd Stammdaten Mitarb.'!K173="","",'1044Bd Stammdaten Mitarb.'!K173)</f>
        <v/>
      </c>
      <c r="K177" s="61" t="str">
        <f t="shared" si="35"/>
        <v/>
      </c>
      <c r="L177" s="197" t="str">
        <f t="shared" si="36"/>
        <v/>
      </c>
      <c r="M177" s="201" t="str">
        <f t="shared" si="37"/>
        <v/>
      </c>
      <c r="N177" s="202" t="str">
        <f t="shared" si="38"/>
        <v/>
      </c>
      <c r="O177" s="115" t="str">
        <f>IF(A177="","",IF(N177=0,0,0.8*H177/21.7*'1044Ad Antrag'!$B$30))</f>
        <v/>
      </c>
      <c r="P177" s="195" t="str">
        <f t="shared" si="39"/>
        <v/>
      </c>
      <c r="Q177" s="61" t="str">
        <f>IF(A177="","",M177*'1044Ad Antrag'!$B$31)</f>
        <v/>
      </c>
      <c r="R177" s="199" t="str">
        <f t="shared" si="40"/>
        <v/>
      </c>
      <c r="S177" s="14"/>
    </row>
    <row r="178" spans="1:19" ht="16.95" customHeight="1">
      <c r="A178" s="15" t="str">
        <f>IF('1044Bd Stammdaten Mitarb.'!A174="","",'1044Bd Stammdaten Mitarb.'!A174)</f>
        <v/>
      </c>
      <c r="B178" s="68" t="str">
        <f>IF('1044Bd Stammdaten Mitarb.'!B174="","",'1044Bd Stammdaten Mitarb.'!B174)</f>
        <v/>
      </c>
      <c r="C178" s="69" t="str">
        <f>IF('1044Bd Stammdaten Mitarb.'!C174="","",'1044Bd Stammdaten Mitarb.'!C174)</f>
        <v/>
      </c>
      <c r="D178" s="200" t="str">
        <f>IF('1044Bd Stammdaten Mitarb.'!G174-'1044Bd Stammdaten Mitarb.'!H174&lt;=0,"",'1044Bd Stammdaten Mitarb.'!G174-'1044Bd Stammdaten Mitarb.'!H174)</f>
        <v/>
      </c>
      <c r="E178" s="61" t="str">
        <f>IF('1044Bd Stammdaten Mitarb.'!I174="","",'1044Bd Stammdaten Mitarb.'!I174)</f>
        <v/>
      </c>
      <c r="F178" s="66" t="str">
        <f>IF('1044Bd Stammdaten Mitarb.'!A174="","",IF('1044Bd Stammdaten Mitarb.'!G174=0,0,E178/D178))</f>
        <v/>
      </c>
      <c r="G178" s="200" t="str">
        <f>IF(A178="","",IF('1044Bd Stammdaten Mitarb.'!J174&gt;'1044Ad Antrag'!$B$28,'1044Ad Antrag'!$B$28,'1044Bd Stammdaten Mitarb.'!J174))</f>
        <v/>
      </c>
      <c r="H178" s="60" t="str">
        <f>IF('1044Bd Stammdaten Mitarb.'!A174="","",IF(F178*21.7&gt;'1044Ad Antrag'!$B$28,'1044Ad Antrag'!$B$28,F178*21.7))</f>
        <v/>
      </c>
      <c r="I178" s="196" t="str">
        <f t="shared" si="34"/>
        <v/>
      </c>
      <c r="J178" s="195" t="str">
        <f>IF('1044Bd Stammdaten Mitarb.'!K174="","",'1044Bd Stammdaten Mitarb.'!K174)</f>
        <v/>
      </c>
      <c r="K178" s="61" t="str">
        <f t="shared" si="35"/>
        <v/>
      </c>
      <c r="L178" s="197" t="str">
        <f t="shared" si="36"/>
        <v/>
      </c>
      <c r="M178" s="201" t="str">
        <f t="shared" si="37"/>
        <v/>
      </c>
      <c r="N178" s="202" t="str">
        <f t="shared" si="38"/>
        <v/>
      </c>
      <c r="O178" s="115" t="str">
        <f>IF(A178="","",IF(N178=0,0,0.8*H178/21.7*'1044Ad Antrag'!$B$30))</f>
        <v/>
      </c>
      <c r="P178" s="195" t="str">
        <f t="shared" si="39"/>
        <v/>
      </c>
      <c r="Q178" s="61" t="str">
        <f>IF(A178="","",M178*'1044Ad Antrag'!$B$31)</f>
        <v/>
      </c>
      <c r="R178" s="199" t="str">
        <f t="shared" si="40"/>
        <v/>
      </c>
      <c r="S178" s="14"/>
    </row>
    <row r="179" spans="1:19" ht="16.95" customHeight="1">
      <c r="A179" s="15" t="str">
        <f>IF('1044Bd Stammdaten Mitarb.'!A175="","",'1044Bd Stammdaten Mitarb.'!A175)</f>
        <v/>
      </c>
      <c r="B179" s="68" t="str">
        <f>IF('1044Bd Stammdaten Mitarb.'!B175="","",'1044Bd Stammdaten Mitarb.'!B175)</f>
        <v/>
      </c>
      <c r="C179" s="69" t="str">
        <f>IF('1044Bd Stammdaten Mitarb.'!C175="","",'1044Bd Stammdaten Mitarb.'!C175)</f>
        <v/>
      </c>
      <c r="D179" s="200" t="str">
        <f>IF('1044Bd Stammdaten Mitarb.'!G175-'1044Bd Stammdaten Mitarb.'!H175&lt;=0,"",'1044Bd Stammdaten Mitarb.'!G175-'1044Bd Stammdaten Mitarb.'!H175)</f>
        <v/>
      </c>
      <c r="E179" s="61" t="str">
        <f>IF('1044Bd Stammdaten Mitarb.'!I175="","",'1044Bd Stammdaten Mitarb.'!I175)</f>
        <v/>
      </c>
      <c r="F179" s="66" t="str">
        <f>IF('1044Bd Stammdaten Mitarb.'!A175="","",IF('1044Bd Stammdaten Mitarb.'!G175=0,0,E179/D179))</f>
        <v/>
      </c>
      <c r="G179" s="200" t="str">
        <f>IF(A179="","",IF('1044Bd Stammdaten Mitarb.'!J175&gt;'1044Ad Antrag'!$B$28,'1044Ad Antrag'!$B$28,'1044Bd Stammdaten Mitarb.'!J175))</f>
        <v/>
      </c>
      <c r="H179" s="60" t="str">
        <f>IF('1044Bd Stammdaten Mitarb.'!A175="","",IF(F179*21.7&gt;'1044Ad Antrag'!$B$28,'1044Ad Antrag'!$B$28,F179*21.7))</f>
        <v/>
      </c>
      <c r="I179" s="196" t="str">
        <f t="shared" si="34"/>
        <v/>
      </c>
      <c r="J179" s="195" t="str">
        <f>IF('1044Bd Stammdaten Mitarb.'!K175="","",'1044Bd Stammdaten Mitarb.'!K175)</f>
        <v/>
      </c>
      <c r="K179" s="61" t="str">
        <f t="shared" si="35"/>
        <v/>
      </c>
      <c r="L179" s="197" t="str">
        <f t="shared" si="36"/>
        <v/>
      </c>
      <c r="M179" s="201" t="str">
        <f t="shared" si="37"/>
        <v/>
      </c>
      <c r="N179" s="202" t="str">
        <f t="shared" si="38"/>
        <v/>
      </c>
      <c r="O179" s="115" t="str">
        <f>IF(A179="","",IF(N179=0,0,0.8*H179/21.7*'1044Ad Antrag'!$B$30))</f>
        <v/>
      </c>
      <c r="P179" s="195" t="str">
        <f t="shared" si="39"/>
        <v/>
      </c>
      <c r="Q179" s="61" t="str">
        <f>IF(A179="","",M179*'1044Ad Antrag'!$B$31)</f>
        <v/>
      </c>
      <c r="R179" s="199" t="str">
        <f t="shared" si="40"/>
        <v/>
      </c>
      <c r="S179" s="14"/>
    </row>
    <row r="180" spans="1:19" ht="16.95" customHeight="1">
      <c r="A180" s="15" t="str">
        <f>IF('1044Bd Stammdaten Mitarb.'!A176="","",'1044Bd Stammdaten Mitarb.'!A176)</f>
        <v/>
      </c>
      <c r="B180" s="68" t="str">
        <f>IF('1044Bd Stammdaten Mitarb.'!B176="","",'1044Bd Stammdaten Mitarb.'!B176)</f>
        <v/>
      </c>
      <c r="C180" s="69" t="str">
        <f>IF('1044Bd Stammdaten Mitarb.'!C176="","",'1044Bd Stammdaten Mitarb.'!C176)</f>
        <v/>
      </c>
      <c r="D180" s="200" t="str">
        <f>IF('1044Bd Stammdaten Mitarb.'!G176-'1044Bd Stammdaten Mitarb.'!H176&lt;=0,"",'1044Bd Stammdaten Mitarb.'!G176-'1044Bd Stammdaten Mitarb.'!H176)</f>
        <v/>
      </c>
      <c r="E180" s="61" t="str">
        <f>IF('1044Bd Stammdaten Mitarb.'!I176="","",'1044Bd Stammdaten Mitarb.'!I176)</f>
        <v/>
      </c>
      <c r="F180" s="66" t="str">
        <f>IF('1044Bd Stammdaten Mitarb.'!A176="","",IF('1044Bd Stammdaten Mitarb.'!G176=0,0,E180/D180))</f>
        <v/>
      </c>
      <c r="G180" s="200" t="str">
        <f>IF(A180="","",IF('1044Bd Stammdaten Mitarb.'!J176&gt;'1044Ad Antrag'!$B$28,'1044Ad Antrag'!$B$28,'1044Bd Stammdaten Mitarb.'!J176))</f>
        <v/>
      </c>
      <c r="H180" s="60" t="str">
        <f>IF('1044Bd Stammdaten Mitarb.'!A176="","",IF(F180*21.7&gt;'1044Ad Antrag'!$B$28,'1044Ad Antrag'!$B$28,F180*21.7))</f>
        <v/>
      </c>
      <c r="I180" s="196" t="str">
        <f t="shared" si="34"/>
        <v/>
      </c>
      <c r="J180" s="195" t="str">
        <f>IF('1044Bd Stammdaten Mitarb.'!K176="","",'1044Bd Stammdaten Mitarb.'!K176)</f>
        <v/>
      </c>
      <c r="K180" s="61" t="str">
        <f t="shared" si="35"/>
        <v/>
      </c>
      <c r="L180" s="197" t="str">
        <f t="shared" si="36"/>
        <v/>
      </c>
      <c r="M180" s="201" t="str">
        <f t="shared" si="37"/>
        <v/>
      </c>
      <c r="N180" s="202" t="str">
        <f t="shared" si="38"/>
        <v/>
      </c>
      <c r="O180" s="115" t="str">
        <f>IF(A180="","",IF(N180=0,0,0.8*H180/21.7*'1044Ad Antrag'!$B$30))</f>
        <v/>
      </c>
      <c r="P180" s="195" t="str">
        <f t="shared" si="39"/>
        <v/>
      </c>
      <c r="Q180" s="61" t="str">
        <f>IF(A180="","",M180*'1044Ad Antrag'!$B$31)</f>
        <v/>
      </c>
      <c r="R180" s="199" t="str">
        <f t="shared" si="40"/>
        <v/>
      </c>
      <c r="S180" s="14"/>
    </row>
    <row r="181" spans="1:19" ht="16.95" customHeight="1">
      <c r="A181" s="15" t="str">
        <f>IF('1044Bd Stammdaten Mitarb.'!A177="","",'1044Bd Stammdaten Mitarb.'!A177)</f>
        <v/>
      </c>
      <c r="B181" s="68" t="str">
        <f>IF('1044Bd Stammdaten Mitarb.'!B177="","",'1044Bd Stammdaten Mitarb.'!B177)</f>
        <v/>
      </c>
      <c r="C181" s="69" t="str">
        <f>IF('1044Bd Stammdaten Mitarb.'!C177="","",'1044Bd Stammdaten Mitarb.'!C177)</f>
        <v/>
      </c>
      <c r="D181" s="200" t="str">
        <f>IF('1044Bd Stammdaten Mitarb.'!G177-'1044Bd Stammdaten Mitarb.'!H177&lt;=0,"",'1044Bd Stammdaten Mitarb.'!G177-'1044Bd Stammdaten Mitarb.'!H177)</f>
        <v/>
      </c>
      <c r="E181" s="61" t="str">
        <f>IF('1044Bd Stammdaten Mitarb.'!I177="","",'1044Bd Stammdaten Mitarb.'!I177)</f>
        <v/>
      </c>
      <c r="F181" s="66" t="str">
        <f>IF('1044Bd Stammdaten Mitarb.'!A177="","",IF('1044Bd Stammdaten Mitarb.'!G177=0,0,E181/D181))</f>
        <v/>
      </c>
      <c r="G181" s="200" t="str">
        <f>IF(A181="","",IF('1044Bd Stammdaten Mitarb.'!J177&gt;'1044Ad Antrag'!$B$28,'1044Ad Antrag'!$B$28,'1044Bd Stammdaten Mitarb.'!J177))</f>
        <v/>
      </c>
      <c r="H181" s="60" t="str">
        <f>IF('1044Bd Stammdaten Mitarb.'!A177="","",IF(F181*21.7&gt;'1044Ad Antrag'!$B$28,'1044Ad Antrag'!$B$28,F181*21.7))</f>
        <v/>
      </c>
      <c r="I181" s="196" t="str">
        <f t="shared" si="34"/>
        <v/>
      </c>
      <c r="J181" s="195" t="str">
        <f>IF('1044Bd Stammdaten Mitarb.'!K177="","",'1044Bd Stammdaten Mitarb.'!K177)</f>
        <v/>
      </c>
      <c r="K181" s="61" t="str">
        <f t="shared" si="35"/>
        <v/>
      </c>
      <c r="L181" s="197" t="str">
        <f t="shared" si="36"/>
        <v/>
      </c>
      <c r="M181" s="201" t="str">
        <f t="shared" si="37"/>
        <v/>
      </c>
      <c r="N181" s="202" t="str">
        <f t="shared" si="38"/>
        <v/>
      </c>
      <c r="O181" s="115" t="str">
        <f>IF(A181="","",IF(N181=0,0,0.8*H181/21.7*'1044Ad Antrag'!$B$30))</f>
        <v/>
      </c>
      <c r="P181" s="195" t="str">
        <f t="shared" si="39"/>
        <v/>
      </c>
      <c r="Q181" s="61" t="str">
        <f>IF(A181="","",M181*'1044Ad Antrag'!$B$31)</f>
        <v/>
      </c>
      <c r="R181" s="199" t="str">
        <f t="shared" si="40"/>
        <v/>
      </c>
      <c r="S181" s="14"/>
    </row>
    <row r="182" spans="1:19" ht="16.95" customHeight="1">
      <c r="A182" s="15" t="str">
        <f>IF('1044Bd Stammdaten Mitarb.'!A178="","",'1044Bd Stammdaten Mitarb.'!A178)</f>
        <v/>
      </c>
      <c r="B182" s="68" t="str">
        <f>IF('1044Bd Stammdaten Mitarb.'!B178="","",'1044Bd Stammdaten Mitarb.'!B178)</f>
        <v/>
      </c>
      <c r="C182" s="69" t="str">
        <f>IF('1044Bd Stammdaten Mitarb.'!C178="","",'1044Bd Stammdaten Mitarb.'!C178)</f>
        <v/>
      </c>
      <c r="D182" s="200" t="str">
        <f>IF('1044Bd Stammdaten Mitarb.'!G178-'1044Bd Stammdaten Mitarb.'!H178&lt;=0,"",'1044Bd Stammdaten Mitarb.'!G178-'1044Bd Stammdaten Mitarb.'!H178)</f>
        <v/>
      </c>
      <c r="E182" s="61" t="str">
        <f>IF('1044Bd Stammdaten Mitarb.'!I178="","",'1044Bd Stammdaten Mitarb.'!I178)</f>
        <v/>
      </c>
      <c r="F182" s="66" t="str">
        <f>IF('1044Bd Stammdaten Mitarb.'!A178="","",IF('1044Bd Stammdaten Mitarb.'!G178=0,0,E182/D182))</f>
        <v/>
      </c>
      <c r="G182" s="200" t="str">
        <f>IF(A182="","",IF('1044Bd Stammdaten Mitarb.'!J178&gt;'1044Ad Antrag'!$B$28,'1044Ad Antrag'!$B$28,'1044Bd Stammdaten Mitarb.'!J178))</f>
        <v/>
      </c>
      <c r="H182" s="60" t="str">
        <f>IF('1044Bd Stammdaten Mitarb.'!A178="","",IF(F182*21.7&gt;'1044Ad Antrag'!$B$28,'1044Ad Antrag'!$B$28,F182*21.7))</f>
        <v/>
      </c>
      <c r="I182" s="196" t="str">
        <f t="shared" si="34"/>
        <v/>
      </c>
      <c r="J182" s="195" t="str">
        <f>IF('1044Bd Stammdaten Mitarb.'!K178="","",'1044Bd Stammdaten Mitarb.'!K178)</f>
        <v/>
      </c>
      <c r="K182" s="61" t="str">
        <f t="shared" si="35"/>
        <v/>
      </c>
      <c r="L182" s="197" t="str">
        <f t="shared" si="36"/>
        <v/>
      </c>
      <c r="M182" s="201" t="str">
        <f t="shared" si="37"/>
        <v/>
      </c>
      <c r="N182" s="202" t="str">
        <f t="shared" si="38"/>
        <v/>
      </c>
      <c r="O182" s="115" t="str">
        <f>IF(A182="","",IF(N182=0,0,0.8*H182/21.7*'1044Ad Antrag'!$B$30))</f>
        <v/>
      </c>
      <c r="P182" s="195" t="str">
        <f t="shared" si="39"/>
        <v/>
      </c>
      <c r="Q182" s="61" t="str">
        <f>IF(A182="","",M182*'1044Ad Antrag'!$B$31)</f>
        <v/>
      </c>
      <c r="R182" s="199" t="str">
        <f t="shared" si="40"/>
        <v/>
      </c>
      <c r="S182" s="14"/>
    </row>
    <row r="183" spans="1:19" ht="16.95" customHeight="1">
      <c r="A183" s="15" t="str">
        <f>IF('1044Bd Stammdaten Mitarb.'!A179="","",'1044Bd Stammdaten Mitarb.'!A179)</f>
        <v/>
      </c>
      <c r="B183" s="68" t="str">
        <f>IF('1044Bd Stammdaten Mitarb.'!B179="","",'1044Bd Stammdaten Mitarb.'!B179)</f>
        <v/>
      </c>
      <c r="C183" s="69" t="str">
        <f>IF('1044Bd Stammdaten Mitarb.'!C179="","",'1044Bd Stammdaten Mitarb.'!C179)</f>
        <v/>
      </c>
      <c r="D183" s="200" t="str">
        <f>IF('1044Bd Stammdaten Mitarb.'!G179-'1044Bd Stammdaten Mitarb.'!H179&lt;=0,"",'1044Bd Stammdaten Mitarb.'!G179-'1044Bd Stammdaten Mitarb.'!H179)</f>
        <v/>
      </c>
      <c r="E183" s="61" t="str">
        <f>IF('1044Bd Stammdaten Mitarb.'!I179="","",'1044Bd Stammdaten Mitarb.'!I179)</f>
        <v/>
      </c>
      <c r="F183" s="66" t="str">
        <f>IF('1044Bd Stammdaten Mitarb.'!A179="","",IF('1044Bd Stammdaten Mitarb.'!G179=0,0,E183/D183))</f>
        <v/>
      </c>
      <c r="G183" s="200" t="str">
        <f>IF(A183="","",IF('1044Bd Stammdaten Mitarb.'!J179&gt;'1044Ad Antrag'!$B$28,'1044Ad Antrag'!$B$28,'1044Bd Stammdaten Mitarb.'!J179))</f>
        <v/>
      </c>
      <c r="H183" s="60" t="str">
        <f>IF('1044Bd Stammdaten Mitarb.'!A179="","",IF(F183*21.7&gt;'1044Ad Antrag'!$B$28,'1044Ad Antrag'!$B$28,F183*21.7))</f>
        <v/>
      </c>
      <c r="I183" s="196" t="str">
        <f t="shared" si="34"/>
        <v/>
      </c>
      <c r="J183" s="195" t="str">
        <f>IF('1044Bd Stammdaten Mitarb.'!K179="","",'1044Bd Stammdaten Mitarb.'!K179)</f>
        <v/>
      </c>
      <c r="K183" s="61" t="str">
        <f t="shared" si="35"/>
        <v/>
      </c>
      <c r="L183" s="197" t="str">
        <f t="shared" si="36"/>
        <v/>
      </c>
      <c r="M183" s="201" t="str">
        <f t="shared" si="37"/>
        <v/>
      </c>
      <c r="N183" s="202" t="str">
        <f t="shared" si="38"/>
        <v/>
      </c>
      <c r="O183" s="115" t="str">
        <f>IF(A183="","",IF(N183=0,0,0.8*H183/21.7*'1044Ad Antrag'!$B$30))</f>
        <v/>
      </c>
      <c r="P183" s="195" t="str">
        <f t="shared" si="39"/>
        <v/>
      </c>
      <c r="Q183" s="61" t="str">
        <f>IF(A183="","",M183*'1044Ad Antrag'!$B$31)</f>
        <v/>
      </c>
      <c r="R183" s="199" t="str">
        <f t="shared" si="40"/>
        <v/>
      </c>
      <c r="S183" s="14"/>
    </row>
    <row r="184" spans="1:19" ht="16.95" customHeight="1">
      <c r="A184" s="15" t="str">
        <f>IF('1044Bd Stammdaten Mitarb.'!A180="","",'1044Bd Stammdaten Mitarb.'!A180)</f>
        <v/>
      </c>
      <c r="B184" s="68" t="str">
        <f>IF('1044Bd Stammdaten Mitarb.'!B180="","",'1044Bd Stammdaten Mitarb.'!B180)</f>
        <v/>
      </c>
      <c r="C184" s="69" t="str">
        <f>IF('1044Bd Stammdaten Mitarb.'!C180="","",'1044Bd Stammdaten Mitarb.'!C180)</f>
        <v/>
      </c>
      <c r="D184" s="200" t="str">
        <f>IF('1044Bd Stammdaten Mitarb.'!G180-'1044Bd Stammdaten Mitarb.'!H180&lt;=0,"",'1044Bd Stammdaten Mitarb.'!G180-'1044Bd Stammdaten Mitarb.'!H180)</f>
        <v/>
      </c>
      <c r="E184" s="61" t="str">
        <f>IF('1044Bd Stammdaten Mitarb.'!I180="","",'1044Bd Stammdaten Mitarb.'!I180)</f>
        <v/>
      </c>
      <c r="F184" s="66" t="str">
        <f>IF('1044Bd Stammdaten Mitarb.'!A180="","",IF('1044Bd Stammdaten Mitarb.'!G180=0,0,E184/D184))</f>
        <v/>
      </c>
      <c r="G184" s="200" t="str">
        <f>IF(A184="","",IF('1044Bd Stammdaten Mitarb.'!J180&gt;'1044Ad Antrag'!$B$28,'1044Ad Antrag'!$B$28,'1044Bd Stammdaten Mitarb.'!J180))</f>
        <v/>
      </c>
      <c r="H184" s="60" t="str">
        <f>IF('1044Bd Stammdaten Mitarb.'!A180="","",IF(F184*21.7&gt;'1044Ad Antrag'!$B$28,'1044Ad Antrag'!$B$28,F184*21.7))</f>
        <v/>
      </c>
      <c r="I184" s="196" t="str">
        <f t="shared" si="34"/>
        <v/>
      </c>
      <c r="J184" s="195" t="str">
        <f>IF('1044Bd Stammdaten Mitarb.'!K180="","",'1044Bd Stammdaten Mitarb.'!K180)</f>
        <v/>
      </c>
      <c r="K184" s="61" t="str">
        <f t="shared" si="35"/>
        <v/>
      </c>
      <c r="L184" s="197" t="str">
        <f t="shared" si="36"/>
        <v/>
      </c>
      <c r="M184" s="201" t="str">
        <f t="shared" si="37"/>
        <v/>
      </c>
      <c r="N184" s="202" t="str">
        <f t="shared" si="38"/>
        <v/>
      </c>
      <c r="O184" s="115" t="str">
        <f>IF(A184="","",IF(N184=0,0,0.8*H184/21.7*'1044Ad Antrag'!$B$30))</f>
        <v/>
      </c>
      <c r="P184" s="195" t="str">
        <f t="shared" si="39"/>
        <v/>
      </c>
      <c r="Q184" s="61" t="str">
        <f>IF(A184="","",M184*'1044Ad Antrag'!$B$31)</f>
        <v/>
      </c>
      <c r="R184" s="199" t="str">
        <f t="shared" si="40"/>
        <v/>
      </c>
      <c r="S184" s="14"/>
    </row>
    <row r="185" spans="1:19" ht="16.95" customHeight="1">
      <c r="A185" s="15" t="str">
        <f>IF('1044Bd Stammdaten Mitarb.'!A181="","",'1044Bd Stammdaten Mitarb.'!A181)</f>
        <v/>
      </c>
      <c r="B185" s="68" t="str">
        <f>IF('1044Bd Stammdaten Mitarb.'!B181="","",'1044Bd Stammdaten Mitarb.'!B181)</f>
        <v/>
      </c>
      <c r="C185" s="69" t="str">
        <f>IF('1044Bd Stammdaten Mitarb.'!C181="","",'1044Bd Stammdaten Mitarb.'!C181)</f>
        <v/>
      </c>
      <c r="D185" s="200" t="str">
        <f>IF('1044Bd Stammdaten Mitarb.'!G181-'1044Bd Stammdaten Mitarb.'!H181&lt;=0,"",'1044Bd Stammdaten Mitarb.'!G181-'1044Bd Stammdaten Mitarb.'!H181)</f>
        <v/>
      </c>
      <c r="E185" s="61" t="str">
        <f>IF('1044Bd Stammdaten Mitarb.'!I181="","",'1044Bd Stammdaten Mitarb.'!I181)</f>
        <v/>
      </c>
      <c r="F185" s="66" t="str">
        <f>IF('1044Bd Stammdaten Mitarb.'!A181="","",IF('1044Bd Stammdaten Mitarb.'!G181=0,0,E185/D185))</f>
        <v/>
      </c>
      <c r="G185" s="200" t="str">
        <f>IF(A185="","",IF('1044Bd Stammdaten Mitarb.'!J181&gt;'1044Ad Antrag'!$B$28,'1044Ad Antrag'!$B$28,'1044Bd Stammdaten Mitarb.'!J181))</f>
        <v/>
      </c>
      <c r="H185" s="60" t="str">
        <f>IF('1044Bd Stammdaten Mitarb.'!A181="","",IF(F185*21.7&gt;'1044Ad Antrag'!$B$28,'1044Ad Antrag'!$B$28,F185*21.7))</f>
        <v/>
      </c>
      <c r="I185" s="196" t="str">
        <f t="shared" si="34"/>
        <v/>
      </c>
      <c r="J185" s="195" t="str">
        <f>IF('1044Bd Stammdaten Mitarb.'!K181="","",'1044Bd Stammdaten Mitarb.'!K181)</f>
        <v/>
      </c>
      <c r="K185" s="61" t="str">
        <f t="shared" si="35"/>
        <v/>
      </c>
      <c r="L185" s="197" t="str">
        <f t="shared" si="36"/>
        <v/>
      </c>
      <c r="M185" s="201" t="str">
        <f t="shared" si="37"/>
        <v/>
      </c>
      <c r="N185" s="202" t="str">
        <f t="shared" si="38"/>
        <v/>
      </c>
      <c r="O185" s="115" t="str">
        <f>IF(A185="","",IF(N185=0,0,0.8*H185/21.7*'1044Ad Antrag'!$B$30))</f>
        <v/>
      </c>
      <c r="P185" s="195" t="str">
        <f t="shared" si="39"/>
        <v/>
      </c>
      <c r="Q185" s="61" t="str">
        <f>IF(A185="","",M185*'1044Ad Antrag'!$B$31)</f>
        <v/>
      </c>
      <c r="R185" s="199" t="str">
        <f t="shared" si="40"/>
        <v/>
      </c>
      <c r="S185" s="14"/>
    </row>
    <row r="186" spans="1:19" ht="16.95" customHeight="1">
      <c r="A186" s="15" t="str">
        <f>IF('1044Bd Stammdaten Mitarb.'!A182="","",'1044Bd Stammdaten Mitarb.'!A182)</f>
        <v/>
      </c>
      <c r="B186" s="68" t="str">
        <f>IF('1044Bd Stammdaten Mitarb.'!B182="","",'1044Bd Stammdaten Mitarb.'!B182)</f>
        <v/>
      </c>
      <c r="C186" s="69" t="str">
        <f>IF('1044Bd Stammdaten Mitarb.'!C182="","",'1044Bd Stammdaten Mitarb.'!C182)</f>
        <v/>
      </c>
      <c r="D186" s="200" t="str">
        <f>IF('1044Bd Stammdaten Mitarb.'!G182-'1044Bd Stammdaten Mitarb.'!H182&lt;=0,"",'1044Bd Stammdaten Mitarb.'!G182-'1044Bd Stammdaten Mitarb.'!H182)</f>
        <v/>
      </c>
      <c r="E186" s="61" t="str">
        <f>IF('1044Bd Stammdaten Mitarb.'!I182="","",'1044Bd Stammdaten Mitarb.'!I182)</f>
        <v/>
      </c>
      <c r="F186" s="66" t="str">
        <f>IF('1044Bd Stammdaten Mitarb.'!A182="","",IF('1044Bd Stammdaten Mitarb.'!G182=0,0,E186/D186))</f>
        <v/>
      </c>
      <c r="G186" s="200" t="str">
        <f>IF(A186="","",IF('1044Bd Stammdaten Mitarb.'!J182&gt;'1044Ad Antrag'!$B$28,'1044Ad Antrag'!$B$28,'1044Bd Stammdaten Mitarb.'!J182))</f>
        <v/>
      </c>
      <c r="H186" s="60" t="str">
        <f>IF('1044Bd Stammdaten Mitarb.'!A182="","",IF(F186*21.7&gt;'1044Ad Antrag'!$B$28,'1044Ad Antrag'!$B$28,F186*21.7))</f>
        <v/>
      </c>
      <c r="I186" s="196" t="str">
        <f t="shared" si="34"/>
        <v/>
      </c>
      <c r="J186" s="195" t="str">
        <f>IF('1044Bd Stammdaten Mitarb.'!K182="","",'1044Bd Stammdaten Mitarb.'!K182)</f>
        <v/>
      </c>
      <c r="K186" s="61" t="str">
        <f t="shared" si="35"/>
        <v/>
      </c>
      <c r="L186" s="197" t="str">
        <f t="shared" si="36"/>
        <v/>
      </c>
      <c r="M186" s="201" t="str">
        <f t="shared" si="37"/>
        <v/>
      </c>
      <c r="N186" s="202" t="str">
        <f t="shared" si="38"/>
        <v/>
      </c>
      <c r="O186" s="115" t="str">
        <f>IF(A186="","",IF(N186=0,0,0.8*H186/21.7*'1044Ad Antrag'!$B$30))</f>
        <v/>
      </c>
      <c r="P186" s="195" t="str">
        <f t="shared" si="39"/>
        <v/>
      </c>
      <c r="Q186" s="61" t="str">
        <f>IF(A186="","",M186*'1044Ad Antrag'!$B$31)</f>
        <v/>
      </c>
      <c r="R186" s="199" t="str">
        <f t="shared" si="40"/>
        <v/>
      </c>
      <c r="S186" s="14"/>
    </row>
    <row r="187" spans="1:19" ht="16.95" customHeight="1">
      <c r="A187" s="15" t="str">
        <f>IF('1044Bd Stammdaten Mitarb.'!A183="","",'1044Bd Stammdaten Mitarb.'!A183)</f>
        <v/>
      </c>
      <c r="B187" s="68" t="str">
        <f>IF('1044Bd Stammdaten Mitarb.'!B183="","",'1044Bd Stammdaten Mitarb.'!B183)</f>
        <v/>
      </c>
      <c r="C187" s="69" t="str">
        <f>IF('1044Bd Stammdaten Mitarb.'!C183="","",'1044Bd Stammdaten Mitarb.'!C183)</f>
        <v/>
      </c>
      <c r="D187" s="200" t="str">
        <f>IF('1044Bd Stammdaten Mitarb.'!G183-'1044Bd Stammdaten Mitarb.'!H183&lt;=0,"",'1044Bd Stammdaten Mitarb.'!G183-'1044Bd Stammdaten Mitarb.'!H183)</f>
        <v/>
      </c>
      <c r="E187" s="61" t="str">
        <f>IF('1044Bd Stammdaten Mitarb.'!I183="","",'1044Bd Stammdaten Mitarb.'!I183)</f>
        <v/>
      </c>
      <c r="F187" s="66" t="str">
        <f>IF('1044Bd Stammdaten Mitarb.'!A183="","",IF('1044Bd Stammdaten Mitarb.'!G183=0,0,E187/D187))</f>
        <v/>
      </c>
      <c r="G187" s="200" t="str">
        <f>IF(A187="","",IF('1044Bd Stammdaten Mitarb.'!J183&gt;'1044Ad Antrag'!$B$28,'1044Ad Antrag'!$B$28,'1044Bd Stammdaten Mitarb.'!J183))</f>
        <v/>
      </c>
      <c r="H187" s="60" t="str">
        <f>IF('1044Bd Stammdaten Mitarb.'!A183="","",IF(F187*21.7&gt;'1044Ad Antrag'!$B$28,'1044Ad Antrag'!$B$28,F187*21.7))</f>
        <v/>
      </c>
      <c r="I187" s="196" t="str">
        <f t="shared" si="34"/>
        <v/>
      </c>
      <c r="J187" s="195" t="str">
        <f>IF('1044Bd Stammdaten Mitarb.'!K183="","",'1044Bd Stammdaten Mitarb.'!K183)</f>
        <v/>
      </c>
      <c r="K187" s="61" t="str">
        <f t="shared" si="35"/>
        <v/>
      </c>
      <c r="L187" s="197" t="str">
        <f t="shared" si="36"/>
        <v/>
      </c>
      <c r="M187" s="201" t="str">
        <f t="shared" si="37"/>
        <v/>
      </c>
      <c r="N187" s="202" t="str">
        <f t="shared" si="38"/>
        <v/>
      </c>
      <c r="O187" s="115" t="str">
        <f>IF(A187="","",IF(N187=0,0,0.8*H187/21.7*'1044Ad Antrag'!$B$30))</f>
        <v/>
      </c>
      <c r="P187" s="195" t="str">
        <f t="shared" si="39"/>
        <v/>
      </c>
      <c r="Q187" s="61" t="str">
        <f>IF(A187="","",M187*'1044Ad Antrag'!$B$31)</f>
        <v/>
      </c>
      <c r="R187" s="199" t="str">
        <f t="shared" si="40"/>
        <v/>
      </c>
      <c r="S187" s="14"/>
    </row>
    <row r="188" spans="1:19" ht="16.95" customHeight="1">
      <c r="A188" s="15" t="str">
        <f>IF('1044Bd Stammdaten Mitarb.'!A184="","",'1044Bd Stammdaten Mitarb.'!A184)</f>
        <v/>
      </c>
      <c r="B188" s="68" t="str">
        <f>IF('1044Bd Stammdaten Mitarb.'!B184="","",'1044Bd Stammdaten Mitarb.'!B184)</f>
        <v/>
      </c>
      <c r="C188" s="69" t="str">
        <f>IF('1044Bd Stammdaten Mitarb.'!C184="","",'1044Bd Stammdaten Mitarb.'!C184)</f>
        <v/>
      </c>
      <c r="D188" s="200" t="str">
        <f>IF('1044Bd Stammdaten Mitarb.'!G184-'1044Bd Stammdaten Mitarb.'!H184&lt;=0,"",'1044Bd Stammdaten Mitarb.'!G184-'1044Bd Stammdaten Mitarb.'!H184)</f>
        <v/>
      </c>
      <c r="E188" s="61" t="str">
        <f>IF('1044Bd Stammdaten Mitarb.'!I184="","",'1044Bd Stammdaten Mitarb.'!I184)</f>
        <v/>
      </c>
      <c r="F188" s="66" t="str">
        <f>IF('1044Bd Stammdaten Mitarb.'!A184="","",IF('1044Bd Stammdaten Mitarb.'!G184=0,0,E188/D188))</f>
        <v/>
      </c>
      <c r="G188" s="200" t="str">
        <f>IF(A188="","",IF('1044Bd Stammdaten Mitarb.'!J184&gt;'1044Ad Antrag'!$B$28,'1044Ad Antrag'!$B$28,'1044Bd Stammdaten Mitarb.'!J184))</f>
        <v/>
      </c>
      <c r="H188" s="60" t="str">
        <f>IF('1044Bd Stammdaten Mitarb.'!A184="","",IF(F188*21.7&gt;'1044Ad Antrag'!$B$28,'1044Ad Antrag'!$B$28,F188*21.7))</f>
        <v/>
      </c>
      <c r="I188" s="196" t="str">
        <f t="shared" si="34"/>
        <v/>
      </c>
      <c r="J188" s="195" t="str">
        <f>IF('1044Bd Stammdaten Mitarb.'!K184="","",'1044Bd Stammdaten Mitarb.'!K184)</f>
        <v/>
      </c>
      <c r="K188" s="61" t="str">
        <f t="shared" si="35"/>
        <v/>
      </c>
      <c r="L188" s="197" t="str">
        <f t="shared" si="36"/>
        <v/>
      </c>
      <c r="M188" s="201" t="str">
        <f t="shared" si="37"/>
        <v/>
      </c>
      <c r="N188" s="202" t="str">
        <f t="shared" si="38"/>
        <v/>
      </c>
      <c r="O188" s="115" t="str">
        <f>IF(A188="","",IF(N188=0,0,0.8*H188/21.7*'1044Ad Antrag'!$B$30))</f>
        <v/>
      </c>
      <c r="P188" s="195" t="str">
        <f t="shared" si="39"/>
        <v/>
      </c>
      <c r="Q188" s="61" t="str">
        <f>IF(A188="","",M188*'1044Ad Antrag'!$B$31)</f>
        <v/>
      </c>
      <c r="R188" s="199" t="str">
        <f t="shared" si="40"/>
        <v/>
      </c>
      <c r="S188" s="14"/>
    </row>
    <row r="189" spans="1:19" ht="16.95" customHeight="1">
      <c r="A189" s="15" t="str">
        <f>IF('1044Bd Stammdaten Mitarb.'!A185="","",'1044Bd Stammdaten Mitarb.'!A185)</f>
        <v/>
      </c>
      <c r="B189" s="68" t="str">
        <f>IF('1044Bd Stammdaten Mitarb.'!B185="","",'1044Bd Stammdaten Mitarb.'!B185)</f>
        <v/>
      </c>
      <c r="C189" s="69" t="str">
        <f>IF('1044Bd Stammdaten Mitarb.'!C185="","",'1044Bd Stammdaten Mitarb.'!C185)</f>
        <v/>
      </c>
      <c r="D189" s="200" t="str">
        <f>IF('1044Bd Stammdaten Mitarb.'!G185-'1044Bd Stammdaten Mitarb.'!H185&lt;=0,"",'1044Bd Stammdaten Mitarb.'!G185-'1044Bd Stammdaten Mitarb.'!H185)</f>
        <v/>
      </c>
      <c r="E189" s="61" t="str">
        <f>IF('1044Bd Stammdaten Mitarb.'!I185="","",'1044Bd Stammdaten Mitarb.'!I185)</f>
        <v/>
      </c>
      <c r="F189" s="66" t="str">
        <f>IF('1044Bd Stammdaten Mitarb.'!A185="","",IF('1044Bd Stammdaten Mitarb.'!G185=0,0,E189/D189))</f>
        <v/>
      </c>
      <c r="G189" s="200" t="str">
        <f>IF(A189="","",IF('1044Bd Stammdaten Mitarb.'!J185&gt;'1044Ad Antrag'!$B$28,'1044Ad Antrag'!$B$28,'1044Bd Stammdaten Mitarb.'!J185))</f>
        <v/>
      </c>
      <c r="H189" s="60" t="str">
        <f>IF('1044Bd Stammdaten Mitarb.'!A185="","",IF(F189*21.7&gt;'1044Ad Antrag'!$B$28,'1044Ad Antrag'!$B$28,F189*21.7))</f>
        <v/>
      </c>
      <c r="I189" s="196" t="str">
        <f t="shared" si="34"/>
        <v/>
      </c>
      <c r="J189" s="195" t="str">
        <f>IF('1044Bd Stammdaten Mitarb.'!K185="","",'1044Bd Stammdaten Mitarb.'!K185)</f>
        <v/>
      </c>
      <c r="K189" s="61" t="str">
        <f t="shared" si="35"/>
        <v/>
      </c>
      <c r="L189" s="197" t="str">
        <f t="shared" si="36"/>
        <v/>
      </c>
      <c r="M189" s="201" t="str">
        <f t="shared" si="37"/>
        <v/>
      </c>
      <c r="N189" s="202" t="str">
        <f t="shared" si="38"/>
        <v/>
      </c>
      <c r="O189" s="115" t="str">
        <f>IF(A189="","",IF(N189=0,0,0.8*H189/21.7*'1044Ad Antrag'!$B$30))</f>
        <v/>
      </c>
      <c r="P189" s="195" t="str">
        <f t="shared" si="39"/>
        <v/>
      </c>
      <c r="Q189" s="61" t="str">
        <f>IF(A189="","",M189*'1044Ad Antrag'!$B$31)</f>
        <v/>
      </c>
      <c r="R189" s="199" t="str">
        <f t="shared" si="40"/>
        <v/>
      </c>
      <c r="S189" s="14"/>
    </row>
    <row r="190" spans="1:19" ht="16.95" customHeight="1">
      <c r="A190" s="15" t="str">
        <f>IF('1044Bd Stammdaten Mitarb.'!A186="","",'1044Bd Stammdaten Mitarb.'!A186)</f>
        <v/>
      </c>
      <c r="B190" s="68" t="str">
        <f>IF('1044Bd Stammdaten Mitarb.'!B186="","",'1044Bd Stammdaten Mitarb.'!B186)</f>
        <v/>
      </c>
      <c r="C190" s="69" t="str">
        <f>IF('1044Bd Stammdaten Mitarb.'!C186="","",'1044Bd Stammdaten Mitarb.'!C186)</f>
        <v/>
      </c>
      <c r="D190" s="200" t="str">
        <f>IF('1044Bd Stammdaten Mitarb.'!G186-'1044Bd Stammdaten Mitarb.'!H186&lt;=0,"",'1044Bd Stammdaten Mitarb.'!G186-'1044Bd Stammdaten Mitarb.'!H186)</f>
        <v/>
      </c>
      <c r="E190" s="61" t="str">
        <f>IF('1044Bd Stammdaten Mitarb.'!I186="","",'1044Bd Stammdaten Mitarb.'!I186)</f>
        <v/>
      </c>
      <c r="F190" s="66" t="str">
        <f>IF('1044Bd Stammdaten Mitarb.'!A186="","",IF('1044Bd Stammdaten Mitarb.'!G186=0,0,E190/D190))</f>
        <v/>
      </c>
      <c r="G190" s="200" t="str">
        <f>IF(A190="","",IF('1044Bd Stammdaten Mitarb.'!J186&gt;'1044Ad Antrag'!$B$28,'1044Ad Antrag'!$B$28,'1044Bd Stammdaten Mitarb.'!J186))</f>
        <v/>
      </c>
      <c r="H190" s="60" t="str">
        <f>IF('1044Bd Stammdaten Mitarb.'!A186="","",IF(F190*21.7&gt;'1044Ad Antrag'!$B$28,'1044Ad Antrag'!$B$28,F190*21.7))</f>
        <v/>
      </c>
      <c r="I190" s="196" t="str">
        <f t="shared" si="34"/>
        <v/>
      </c>
      <c r="J190" s="195" t="str">
        <f>IF('1044Bd Stammdaten Mitarb.'!K186="","",'1044Bd Stammdaten Mitarb.'!K186)</f>
        <v/>
      </c>
      <c r="K190" s="61" t="str">
        <f t="shared" si="35"/>
        <v/>
      </c>
      <c r="L190" s="197" t="str">
        <f t="shared" si="36"/>
        <v/>
      </c>
      <c r="M190" s="201" t="str">
        <f t="shared" si="37"/>
        <v/>
      </c>
      <c r="N190" s="202" t="str">
        <f t="shared" si="38"/>
        <v/>
      </c>
      <c r="O190" s="115" t="str">
        <f>IF(A190="","",IF(N190=0,0,0.8*H190/21.7*'1044Ad Antrag'!$B$30))</f>
        <v/>
      </c>
      <c r="P190" s="195" t="str">
        <f t="shared" si="39"/>
        <v/>
      </c>
      <c r="Q190" s="61" t="str">
        <f>IF(A190="","",M190*'1044Ad Antrag'!$B$31)</f>
        <v/>
      </c>
      <c r="R190" s="199" t="str">
        <f t="shared" si="40"/>
        <v/>
      </c>
      <c r="S190" s="14"/>
    </row>
    <row r="191" spans="1:19" ht="16.95" customHeight="1">
      <c r="A191" s="15" t="str">
        <f>IF('1044Bd Stammdaten Mitarb.'!A187="","",'1044Bd Stammdaten Mitarb.'!A187)</f>
        <v/>
      </c>
      <c r="B191" s="68" t="str">
        <f>IF('1044Bd Stammdaten Mitarb.'!B187="","",'1044Bd Stammdaten Mitarb.'!B187)</f>
        <v/>
      </c>
      <c r="C191" s="69" t="str">
        <f>IF('1044Bd Stammdaten Mitarb.'!C187="","",'1044Bd Stammdaten Mitarb.'!C187)</f>
        <v/>
      </c>
      <c r="D191" s="200" t="str">
        <f>IF('1044Bd Stammdaten Mitarb.'!G187-'1044Bd Stammdaten Mitarb.'!H187&lt;=0,"",'1044Bd Stammdaten Mitarb.'!G187-'1044Bd Stammdaten Mitarb.'!H187)</f>
        <v/>
      </c>
      <c r="E191" s="61" t="str">
        <f>IF('1044Bd Stammdaten Mitarb.'!I187="","",'1044Bd Stammdaten Mitarb.'!I187)</f>
        <v/>
      </c>
      <c r="F191" s="66" t="str">
        <f>IF('1044Bd Stammdaten Mitarb.'!A187="","",IF('1044Bd Stammdaten Mitarb.'!G187=0,0,E191/D191))</f>
        <v/>
      </c>
      <c r="G191" s="200" t="str">
        <f>IF(A191="","",IF('1044Bd Stammdaten Mitarb.'!J187&gt;'1044Ad Antrag'!$B$28,'1044Ad Antrag'!$B$28,'1044Bd Stammdaten Mitarb.'!J187))</f>
        <v/>
      </c>
      <c r="H191" s="60" t="str">
        <f>IF('1044Bd Stammdaten Mitarb.'!A187="","",IF(F191*21.7&gt;'1044Ad Antrag'!$B$28,'1044Ad Antrag'!$B$28,F191*21.7))</f>
        <v/>
      </c>
      <c r="I191" s="196" t="str">
        <f t="shared" si="34"/>
        <v/>
      </c>
      <c r="J191" s="195" t="str">
        <f>IF('1044Bd Stammdaten Mitarb.'!K187="","",'1044Bd Stammdaten Mitarb.'!K187)</f>
        <v/>
      </c>
      <c r="K191" s="61" t="str">
        <f t="shared" si="35"/>
        <v/>
      </c>
      <c r="L191" s="197" t="str">
        <f t="shared" si="36"/>
        <v/>
      </c>
      <c r="M191" s="201" t="str">
        <f t="shared" si="37"/>
        <v/>
      </c>
      <c r="N191" s="202" t="str">
        <f t="shared" si="38"/>
        <v/>
      </c>
      <c r="O191" s="115" t="str">
        <f>IF(A191="","",IF(N191=0,0,0.8*H191/21.7*'1044Ad Antrag'!$B$30))</f>
        <v/>
      </c>
      <c r="P191" s="195" t="str">
        <f t="shared" si="39"/>
        <v/>
      </c>
      <c r="Q191" s="61" t="str">
        <f>IF(A191="","",M191*'1044Ad Antrag'!$B$31)</f>
        <v/>
      </c>
      <c r="R191" s="199" t="str">
        <f t="shared" si="40"/>
        <v/>
      </c>
      <c r="S191" s="14"/>
    </row>
    <row r="192" spans="1:19" ht="16.95" customHeight="1">
      <c r="A192" s="15" t="str">
        <f>IF('1044Bd Stammdaten Mitarb.'!A188="","",'1044Bd Stammdaten Mitarb.'!A188)</f>
        <v/>
      </c>
      <c r="B192" s="68" t="str">
        <f>IF('1044Bd Stammdaten Mitarb.'!B188="","",'1044Bd Stammdaten Mitarb.'!B188)</f>
        <v/>
      </c>
      <c r="C192" s="69" t="str">
        <f>IF('1044Bd Stammdaten Mitarb.'!C188="","",'1044Bd Stammdaten Mitarb.'!C188)</f>
        <v/>
      </c>
      <c r="D192" s="200" t="str">
        <f>IF('1044Bd Stammdaten Mitarb.'!G188-'1044Bd Stammdaten Mitarb.'!H188&lt;=0,"",'1044Bd Stammdaten Mitarb.'!G188-'1044Bd Stammdaten Mitarb.'!H188)</f>
        <v/>
      </c>
      <c r="E192" s="61" t="str">
        <f>IF('1044Bd Stammdaten Mitarb.'!I188="","",'1044Bd Stammdaten Mitarb.'!I188)</f>
        <v/>
      </c>
      <c r="F192" s="66" t="str">
        <f>IF('1044Bd Stammdaten Mitarb.'!A188="","",IF('1044Bd Stammdaten Mitarb.'!G188=0,0,E192/D192))</f>
        <v/>
      </c>
      <c r="G192" s="200" t="str">
        <f>IF(A192="","",IF('1044Bd Stammdaten Mitarb.'!J188&gt;'1044Ad Antrag'!$B$28,'1044Ad Antrag'!$B$28,'1044Bd Stammdaten Mitarb.'!J188))</f>
        <v/>
      </c>
      <c r="H192" s="60" t="str">
        <f>IF('1044Bd Stammdaten Mitarb.'!A188="","",IF(F192*21.7&gt;'1044Ad Antrag'!$B$28,'1044Ad Antrag'!$B$28,F192*21.7))</f>
        <v/>
      </c>
      <c r="I192" s="196" t="str">
        <f t="shared" si="34"/>
        <v/>
      </c>
      <c r="J192" s="195" t="str">
        <f>IF('1044Bd Stammdaten Mitarb.'!K188="","",'1044Bd Stammdaten Mitarb.'!K188)</f>
        <v/>
      </c>
      <c r="K192" s="61" t="str">
        <f t="shared" si="35"/>
        <v/>
      </c>
      <c r="L192" s="197" t="str">
        <f t="shared" si="36"/>
        <v/>
      </c>
      <c r="M192" s="201" t="str">
        <f t="shared" si="37"/>
        <v/>
      </c>
      <c r="N192" s="202" t="str">
        <f t="shared" si="38"/>
        <v/>
      </c>
      <c r="O192" s="115" t="str">
        <f>IF(A192="","",IF(N192=0,0,0.8*H192/21.7*'1044Ad Antrag'!$B$30))</f>
        <v/>
      </c>
      <c r="P192" s="195" t="str">
        <f t="shared" si="39"/>
        <v/>
      </c>
      <c r="Q192" s="61" t="str">
        <f>IF(A192="","",M192*'1044Ad Antrag'!$B$31)</f>
        <v/>
      </c>
      <c r="R192" s="199" t="str">
        <f t="shared" si="40"/>
        <v/>
      </c>
      <c r="S192" s="14"/>
    </row>
    <row r="193" spans="1:19" ht="16.95" customHeight="1">
      <c r="A193" s="15" t="str">
        <f>IF('1044Bd Stammdaten Mitarb.'!A189="","",'1044Bd Stammdaten Mitarb.'!A189)</f>
        <v/>
      </c>
      <c r="B193" s="68" t="str">
        <f>IF('1044Bd Stammdaten Mitarb.'!B189="","",'1044Bd Stammdaten Mitarb.'!B189)</f>
        <v/>
      </c>
      <c r="C193" s="69" t="str">
        <f>IF('1044Bd Stammdaten Mitarb.'!C189="","",'1044Bd Stammdaten Mitarb.'!C189)</f>
        <v/>
      </c>
      <c r="D193" s="200" t="str">
        <f>IF('1044Bd Stammdaten Mitarb.'!G189-'1044Bd Stammdaten Mitarb.'!H189&lt;=0,"",'1044Bd Stammdaten Mitarb.'!G189-'1044Bd Stammdaten Mitarb.'!H189)</f>
        <v/>
      </c>
      <c r="E193" s="61" t="str">
        <f>IF('1044Bd Stammdaten Mitarb.'!I189="","",'1044Bd Stammdaten Mitarb.'!I189)</f>
        <v/>
      </c>
      <c r="F193" s="66" t="str">
        <f>IF('1044Bd Stammdaten Mitarb.'!A189="","",IF('1044Bd Stammdaten Mitarb.'!G189=0,0,E193/D193))</f>
        <v/>
      </c>
      <c r="G193" s="200" t="str">
        <f>IF(A193="","",IF('1044Bd Stammdaten Mitarb.'!J189&gt;'1044Ad Antrag'!$B$28,'1044Ad Antrag'!$B$28,'1044Bd Stammdaten Mitarb.'!J189))</f>
        <v/>
      </c>
      <c r="H193" s="60" t="str">
        <f>IF('1044Bd Stammdaten Mitarb.'!A189="","",IF(F193*21.7&gt;'1044Ad Antrag'!$B$28,'1044Ad Antrag'!$B$28,F193*21.7))</f>
        <v/>
      </c>
      <c r="I193" s="196" t="str">
        <f t="shared" si="34"/>
        <v/>
      </c>
      <c r="J193" s="195" t="str">
        <f>IF('1044Bd Stammdaten Mitarb.'!K189="","",'1044Bd Stammdaten Mitarb.'!K189)</f>
        <v/>
      </c>
      <c r="K193" s="61" t="str">
        <f t="shared" si="35"/>
        <v/>
      </c>
      <c r="L193" s="197" t="str">
        <f t="shared" si="36"/>
        <v/>
      </c>
      <c r="M193" s="201" t="str">
        <f t="shared" si="37"/>
        <v/>
      </c>
      <c r="N193" s="202" t="str">
        <f t="shared" si="38"/>
        <v/>
      </c>
      <c r="O193" s="115" t="str">
        <f>IF(A193="","",IF(N193=0,0,0.8*H193/21.7*'1044Ad Antrag'!$B$30))</f>
        <v/>
      </c>
      <c r="P193" s="195" t="str">
        <f t="shared" si="39"/>
        <v/>
      </c>
      <c r="Q193" s="61" t="str">
        <f>IF(A193="","",M193*'1044Ad Antrag'!$B$31)</f>
        <v/>
      </c>
      <c r="R193" s="199" t="str">
        <f t="shared" si="40"/>
        <v/>
      </c>
      <c r="S193" s="14"/>
    </row>
    <row r="194" spans="1:19" ht="16.95" customHeight="1">
      <c r="A194" s="15" t="str">
        <f>IF('1044Bd Stammdaten Mitarb.'!A190="","",'1044Bd Stammdaten Mitarb.'!A190)</f>
        <v/>
      </c>
      <c r="B194" s="68" t="str">
        <f>IF('1044Bd Stammdaten Mitarb.'!B190="","",'1044Bd Stammdaten Mitarb.'!B190)</f>
        <v/>
      </c>
      <c r="C194" s="69" t="str">
        <f>IF('1044Bd Stammdaten Mitarb.'!C190="","",'1044Bd Stammdaten Mitarb.'!C190)</f>
        <v/>
      </c>
      <c r="D194" s="200" t="str">
        <f>IF('1044Bd Stammdaten Mitarb.'!G190-'1044Bd Stammdaten Mitarb.'!H190&lt;=0,"",'1044Bd Stammdaten Mitarb.'!G190-'1044Bd Stammdaten Mitarb.'!H190)</f>
        <v/>
      </c>
      <c r="E194" s="61" t="str">
        <f>IF('1044Bd Stammdaten Mitarb.'!I190="","",'1044Bd Stammdaten Mitarb.'!I190)</f>
        <v/>
      </c>
      <c r="F194" s="66" t="str">
        <f>IF('1044Bd Stammdaten Mitarb.'!A190="","",IF('1044Bd Stammdaten Mitarb.'!G190=0,0,E194/D194))</f>
        <v/>
      </c>
      <c r="G194" s="200" t="str">
        <f>IF(A194="","",IF('1044Bd Stammdaten Mitarb.'!J190&gt;'1044Ad Antrag'!$B$28,'1044Ad Antrag'!$B$28,'1044Bd Stammdaten Mitarb.'!J190))</f>
        <v/>
      </c>
      <c r="H194" s="60" t="str">
        <f>IF('1044Bd Stammdaten Mitarb.'!A190="","",IF(F194*21.7&gt;'1044Ad Antrag'!$B$28,'1044Ad Antrag'!$B$28,F194*21.7))</f>
        <v/>
      </c>
      <c r="I194" s="196" t="str">
        <f t="shared" si="34"/>
        <v/>
      </c>
      <c r="J194" s="195" t="str">
        <f>IF('1044Bd Stammdaten Mitarb.'!K190="","",'1044Bd Stammdaten Mitarb.'!K190)</f>
        <v/>
      </c>
      <c r="K194" s="61" t="str">
        <f t="shared" si="35"/>
        <v/>
      </c>
      <c r="L194" s="197" t="str">
        <f t="shared" si="36"/>
        <v/>
      </c>
      <c r="M194" s="201" t="str">
        <f t="shared" si="37"/>
        <v/>
      </c>
      <c r="N194" s="202" t="str">
        <f t="shared" si="38"/>
        <v/>
      </c>
      <c r="O194" s="115" t="str">
        <f>IF(A194="","",IF(N194=0,0,0.8*H194/21.7*'1044Ad Antrag'!$B$30))</f>
        <v/>
      </c>
      <c r="P194" s="195" t="str">
        <f t="shared" si="39"/>
        <v/>
      </c>
      <c r="Q194" s="61" t="str">
        <f>IF(A194="","",M194*'1044Ad Antrag'!$B$31)</f>
        <v/>
      </c>
      <c r="R194" s="199" t="str">
        <f t="shared" si="40"/>
        <v/>
      </c>
      <c r="S194" s="14"/>
    </row>
    <row r="195" spans="1:19" ht="16.95" customHeight="1">
      <c r="A195" s="15" t="str">
        <f>IF('1044Bd Stammdaten Mitarb.'!A191="","",'1044Bd Stammdaten Mitarb.'!A191)</f>
        <v/>
      </c>
      <c r="B195" s="68" t="str">
        <f>IF('1044Bd Stammdaten Mitarb.'!B191="","",'1044Bd Stammdaten Mitarb.'!B191)</f>
        <v/>
      </c>
      <c r="C195" s="69" t="str">
        <f>IF('1044Bd Stammdaten Mitarb.'!C191="","",'1044Bd Stammdaten Mitarb.'!C191)</f>
        <v/>
      </c>
      <c r="D195" s="200" t="str">
        <f>IF('1044Bd Stammdaten Mitarb.'!G191-'1044Bd Stammdaten Mitarb.'!H191&lt;=0,"",'1044Bd Stammdaten Mitarb.'!G191-'1044Bd Stammdaten Mitarb.'!H191)</f>
        <v/>
      </c>
      <c r="E195" s="61" t="str">
        <f>IF('1044Bd Stammdaten Mitarb.'!I191="","",'1044Bd Stammdaten Mitarb.'!I191)</f>
        <v/>
      </c>
      <c r="F195" s="66" t="str">
        <f>IF('1044Bd Stammdaten Mitarb.'!A191="","",IF('1044Bd Stammdaten Mitarb.'!G191=0,0,E195/D195))</f>
        <v/>
      </c>
      <c r="G195" s="200" t="str">
        <f>IF(A195="","",IF('1044Bd Stammdaten Mitarb.'!J191&gt;'1044Ad Antrag'!$B$28,'1044Ad Antrag'!$B$28,'1044Bd Stammdaten Mitarb.'!J191))</f>
        <v/>
      </c>
      <c r="H195" s="60" t="str">
        <f>IF('1044Bd Stammdaten Mitarb.'!A191="","",IF(F195*21.7&gt;'1044Ad Antrag'!$B$28,'1044Ad Antrag'!$B$28,F195*21.7))</f>
        <v/>
      </c>
      <c r="I195" s="196" t="str">
        <f t="shared" si="34"/>
        <v/>
      </c>
      <c r="J195" s="195" t="str">
        <f>IF('1044Bd Stammdaten Mitarb.'!K191="","",'1044Bd Stammdaten Mitarb.'!K191)</f>
        <v/>
      </c>
      <c r="K195" s="61" t="str">
        <f t="shared" si="35"/>
        <v/>
      </c>
      <c r="L195" s="197" t="str">
        <f t="shared" si="36"/>
        <v/>
      </c>
      <c r="M195" s="201" t="str">
        <f t="shared" si="37"/>
        <v/>
      </c>
      <c r="N195" s="202" t="str">
        <f t="shared" si="38"/>
        <v/>
      </c>
      <c r="O195" s="115" t="str">
        <f>IF(A195="","",IF(N195=0,0,0.8*H195/21.7*'1044Ad Antrag'!$B$30))</f>
        <v/>
      </c>
      <c r="P195" s="195" t="str">
        <f t="shared" si="39"/>
        <v/>
      </c>
      <c r="Q195" s="61" t="str">
        <f>IF(A195="","",M195*'1044Ad Antrag'!$B$31)</f>
        <v/>
      </c>
      <c r="R195" s="199" t="str">
        <f t="shared" si="40"/>
        <v/>
      </c>
      <c r="S195" s="14"/>
    </row>
    <row r="196" spans="1:19" ht="16.95" customHeight="1">
      <c r="A196" s="15" t="str">
        <f>IF('1044Bd Stammdaten Mitarb.'!A192="","",'1044Bd Stammdaten Mitarb.'!A192)</f>
        <v/>
      </c>
      <c r="B196" s="68" t="str">
        <f>IF('1044Bd Stammdaten Mitarb.'!B192="","",'1044Bd Stammdaten Mitarb.'!B192)</f>
        <v/>
      </c>
      <c r="C196" s="69" t="str">
        <f>IF('1044Bd Stammdaten Mitarb.'!C192="","",'1044Bd Stammdaten Mitarb.'!C192)</f>
        <v/>
      </c>
      <c r="D196" s="200" t="str">
        <f>IF('1044Bd Stammdaten Mitarb.'!G192-'1044Bd Stammdaten Mitarb.'!H192&lt;=0,"",'1044Bd Stammdaten Mitarb.'!G192-'1044Bd Stammdaten Mitarb.'!H192)</f>
        <v/>
      </c>
      <c r="E196" s="61" t="str">
        <f>IF('1044Bd Stammdaten Mitarb.'!I192="","",'1044Bd Stammdaten Mitarb.'!I192)</f>
        <v/>
      </c>
      <c r="F196" s="66" t="str">
        <f>IF('1044Bd Stammdaten Mitarb.'!A192="","",IF('1044Bd Stammdaten Mitarb.'!G192=0,0,E196/D196))</f>
        <v/>
      </c>
      <c r="G196" s="200" t="str">
        <f>IF(A196="","",IF('1044Bd Stammdaten Mitarb.'!J192&gt;'1044Ad Antrag'!$B$28,'1044Ad Antrag'!$B$28,'1044Bd Stammdaten Mitarb.'!J192))</f>
        <v/>
      </c>
      <c r="H196" s="60" t="str">
        <f>IF('1044Bd Stammdaten Mitarb.'!A192="","",IF(F196*21.7&gt;'1044Ad Antrag'!$B$28,'1044Ad Antrag'!$B$28,F196*21.7))</f>
        <v/>
      </c>
      <c r="I196" s="196" t="str">
        <f t="shared" si="34"/>
        <v/>
      </c>
      <c r="J196" s="195" t="str">
        <f>IF('1044Bd Stammdaten Mitarb.'!K192="","",'1044Bd Stammdaten Mitarb.'!K192)</f>
        <v/>
      </c>
      <c r="K196" s="61" t="str">
        <f t="shared" si="35"/>
        <v/>
      </c>
      <c r="L196" s="197" t="str">
        <f t="shared" si="36"/>
        <v/>
      </c>
      <c r="M196" s="201" t="str">
        <f t="shared" si="37"/>
        <v/>
      </c>
      <c r="N196" s="202" t="str">
        <f t="shared" si="38"/>
        <v/>
      </c>
      <c r="O196" s="115" t="str">
        <f>IF(A196="","",IF(N196=0,0,0.8*H196/21.7*'1044Ad Antrag'!$B$30))</f>
        <v/>
      </c>
      <c r="P196" s="195" t="str">
        <f t="shared" si="39"/>
        <v/>
      </c>
      <c r="Q196" s="61" t="str">
        <f>IF(A196="","",M196*'1044Ad Antrag'!$B$31)</f>
        <v/>
      </c>
      <c r="R196" s="199" t="str">
        <f t="shared" si="40"/>
        <v/>
      </c>
      <c r="S196" s="14"/>
    </row>
    <row r="197" spans="1:19" ht="16.95" customHeight="1">
      <c r="A197" s="15" t="str">
        <f>IF('1044Bd Stammdaten Mitarb.'!A193="","",'1044Bd Stammdaten Mitarb.'!A193)</f>
        <v/>
      </c>
      <c r="B197" s="68" t="str">
        <f>IF('1044Bd Stammdaten Mitarb.'!B193="","",'1044Bd Stammdaten Mitarb.'!B193)</f>
        <v/>
      </c>
      <c r="C197" s="69" t="str">
        <f>IF('1044Bd Stammdaten Mitarb.'!C193="","",'1044Bd Stammdaten Mitarb.'!C193)</f>
        <v/>
      </c>
      <c r="D197" s="200" t="str">
        <f>IF('1044Bd Stammdaten Mitarb.'!G193-'1044Bd Stammdaten Mitarb.'!H193&lt;=0,"",'1044Bd Stammdaten Mitarb.'!G193-'1044Bd Stammdaten Mitarb.'!H193)</f>
        <v/>
      </c>
      <c r="E197" s="61" t="str">
        <f>IF('1044Bd Stammdaten Mitarb.'!I193="","",'1044Bd Stammdaten Mitarb.'!I193)</f>
        <v/>
      </c>
      <c r="F197" s="66" t="str">
        <f>IF('1044Bd Stammdaten Mitarb.'!A193="","",IF('1044Bd Stammdaten Mitarb.'!G193=0,0,E197/D197))</f>
        <v/>
      </c>
      <c r="G197" s="200" t="str">
        <f>IF(A197="","",IF('1044Bd Stammdaten Mitarb.'!J193&gt;'1044Ad Antrag'!$B$28,'1044Ad Antrag'!$B$28,'1044Bd Stammdaten Mitarb.'!J193))</f>
        <v/>
      </c>
      <c r="H197" s="60" t="str">
        <f>IF('1044Bd Stammdaten Mitarb.'!A193="","",IF(F197*21.7&gt;'1044Ad Antrag'!$B$28,'1044Ad Antrag'!$B$28,F197*21.7))</f>
        <v/>
      </c>
      <c r="I197" s="196" t="str">
        <f t="shared" si="34"/>
        <v/>
      </c>
      <c r="J197" s="195" t="str">
        <f>IF('1044Bd Stammdaten Mitarb.'!K193="","",'1044Bd Stammdaten Mitarb.'!K193)</f>
        <v/>
      </c>
      <c r="K197" s="61" t="str">
        <f t="shared" si="35"/>
        <v/>
      </c>
      <c r="L197" s="197" t="str">
        <f t="shared" si="36"/>
        <v/>
      </c>
      <c r="M197" s="201" t="str">
        <f t="shared" si="37"/>
        <v/>
      </c>
      <c r="N197" s="202" t="str">
        <f t="shared" si="38"/>
        <v/>
      </c>
      <c r="O197" s="115" t="str">
        <f>IF(A197="","",IF(N197=0,0,0.8*H197/21.7*'1044Ad Antrag'!$B$30))</f>
        <v/>
      </c>
      <c r="P197" s="195" t="str">
        <f t="shared" si="39"/>
        <v/>
      </c>
      <c r="Q197" s="61" t="str">
        <f>IF(A197="","",M197*'1044Ad Antrag'!$B$31)</f>
        <v/>
      </c>
      <c r="R197" s="199" t="str">
        <f t="shared" si="40"/>
        <v/>
      </c>
      <c r="S197" s="14"/>
    </row>
    <row r="198" spans="1:19" ht="16.95" customHeight="1">
      <c r="A198" s="15" t="str">
        <f>IF('1044Bd Stammdaten Mitarb.'!A194="","",'1044Bd Stammdaten Mitarb.'!A194)</f>
        <v/>
      </c>
      <c r="B198" s="68" t="str">
        <f>IF('1044Bd Stammdaten Mitarb.'!B194="","",'1044Bd Stammdaten Mitarb.'!B194)</f>
        <v/>
      </c>
      <c r="C198" s="69" t="str">
        <f>IF('1044Bd Stammdaten Mitarb.'!C194="","",'1044Bd Stammdaten Mitarb.'!C194)</f>
        <v/>
      </c>
      <c r="D198" s="200" t="str">
        <f>IF('1044Bd Stammdaten Mitarb.'!G194-'1044Bd Stammdaten Mitarb.'!H194&lt;=0,"",'1044Bd Stammdaten Mitarb.'!G194-'1044Bd Stammdaten Mitarb.'!H194)</f>
        <v/>
      </c>
      <c r="E198" s="61" t="str">
        <f>IF('1044Bd Stammdaten Mitarb.'!I194="","",'1044Bd Stammdaten Mitarb.'!I194)</f>
        <v/>
      </c>
      <c r="F198" s="66" t="str">
        <f>IF('1044Bd Stammdaten Mitarb.'!A194="","",IF('1044Bd Stammdaten Mitarb.'!G194=0,0,E198/D198))</f>
        <v/>
      </c>
      <c r="G198" s="200" t="str">
        <f>IF(A198="","",IF('1044Bd Stammdaten Mitarb.'!J194&gt;'1044Ad Antrag'!$B$28,'1044Ad Antrag'!$B$28,'1044Bd Stammdaten Mitarb.'!J194))</f>
        <v/>
      </c>
      <c r="H198" s="60" t="str">
        <f>IF('1044Bd Stammdaten Mitarb.'!A194="","",IF(F198*21.7&gt;'1044Ad Antrag'!$B$28,'1044Ad Antrag'!$B$28,F198*21.7))</f>
        <v/>
      </c>
      <c r="I198" s="196" t="str">
        <f t="shared" si="34"/>
        <v/>
      </c>
      <c r="J198" s="195" t="str">
        <f>IF('1044Bd Stammdaten Mitarb.'!K194="","",'1044Bd Stammdaten Mitarb.'!K194)</f>
        <v/>
      </c>
      <c r="K198" s="61" t="str">
        <f t="shared" si="35"/>
        <v/>
      </c>
      <c r="L198" s="197" t="str">
        <f t="shared" si="36"/>
        <v/>
      </c>
      <c r="M198" s="201" t="str">
        <f t="shared" si="37"/>
        <v/>
      </c>
      <c r="N198" s="202" t="str">
        <f t="shared" si="38"/>
        <v/>
      </c>
      <c r="O198" s="115" t="str">
        <f>IF(A198="","",IF(N198=0,0,0.8*H198/21.7*'1044Ad Antrag'!$B$30))</f>
        <v/>
      </c>
      <c r="P198" s="195" t="str">
        <f t="shared" si="39"/>
        <v/>
      </c>
      <c r="Q198" s="61" t="str">
        <f>IF(A198="","",M198*'1044Ad Antrag'!$B$31)</f>
        <v/>
      </c>
      <c r="R198" s="199" t="str">
        <f t="shared" si="40"/>
        <v/>
      </c>
      <c r="S198" s="14"/>
    </row>
    <row r="199" spans="1:19" ht="16.95" customHeight="1">
      <c r="A199" s="15" t="str">
        <f>IF('1044Bd Stammdaten Mitarb.'!A195="","",'1044Bd Stammdaten Mitarb.'!A195)</f>
        <v/>
      </c>
      <c r="B199" s="68" t="str">
        <f>IF('1044Bd Stammdaten Mitarb.'!B195="","",'1044Bd Stammdaten Mitarb.'!B195)</f>
        <v/>
      </c>
      <c r="C199" s="69" t="str">
        <f>IF('1044Bd Stammdaten Mitarb.'!C195="","",'1044Bd Stammdaten Mitarb.'!C195)</f>
        <v/>
      </c>
      <c r="D199" s="200" t="str">
        <f>IF('1044Bd Stammdaten Mitarb.'!G195-'1044Bd Stammdaten Mitarb.'!H195&lt;=0,"",'1044Bd Stammdaten Mitarb.'!G195-'1044Bd Stammdaten Mitarb.'!H195)</f>
        <v/>
      </c>
      <c r="E199" s="61" t="str">
        <f>IF('1044Bd Stammdaten Mitarb.'!I195="","",'1044Bd Stammdaten Mitarb.'!I195)</f>
        <v/>
      </c>
      <c r="F199" s="66" t="str">
        <f>IF('1044Bd Stammdaten Mitarb.'!A195="","",IF('1044Bd Stammdaten Mitarb.'!G195=0,0,E199/D199))</f>
        <v/>
      </c>
      <c r="G199" s="200" t="str">
        <f>IF(A199="","",IF('1044Bd Stammdaten Mitarb.'!J195&gt;'1044Ad Antrag'!$B$28,'1044Ad Antrag'!$B$28,'1044Bd Stammdaten Mitarb.'!J195))</f>
        <v/>
      </c>
      <c r="H199" s="60" t="str">
        <f>IF('1044Bd Stammdaten Mitarb.'!A195="","",IF(F199*21.7&gt;'1044Ad Antrag'!$B$28,'1044Ad Antrag'!$B$28,F199*21.7))</f>
        <v/>
      </c>
      <c r="I199" s="196" t="str">
        <f t="shared" si="34"/>
        <v/>
      </c>
      <c r="J199" s="195" t="str">
        <f>IF('1044Bd Stammdaten Mitarb.'!K195="","",'1044Bd Stammdaten Mitarb.'!K195)</f>
        <v/>
      </c>
      <c r="K199" s="61" t="str">
        <f t="shared" si="35"/>
        <v/>
      </c>
      <c r="L199" s="197" t="str">
        <f t="shared" si="36"/>
        <v/>
      </c>
      <c r="M199" s="201" t="str">
        <f t="shared" si="37"/>
        <v/>
      </c>
      <c r="N199" s="202" t="str">
        <f t="shared" si="38"/>
        <v/>
      </c>
      <c r="O199" s="115" t="str">
        <f>IF(A199="","",IF(N199=0,0,0.8*H199/21.7*'1044Ad Antrag'!$B$30))</f>
        <v/>
      </c>
      <c r="P199" s="195" t="str">
        <f t="shared" si="39"/>
        <v/>
      </c>
      <c r="Q199" s="61" t="str">
        <f>IF(A199="","",M199*'1044Ad Antrag'!$B$31)</f>
        <v/>
      </c>
      <c r="R199" s="199" t="str">
        <f t="shared" si="40"/>
        <v/>
      </c>
      <c r="S199" s="14"/>
    </row>
    <row r="200" spans="1:19" ht="16.95" customHeight="1">
      <c r="A200" s="15" t="str">
        <f>IF('1044Bd Stammdaten Mitarb.'!A196="","",'1044Bd Stammdaten Mitarb.'!A196)</f>
        <v/>
      </c>
      <c r="B200" s="68" t="str">
        <f>IF('1044Bd Stammdaten Mitarb.'!B196="","",'1044Bd Stammdaten Mitarb.'!B196)</f>
        <v/>
      </c>
      <c r="C200" s="69" t="str">
        <f>IF('1044Bd Stammdaten Mitarb.'!C196="","",'1044Bd Stammdaten Mitarb.'!C196)</f>
        <v/>
      </c>
      <c r="D200" s="200" t="str">
        <f>IF('1044Bd Stammdaten Mitarb.'!G196-'1044Bd Stammdaten Mitarb.'!H196&lt;=0,"",'1044Bd Stammdaten Mitarb.'!G196-'1044Bd Stammdaten Mitarb.'!H196)</f>
        <v/>
      </c>
      <c r="E200" s="61" t="str">
        <f>IF('1044Bd Stammdaten Mitarb.'!I196="","",'1044Bd Stammdaten Mitarb.'!I196)</f>
        <v/>
      </c>
      <c r="F200" s="66" t="str">
        <f>IF('1044Bd Stammdaten Mitarb.'!A196="","",IF('1044Bd Stammdaten Mitarb.'!G196=0,0,E200/D200))</f>
        <v/>
      </c>
      <c r="G200" s="200" t="str">
        <f>IF(A200="","",IF('1044Bd Stammdaten Mitarb.'!J196&gt;'1044Ad Antrag'!$B$28,'1044Ad Antrag'!$B$28,'1044Bd Stammdaten Mitarb.'!J196))</f>
        <v/>
      </c>
      <c r="H200" s="60" t="str">
        <f>IF('1044Bd Stammdaten Mitarb.'!A196="","",IF(F200*21.7&gt;'1044Ad Antrag'!$B$28,'1044Ad Antrag'!$B$28,F200*21.7))</f>
        <v/>
      </c>
      <c r="I200" s="196" t="str">
        <f t="shared" si="34"/>
        <v/>
      </c>
      <c r="J200" s="195" t="str">
        <f>IF('1044Bd Stammdaten Mitarb.'!K196="","",'1044Bd Stammdaten Mitarb.'!K196)</f>
        <v/>
      </c>
      <c r="K200" s="61" t="str">
        <f t="shared" si="35"/>
        <v/>
      </c>
      <c r="L200" s="197" t="str">
        <f t="shared" si="36"/>
        <v/>
      </c>
      <c r="M200" s="201" t="str">
        <f t="shared" si="37"/>
        <v/>
      </c>
      <c r="N200" s="202" t="str">
        <f t="shared" si="38"/>
        <v/>
      </c>
      <c r="O200" s="115" t="str">
        <f>IF(A200="","",IF(N200=0,0,0.8*H200/21.7*'1044Ad Antrag'!$B$30))</f>
        <v/>
      </c>
      <c r="P200" s="195" t="str">
        <f t="shared" si="39"/>
        <v/>
      </c>
      <c r="Q200" s="61" t="str">
        <f>IF(A200="","",M200*'1044Ad Antrag'!$B$31)</f>
        <v/>
      </c>
      <c r="R200" s="199" t="str">
        <f t="shared" si="40"/>
        <v/>
      </c>
      <c r="S200" s="14"/>
    </row>
    <row r="201" spans="1:19" ht="16.95" customHeight="1">
      <c r="A201" s="15" t="str">
        <f>IF('1044Bd Stammdaten Mitarb.'!A197="","",'1044Bd Stammdaten Mitarb.'!A197)</f>
        <v/>
      </c>
      <c r="B201" s="68" t="str">
        <f>IF('1044Bd Stammdaten Mitarb.'!B197="","",'1044Bd Stammdaten Mitarb.'!B197)</f>
        <v/>
      </c>
      <c r="C201" s="69" t="str">
        <f>IF('1044Bd Stammdaten Mitarb.'!C197="","",'1044Bd Stammdaten Mitarb.'!C197)</f>
        <v/>
      </c>
      <c r="D201" s="200" t="str">
        <f>IF('1044Bd Stammdaten Mitarb.'!G197-'1044Bd Stammdaten Mitarb.'!H197&lt;=0,"",'1044Bd Stammdaten Mitarb.'!G197-'1044Bd Stammdaten Mitarb.'!H197)</f>
        <v/>
      </c>
      <c r="E201" s="61" t="str">
        <f>IF('1044Bd Stammdaten Mitarb.'!I197="","",'1044Bd Stammdaten Mitarb.'!I197)</f>
        <v/>
      </c>
      <c r="F201" s="66" t="str">
        <f>IF('1044Bd Stammdaten Mitarb.'!A197="","",IF('1044Bd Stammdaten Mitarb.'!G197=0,0,E201/D201))</f>
        <v/>
      </c>
      <c r="G201" s="200" t="str">
        <f>IF(A201="","",IF('1044Bd Stammdaten Mitarb.'!J197&gt;'1044Ad Antrag'!$B$28,'1044Ad Antrag'!$B$28,'1044Bd Stammdaten Mitarb.'!J197))</f>
        <v/>
      </c>
      <c r="H201" s="60" t="str">
        <f>IF('1044Bd Stammdaten Mitarb.'!A197="","",IF(F201*21.7&gt;'1044Ad Antrag'!$B$28,'1044Ad Antrag'!$B$28,F201*21.7))</f>
        <v/>
      </c>
      <c r="I201" s="196" t="str">
        <f t="shared" si="34"/>
        <v/>
      </c>
      <c r="J201" s="195" t="str">
        <f>IF('1044Bd Stammdaten Mitarb.'!K197="","",'1044Bd Stammdaten Mitarb.'!K197)</f>
        <v/>
      </c>
      <c r="K201" s="61" t="str">
        <f t="shared" si="35"/>
        <v/>
      </c>
      <c r="L201" s="197" t="str">
        <f t="shared" si="36"/>
        <v/>
      </c>
      <c r="M201" s="201" t="str">
        <f t="shared" si="37"/>
        <v/>
      </c>
      <c r="N201" s="202" t="str">
        <f t="shared" si="38"/>
        <v/>
      </c>
      <c r="O201" s="115" t="str">
        <f>IF(A201="","",IF(N201=0,0,0.8*H201/21.7*'1044Ad Antrag'!$B$30))</f>
        <v/>
      </c>
      <c r="P201" s="195" t="str">
        <f t="shared" si="39"/>
        <v/>
      </c>
      <c r="Q201" s="61" t="str">
        <f>IF(A201="","",M201*'1044Ad Antrag'!$B$31)</f>
        <v/>
      </c>
      <c r="R201" s="199" t="str">
        <f t="shared" si="40"/>
        <v/>
      </c>
      <c r="S201" s="14"/>
    </row>
    <row r="202" spans="1:19" ht="16.95" customHeight="1">
      <c r="A202" s="15" t="str">
        <f>IF('1044Bd Stammdaten Mitarb.'!A198="","",'1044Bd Stammdaten Mitarb.'!A198)</f>
        <v/>
      </c>
      <c r="B202" s="68" t="str">
        <f>IF('1044Bd Stammdaten Mitarb.'!B198="","",'1044Bd Stammdaten Mitarb.'!B198)</f>
        <v/>
      </c>
      <c r="C202" s="69" t="str">
        <f>IF('1044Bd Stammdaten Mitarb.'!C198="","",'1044Bd Stammdaten Mitarb.'!C198)</f>
        <v/>
      </c>
      <c r="D202" s="200" t="str">
        <f>IF('1044Bd Stammdaten Mitarb.'!G198-'1044Bd Stammdaten Mitarb.'!H198&lt;=0,"",'1044Bd Stammdaten Mitarb.'!G198-'1044Bd Stammdaten Mitarb.'!H198)</f>
        <v/>
      </c>
      <c r="E202" s="61" t="str">
        <f>IF('1044Bd Stammdaten Mitarb.'!I198="","",'1044Bd Stammdaten Mitarb.'!I198)</f>
        <v/>
      </c>
      <c r="F202" s="66" t="str">
        <f>IF('1044Bd Stammdaten Mitarb.'!A198="","",IF('1044Bd Stammdaten Mitarb.'!G198=0,0,E202/D202))</f>
        <v/>
      </c>
      <c r="G202" s="200" t="str">
        <f>IF(A202="","",IF('1044Bd Stammdaten Mitarb.'!J198&gt;'1044Ad Antrag'!$B$28,'1044Ad Antrag'!$B$28,'1044Bd Stammdaten Mitarb.'!J198))</f>
        <v/>
      </c>
      <c r="H202" s="60" t="str">
        <f>IF('1044Bd Stammdaten Mitarb.'!A198="","",IF(F202*21.7&gt;'1044Ad Antrag'!$B$28,'1044Ad Antrag'!$B$28,F202*21.7))</f>
        <v/>
      </c>
      <c r="I202" s="196" t="str">
        <f t="shared" si="34"/>
        <v/>
      </c>
      <c r="J202" s="195" t="str">
        <f>IF('1044Bd Stammdaten Mitarb.'!K198="","",'1044Bd Stammdaten Mitarb.'!K198)</f>
        <v/>
      </c>
      <c r="K202" s="61" t="str">
        <f t="shared" si="35"/>
        <v/>
      </c>
      <c r="L202" s="197" t="str">
        <f t="shared" si="36"/>
        <v/>
      </c>
      <c r="M202" s="201" t="str">
        <f t="shared" si="37"/>
        <v/>
      </c>
      <c r="N202" s="202" t="str">
        <f t="shared" si="38"/>
        <v/>
      </c>
      <c r="O202" s="115" t="str">
        <f>IF(A202="","",IF(N202=0,0,0.8*H202/21.7*'1044Ad Antrag'!$B$30))</f>
        <v/>
      </c>
      <c r="P202" s="195" t="str">
        <f t="shared" si="39"/>
        <v/>
      </c>
      <c r="Q202" s="61" t="str">
        <f>IF(A202="","",M202*'1044Ad Antrag'!$B$31)</f>
        <v/>
      </c>
      <c r="R202" s="199" t="str">
        <f t="shared" si="40"/>
        <v/>
      </c>
      <c r="S202" s="14"/>
    </row>
    <row r="203" spans="1:19" ht="16.95" customHeight="1">
      <c r="A203" s="15" t="str">
        <f>IF('1044Bd Stammdaten Mitarb.'!A199="","",'1044Bd Stammdaten Mitarb.'!A199)</f>
        <v/>
      </c>
      <c r="B203" s="68" t="str">
        <f>IF('1044Bd Stammdaten Mitarb.'!B199="","",'1044Bd Stammdaten Mitarb.'!B199)</f>
        <v/>
      </c>
      <c r="C203" s="69" t="str">
        <f>IF('1044Bd Stammdaten Mitarb.'!C199="","",'1044Bd Stammdaten Mitarb.'!C199)</f>
        <v/>
      </c>
      <c r="D203" s="200" t="str">
        <f>IF('1044Bd Stammdaten Mitarb.'!G199-'1044Bd Stammdaten Mitarb.'!H199&lt;=0,"",'1044Bd Stammdaten Mitarb.'!G199-'1044Bd Stammdaten Mitarb.'!H199)</f>
        <v/>
      </c>
      <c r="E203" s="61" t="str">
        <f>IF('1044Bd Stammdaten Mitarb.'!I199="","",'1044Bd Stammdaten Mitarb.'!I199)</f>
        <v/>
      </c>
      <c r="F203" s="66" t="str">
        <f>IF('1044Bd Stammdaten Mitarb.'!A199="","",IF('1044Bd Stammdaten Mitarb.'!G199=0,0,E203/D203))</f>
        <v/>
      </c>
      <c r="G203" s="200" t="str">
        <f>IF(A203="","",IF('1044Bd Stammdaten Mitarb.'!J199&gt;'1044Ad Antrag'!$B$28,'1044Ad Antrag'!$B$28,'1044Bd Stammdaten Mitarb.'!J199))</f>
        <v/>
      </c>
      <c r="H203" s="60" t="str">
        <f>IF('1044Bd Stammdaten Mitarb.'!A199="","",IF(F203*21.7&gt;'1044Ad Antrag'!$B$28,'1044Ad Antrag'!$B$28,F203*21.7))</f>
        <v/>
      </c>
      <c r="I203" s="196" t="str">
        <f t="shared" si="34"/>
        <v/>
      </c>
      <c r="J203" s="195" t="str">
        <f>IF('1044Bd Stammdaten Mitarb.'!K199="","",'1044Bd Stammdaten Mitarb.'!K199)</f>
        <v/>
      </c>
      <c r="K203" s="61" t="str">
        <f t="shared" si="35"/>
        <v/>
      </c>
      <c r="L203" s="197" t="str">
        <f t="shared" si="36"/>
        <v/>
      </c>
      <c r="M203" s="201" t="str">
        <f t="shared" si="37"/>
        <v/>
      </c>
      <c r="N203" s="202" t="str">
        <f t="shared" si="38"/>
        <v/>
      </c>
      <c r="O203" s="115" t="str">
        <f>IF(A203="","",IF(N203=0,0,0.8*H203/21.7*'1044Ad Antrag'!$B$30))</f>
        <v/>
      </c>
      <c r="P203" s="195" t="str">
        <f t="shared" si="39"/>
        <v/>
      </c>
      <c r="Q203" s="61" t="str">
        <f>IF(A203="","",M203*'1044Ad Antrag'!$B$31)</f>
        <v/>
      </c>
      <c r="R203" s="199" t="str">
        <f t="shared" si="40"/>
        <v/>
      </c>
      <c r="S203" s="14"/>
    </row>
    <row r="204" spans="1:19" ht="16.95" customHeight="1">
      <c r="A204" s="15" t="str">
        <f>IF('1044Bd Stammdaten Mitarb.'!A200="","",'1044Bd Stammdaten Mitarb.'!A200)</f>
        <v/>
      </c>
      <c r="B204" s="68" t="str">
        <f>IF('1044Bd Stammdaten Mitarb.'!B200="","",'1044Bd Stammdaten Mitarb.'!B200)</f>
        <v/>
      </c>
      <c r="C204" s="69" t="str">
        <f>IF('1044Bd Stammdaten Mitarb.'!C200="","",'1044Bd Stammdaten Mitarb.'!C200)</f>
        <v/>
      </c>
      <c r="D204" s="200" t="str">
        <f>IF('1044Bd Stammdaten Mitarb.'!G200-'1044Bd Stammdaten Mitarb.'!H200&lt;=0,"",'1044Bd Stammdaten Mitarb.'!G200-'1044Bd Stammdaten Mitarb.'!H200)</f>
        <v/>
      </c>
      <c r="E204" s="61" t="str">
        <f>IF('1044Bd Stammdaten Mitarb.'!I200="","",'1044Bd Stammdaten Mitarb.'!I200)</f>
        <v/>
      </c>
      <c r="F204" s="66" t="str">
        <f>IF('1044Bd Stammdaten Mitarb.'!A200="","",IF('1044Bd Stammdaten Mitarb.'!G200=0,0,E204/D204))</f>
        <v/>
      </c>
      <c r="G204" s="200" t="str">
        <f>IF(A204="","",IF('1044Bd Stammdaten Mitarb.'!J200&gt;'1044Ad Antrag'!$B$28,'1044Ad Antrag'!$B$28,'1044Bd Stammdaten Mitarb.'!J200))</f>
        <v/>
      </c>
      <c r="H204" s="60" t="str">
        <f>IF('1044Bd Stammdaten Mitarb.'!A200="","",IF(F204*21.7&gt;'1044Ad Antrag'!$B$28,'1044Ad Antrag'!$B$28,F204*21.7))</f>
        <v/>
      </c>
      <c r="I204" s="196" t="str">
        <f t="shared" si="34"/>
        <v/>
      </c>
      <c r="J204" s="195" t="str">
        <f>IF('1044Bd Stammdaten Mitarb.'!K200="","",'1044Bd Stammdaten Mitarb.'!K200)</f>
        <v/>
      </c>
      <c r="K204" s="61" t="str">
        <f t="shared" si="35"/>
        <v/>
      </c>
      <c r="L204" s="197" t="str">
        <f t="shared" si="36"/>
        <v/>
      </c>
      <c r="M204" s="201" t="str">
        <f t="shared" si="37"/>
        <v/>
      </c>
      <c r="N204" s="202" t="str">
        <f t="shared" si="38"/>
        <v/>
      </c>
      <c r="O204" s="115" t="str">
        <f>IF(A204="","",IF(N204=0,0,0.8*H204/21.7*'1044Ad Antrag'!$B$30))</f>
        <v/>
      </c>
      <c r="P204" s="195" t="str">
        <f t="shared" si="39"/>
        <v/>
      </c>
      <c r="Q204" s="61" t="str">
        <f>IF(A204="","",M204*'1044Ad Antrag'!$B$31)</f>
        <v/>
      </c>
      <c r="R204" s="199" t="str">
        <f t="shared" si="40"/>
        <v/>
      </c>
      <c r="S204" s="14"/>
    </row>
    <row r="205" spans="1:19" ht="16.95" customHeight="1">
      <c r="A205" s="15" t="str">
        <f>IF('1044Bd Stammdaten Mitarb.'!A201="","",'1044Bd Stammdaten Mitarb.'!A201)</f>
        <v/>
      </c>
      <c r="B205" s="68" t="str">
        <f>IF('1044Bd Stammdaten Mitarb.'!B201="","",'1044Bd Stammdaten Mitarb.'!B201)</f>
        <v/>
      </c>
      <c r="C205" s="69" t="str">
        <f>IF('1044Bd Stammdaten Mitarb.'!C201="","",'1044Bd Stammdaten Mitarb.'!C201)</f>
        <v/>
      </c>
      <c r="D205" s="200" t="str">
        <f>IF('1044Bd Stammdaten Mitarb.'!G201-'1044Bd Stammdaten Mitarb.'!H201&lt;=0,"",'1044Bd Stammdaten Mitarb.'!G201-'1044Bd Stammdaten Mitarb.'!H201)</f>
        <v/>
      </c>
      <c r="E205" s="61" t="str">
        <f>IF('1044Bd Stammdaten Mitarb.'!I201="","",'1044Bd Stammdaten Mitarb.'!I201)</f>
        <v/>
      </c>
      <c r="F205" s="66" t="str">
        <f>IF('1044Bd Stammdaten Mitarb.'!A201="","",IF('1044Bd Stammdaten Mitarb.'!G201=0,0,E205/D205))</f>
        <v/>
      </c>
      <c r="G205" s="200" t="str">
        <f>IF(A205="","",IF('1044Bd Stammdaten Mitarb.'!J201&gt;'1044Ad Antrag'!$B$28,'1044Ad Antrag'!$B$28,'1044Bd Stammdaten Mitarb.'!J201))</f>
        <v/>
      </c>
      <c r="H205" s="60" t="str">
        <f>IF('1044Bd Stammdaten Mitarb.'!A201="","",IF(F205*21.7&gt;'1044Ad Antrag'!$B$28,'1044Ad Antrag'!$B$28,F205*21.7))</f>
        <v/>
      </c>
      <c r="I205" s="196" t="str">
        <f t="shared" si="34"/>
        <v/>
      </c>
      <c r="J205" s="195" t="str">
        <f>IF('1044Bd Stammdaten Mitarb.'!K201="","",'1044Bd Stammdaten Mitarb.'!K201)</f>
        <v/>
      </c>
      <c r="K205" s="61" t="str">
        <f t="shared" si="35"/>
        <v/>
      </c>
      <c r="L205" s="197" t="str">
        <f t="shared" si="36"/>
        <v/>
      </c>
      <c r="M205" s="201" t="str">
        <f t="shared" si="37"/>
        <v/>
      </c>
      <c r="N205" s="202" t="str">
        <f t="shared" si="38"/>
        <v/>
      </c>
      <c r="O205" s="115" t="str">
        <f>IF(A205="","",IF(N205=0,0,0.8*H205/21.7*'1044Ad Antrag'!$B$30))</f>
        <v/>
      </c>
      <c r="P205" s="195" t="str">
        <f t="shared" si="39"/>
        <v/>
      </c>
      <c r="Q205" s="61" t="str">
        <f>IF(A205="","",M205*'1044Ad Antrag'!$B$31)</f>
        <v/>
      </c>
      <c r="R205" s="199" t="str">
        <f t="shared" si="40"/>
        <v/>
      </c>
      <c r="S205" s="14"/>
    </row>
    <row r="206" spans="1:19" ht="16.95" customHeight="1">
      <c r="A206" s="15" t="str">
        <f>IF('1044Bd Stammdaten Mitarb.'!A202="","",'1044Bd Stammdaten Mitarb.'!A202)</f>
        <v/>
      </c>
      <c r="B206" s="68" t="str">
        <f>IF('1044Bd Stammdaten Mitarb.'!B202="","",'1044Bd Stammdaten Mitarb.'!B202)</f>
        <v/>
      </c>
      <c r="C206" s="69" t="str">
        <f>IF('1044Bd Stammdaten Mitarb.'!C202="","",'1044Bd Stammdaten Mitarb.'!C202)</f>
        <v/>
      </c>
      <c r="D206" s="200" t="str">
        <f>IF('1044Bd Stammdaten Mitarb.'!G202-'1044Bd Stammdaten Mitarb.'!H202&lt;=0,"",'1044Bd Stammdaten Mitarb.'!G202-'1044Bd Stammdaten Mitarb.'!H202)</f>
        <v/>
      </c>
      <c r="E206" s="61" t="str">
        <f>IF('1044Bd Stammdaten Mitarb.'!I202="","",'1044Bd Stammdaten Mitarb.'!I202)</f>
        <v/>
      </c>
      <c r="F206" s="66" t="str">
        <f>IF('1044Bd Stammdaten Mitarb.'!A202="","",IF('1044Bd Stammdaten Mitarb.'!G202=0,0,E206/D206))</f>
        <v/>
      </c>
      <c r="G206" s="200" t="str">
        <f>IF(A206="","",IF('1044Bd Stammdaten Mitarb.'!J202&gt;'1044Ad Antrag'!$B$28,'1044Ad Antrag'!$B$28,'1044Bd Stammdaten Mitarb.'!J202))</f>
        <v/>
      </c>
      <c r="H206" s="60" t="str">
        <f>IF('1044Bd Stammdaten Mitarb.'!A202="","",IF(F206*21.7&gt;'1044Ad Antrag'!$B$28,'1044Ad Antrag'!$B$28,F206*21.7))</f>
        <v/>
      </c>
      <c r="I206" s="196" t="str">
        <f t="shared" si="34"/>
        <v/>
      </c>
      <c r="J206" s="195" t="str">
        <f>IF('1044Bd Stammdaten Mitarb.'!K202="","",'1044Bd Stammdaten Mitarb.'!K202)</f>
        <v/>
      </c>
      <c r="K206" s="61" t="str">
        <f t="shared" si="35"/>
        <v/>
      </c>
      <c r="L206" s="197" t="str">
        <f t="shared" si="36"/>
        <v/>
      </c>
      <c r="M206" s="201" t="str">
        <f t="shared" si="37"/>
        <v/>
      </c>
      <c r="N206" s="202" t="str">
        <f t="shared" si="38"/>
        <v/>
      </c>
      <c r="O206" s="115" t="str">
        <f>IF(A206="","",IF(N206=0,0,0.8*H206/21.7*'1044Ad Antrag'!$B$30))</f>
        <v/>
      </c>
      <c r="P206" s="195" t="str">
        <f t="shared" si="39"/>
        <v/>
      </c>
      <c r="Q206" s="61" t="str">
        <f>IF(A206="","",M206*'1044Ad Antrag'!$B$31)</f>
        <v/>
      </c>
      <c r="R206" s="199" t="str">
        <f t="shared" si="40"/>
        <v/>
      </c>
      <c r="S206" s="14"/>
    </row>
    <row r="207" spans="1:19" ht="16.95" customHeight="1">
      <c r="A207" s="15" t="str">
        <f>IF('1044Bd Stammdaten Mitarb.'!A203="","",'1044Bd Stammdaten Mitarb.'!A203)</f>
        <v/>
      </c>
      <c r="B207" s="68" t="str">
        <f>IF('1044Bd Stammdaten Mitarb.'!B203="","",'1044Bd Stammdaten Mitarb.'!B203)</f>
        <v/>
      </c>
      <c r="C207" s="69" t="str">
        <f>IF('1044Bd Stammdaten Mitarb.'!C203="","",'1044Bd Stammdaten Mitarb.'!C203)</f>
        <v/>
      </c>
      <c r="D207" s="200" t="str">
        <f>IF('1044Bd Stammdaten Mitarb.'!G203-'1044Bd Stammdaten Mitarb.'!H203&lt;=0,"",'1044Bd Stammdaten Mitarb.'!G203-'1044Bd Stammdaten Mitarb.'!H203)</f>
        <v/>
      </c>
      <c r="E207" s="61" t="str">
        <f>IF('1044Bd Stammdaten Mitarb.'!I203="","",'1044Bd Stammdaten Mitarb.'!I203)</f>
        <v/>
      </c>
      <c r="F207" s="66" t="str">
        <f>IF('1044Bd Stammdaten Mitarb.'!A203="","",IF('1044Bd Stammdaten Mitarb.'!G203=0,0,E207/D207))</f>
        <v/>
      </c>
      <c r="G207" s="200" t="str">
        <f>IF(A207="","",IF('1044Bd Stammdaten Mitarb.'!J203&gt;'1044Ad Antrag'!$B$28,'1044Ad Antrag'!$B$28,'1044Bd Stammdaten Mitarb.'!J203))</f>
        <v/>
      </c>
      <c r="H207" s="60" t="str">
        <f>IF('1044Bd Stammdaten Mitarb.'!A203="","",IF(F207*21.7&gt;'1044Ad Antrag'!$B$28,'1044Ad Antrag'!$B$28,F207*21.7))</f>
        <v/>
      </c>
      <c r="I207" s="196" t="str">
        <f t="shared" si="34"/>
        <v/>
      </c>
      <c r="J207" s="195" t="str">
        <f>IF('1044Bd Stammdaten Mitarb.'!K203="","",'1044Bd Stammdaten Mitarb.'!K203)</f>
        <v/>
      </c>
      <c r="K207" s="61" t="str">
        <f t="shared" si="35"/>
        <v/>
      </c>
      <c r="L207" s="197" t="str">
        <f t="shared" si="36"/>
        <v/>
      </c>
      <c r="M207" s="201" t="str">
        <f t="shared" si="37"/>
        <v/>
      </c>
      <c r="N207" s="202" t="str">
        <f t="shared" si="38"/>
        <v/>
      </c>
      <c r="O207" s="115" t="str">
        <f>IF(A207="","",IF(N207=0,0,0.8*H207/21.7*'1044Ad Antrag'!$B$30))</f>
        <v/>
      </c>
      <c r="P207" s="195" t="str">
        <f t="shared" si="39"/>
        <v/>
      </c>
      <c r="Q207" s="61" t="str">
        <f>IF(A207="","",M207*'1044Ad Antrag'!$B$31)</f>
        <v/>
      </c>
      <c r="R207" s="199" t="str">
        <f t="shared" si="40"/>
        <v/>
      </c>
      <c r="S207" s="14"/>
    </row>
    <row r="208" spans="1:19" ht="16.95" customHeight="1">
      <c r="A208" s="15" t="str">
        <f>IF('1044Bd Stammdaten Mitarb.'!A204="","",'1044Bd Stammdaten Mitarb.'!A204)</f>
        <v/>
      </c>
      <c r="B208" s="68" t="str">
        <f>IF('1044Bd Stammdaten Mitarb.'!B204="","",'1044Bd Stammdaten Mitarb.'!B204)</f>
        <v/>
      </c>
      <c r="C208" s="69" t="str">
        <f>IF('1044Bd Stammdaten Mitarb.'!C204="","",'1044Bd Stammdaten Mitarb.'!C204)</f>
        <v/>
      </c>
      <c r="D208" s="200" t="str">
        <f>IF('1044Bd Stammdaten Mitarb.'!G204-'1044Bd Stammdaten Mitarb.'!H204&lt;=0,"",'1044Bd Stammdaten Mitarb.'!G204-'1044Bd Stammdaten Mitarb.'!H204)</f>
        <v/>
      </c>
      <c r="E208" s="61" t="str">
        <f>IF('1044Bd Stammdaten Mitarb.'!I204="","",'1044Bd Stammdaten Mitarb.'!I204)</f>
        <v/>
      </c>
      <c r="F208" s="66" t="str">
        <f>IF('1044Bd Stammdaten Mitarb.'!A204="","",IF('1044Bd Stammdaten Mitarb.'!G204=0,0,E208/D208))</f>
        <v/>
      </c>
      <c r="G208" s="200" t="str">
        <f>IF(A208="","",IF('1044Bd Stammdaten Mitarb.'!J204&gt;'1044Ad Antrag'!$B$28,'1044Ad Antrag'!$B$28,'1044Bd Stammdaten Mitarb.'!J204))</f>
        <v/>
      </c>
      <c r="H208" s="60" t="str">
        <f>IF('1044Bd Stammdaten Mitarb.'!A204="","",IF(F208*21.7&gt;'1044Ad Antrag'!$B$28,'1044Ad Antrag'!$B$28,F208*21.7))</f>
        <v/>
      </c>
      <c r="I208" s="196" t="str">
        <f t="shared" si="34"/>
        <v/>
      </c>
      <c r="J208" s="195" t="str">
        <f>IF('1044Bd Stammdaten Mitarb.'!K204="","",'1044Bd Stammdaten Mitarb.'!K204)</f>
        <v/>
      </c>
      <c r="K208" s="61" t="str">
        <f t="shared" si="35"/>
        <v/>
      </c>
      <c r="L208" s="197" t="str">
        <f t="shared" si="36"/>
        <v/>
      </c>
      <c r="M208" s="201" t="str">
        <f t="shared" si="37"/>
        <v/>
      </c>
      <c r="N208" s="202" t="str">
        <f t="shared" si="38"/>
        <v/>
      </c>
      <c r="O208" s="115" t="str">
        <f>IF(A208="","",IF(N208=0,0,0.8*H208/21.7*'1044Ad Antrag'!$B$30))</f>
        <v/>
      </c>
      <c r="P208" s="195" t="str">
        <f t="shared" si="39"/>
        <v/>
      </c>
      <c r="Q208" s="61" t="str">
        <f>IF(A208="","",M208*'1044Ad Antrag'!$B$31)</f>
        <v/>
      </c>
      <c r="R208" s="199" t="str">
        <f t="shared" si="40"/>
        <v/>
      </c>
      <c r="S208" s="14"/>
    </row>
    <row r="209" spans="1:19" ht="16.95" customHeight="1">
      <c r="A209" s="15" t="str">
        <f>IF('1044Bd Stammdaten Mitarb.'!A205="","",'1044Bd Stammdaten Mitarb.'!A205)</f>
        <v/>
      </c>
      <c r="B209" s="68" t="str">
        <f>IF('1044Bd Stammdaten Mitarb.'!B205="","",'1044Bd Stammdaten Mitarb.'!B205)</f>
        <v/>
      </c>
      <c r="C209" s="69" t="str">
        <f>IF('1044Bd Stammdaten Mitarb.'!C205="","",'1044Bd Stammdaten Mitarb.'!C205)</f>
        <v/>
      </c>
      <c r="D209" s="200" t="str">
        <f>IF('1044Bd Stammdaten Mitarb.'!G205-'1044Bd Stammdaten Mitarb.'!H205&lt;=0,"",'1044Bd Stammdaten Mitarb.'!G205-'1044Bd Stammdaten Mitarb.'!H205)</f>
        <v/>
      </c>
      <c r="E209" s="61" t="str">
        <f>IF('1044Bd Stammdaten Mitarb.'!I205="","",'1044Bd Stammdaten Mitarb.'!I205)</f>
        <v/>
      </c>
      <c r="F209" s="66" t="str">
        <f>IF('1044Bd Stammdaten Mitarb.'!A205="","",IF('1044Bd Stammdaten Mitarb.'!G205=0,0,E209/D209))</f>
        <v/>
      </c>
      <c r="G209" s="200" t="str">
        <f>IF(A209="","",IF('1044Bd Stammdaten Mitarb.'!J205&gt;'1044Ad Antrag'!$B$28,'1044Ad Antrag'!$B$28,'1044Bd Stammdaten Mitarb.'!J205))</f>
        <v/>
      </c>
      <c r="H209" s="60" t="str">
        <f>IF('1044Bd Stammdaten Mitarb.'!A205="","",IF(F209*21.7&gt;'1044Ad Antrag'!$B$28,'1044Ad Antrag'!$B$28,F209*21.7))</f>
        <v/>
      </c>
      <c r="I209" s="196" t="str">
        <f t="shared" si="34"/>
        <v/>
      </c>
      <c r="J209" s="195" t="str">
        <f>IF('1044Bd Stammdaten Mitarb.'!K205="","",'1044Bd Stammdaten Mitarb.'!K205)</f>
        <v/>
      </c>
      <c r="K209" s="61" t="str">
        <f t="shared" si="35"/>
        <v/>
      </c>
      <c r="L209" s="197" t="str">
        <f t="shared" si="36"/>
        <v/>
      </c>
      <c r="M209" s="201" t="str">
        <f t="shared" si="37"/>
        <v/>
      </c>
      <c r="N209" s="202" t="str">
        <f t="shared" si="38"/>
        <v/>
      </c>
      <c r="O209" s="115" t="str">
        <f>IF(A209="","",IF(N209=0,0,0.8*H209/21.7*'1044Ad Antrag'!$B$30))</f>
        <v/>
      </c>
      <c r="P209" s="195" t="str">
        <f t="shared" si="39"/>
        <v/>
      </c>
      <c r="Q209" s="61" t="str">
        <f>IF(A209="","",M209*'1044Ad Antrag'!$B$31)</f>
        <v/>
      </c>
      <c r="R209" s="199" t="str">
        <f t="shared" si="40"/>
        <v/>
      </c>
      <c r="S209" s="14"/>
    </row>
    <row r="210" spans="1:19" ht="16.95" customHeight="1">
      <c r="A210" s="15" t="str">
        <f>IF('1044Bd Stammdaten Mitarb.'!A206="","",'1044Bd Stammdaten Mitarb.'!A206)</f>
        <v/>
      </c>
      <c r="B210" s="68" t="str">
        <f>IF('1044Bd Stammdaten Mitarb.'!B206="","",'1044Bd Stammdaten Mitarb.'!B206)</f>
        <v/>
      </c>
      <c r="C210" s="69" t="str">
        <f>IF('1044Bd Stammdaten Mitarb.'!C206="","",'1044Bd Stammdaten Mitarb.'!C206)</f>
        <v/>
      </c>
      <c r="D210" s="200" t="str">
        <f>IF('1044Bd Stammdaten Mitarb.'!G206-'1044Bd Stammdaten Mitarb.'!H206&lt;=0,"",'1044Bd Stammdaten Mitarb.'!G206-'1044Bd Stammdaten Mitarb.'!H206)</f>
        <v/>
      </c>
      <c r="E210" s="61" t="str">
        <f>IF('1044Bd Stammdaten Mitarb.'!I206="","",'1044Bd Stammdaten Mitarb.'!I206)</f>
        <v/>
      </c>
      <c r="F210" s="66" t="str">
        <f>IF('1044Bd Stammdaten Mitarb.'!A206="","",IF('1044Bd Stammdaten Mitarb.'!G206=0,0,E210/D210))</f>
        <v/>
      </c>
      <c r="G210" s="200" t="str">
        <f>IF(A210="","",IF('1044Bd Stammdaten Mitarb.'!J206&gt;'1044Ad Antrag'!$B$28,'1044Ad Antrag'!$B$28,'1044Bd Stammdaten Mitarb.'!J206))</f>
        <v/>
      </c>
      <c r="H210" s="60" t="str">
        <f>IF('1044Bd Stammdaten Mitarb.'!A206="","",IF(F210*21.7&gt;'1044Ad Antrag'!$B$28,'1044Ad Antrag'!$B$28,F210*21.7))</f>
        <v/>
      </c>
      <c r="I210" s="196" t="str">
        <f t="shared" si="34"/>
        <v/>
      </c>
      <c r="J210" s="195" t="str">
        <f>IF('1044Bd Stammdaten Mitarb.'!K206="","",'1044Bd Stammdaten Mitarb.'!K206)</f>
        <v/>
      </c>
      <c r="K210" s="61" t="str">
        <f t="shared" si="35"/>
        <v/>
      </c>
      <c r="L210" s="197" t="str">
        <f t="shared" si="36"/>
        <v/>
      </c>
      <c r="M210" s="201" t="str">
        <f t="shared" si="37"/>
        <v/>
      </c>
      <c r="N210" s="202" t="str">
        <f t="shared" si="38"/>
        <v/>
      </c>
      <c r="O210" s="115" t="str">
        <f>IF(A210="","",IF(N210=0,0,0.8*H210/21.7*'1044Ad Antrag'!$B$30))</f>
        <v/>
      </c>
      <c r="P210" s="195" t="str">
        <f t="shared" si="39"/>
        <v/>
      </c>
      <c r="Q210" s="61" t="str">
        <f>IF(A210="","",M210*'1044Ad Antrag'!$B$31)</f>
        <v/>
      </c>
      <c r="R210" s="199" t="str">
        <f t="shared" si="40"/>
        <v/>
      </c>
      <c r="S210" s="14"/>
    </row>
    <row r="211" spans="1:19" ht="16.95" customHeight="1" thickBot="1">
      <c r="A211" s="16" t="str">
        <f>IF('1044Bd Stammdaten Mitarb.'!A207="","",'1044Bd Stammdaten Mitarb.'!A207)</f>
        <v/>
      </c>
      <c r="B211" s="70" t="str">
        <f>IF('1044Bd Stammdaten Mitarb.'!B207="","",'1044Bd Stammdaten Mitarb.'!B207)</f>
        <v/>
      </c>
      <c r="C211" s="71" t="str">
        <f>IF('1044Bd Stammdaten Mitarb.'!C207="","",'1044Bd Stammdaten Mitarb.'!C207)</f>
        <v/>
      </c>
      <c r="D211" s="203" t="str">
        <f>IF('1044Bd Stammdaten Mitarb.'!G207-'1044Bd Stammdaten Mitarb.'!H207&lt;=0,"",'1044Bd Stammdaten Mitarb.'!G207-'1044Bd Stammdaten Mitarb.'!H207)</f>
        <v/>
      </c>
      <c r="E211" s="204" t="str">
        <f>IF('1044Bd Stammdaten Mitarb.'!I207="","",'1044Bd Stammdaten Mitarb.'!I207)</f>
        <v/>
      </c>
      <c r="F211" s="67" t="str">
        <f>IF('1044Bd Stammdaten Mitarb.'!A207="","",IF('1044Bd Stammdaten Mitarb.'!G207=0,0,E211/D211))</f>
        <v/>
      </c>
      <c r="G211" s="203" t="str">
        <f>IF(A211="","",IF('1044Bd Stammdaten Mitarb.'!J207&gt;'1044Ad Antrag'!$B$28,'1044Ad Antrag'!$B$28,'1044Bd Stammdaten Mitarb.'!J207))</f>
        <v/>
      </c>
      <c r="H211" s="114" t="str">
        <f>IF('1044Bd Stammdaten Mitarb.'!A207="","",IF(F211*21.7&gt;'1044Ad Antrag'!$B$28,'1044Ad Antrag'!$B$28,F211*21.7))</f>
        <v/>
      </c>
      <c r="I211" s="206" t="str">
        <f t="shared" si="34"/>
        <v/>
      </c>
      <c r="J211" s="203" t="str">
        <f>IF('1044Bd Stammdaten Mitarb.'!K207="","",'1044Bd Stammdaten Mitarb.'!K207)</f>
        <v/>
      </c>
      <c r="K211" s="204" t="str">
        <f t="shared" si="35"/>
        <v/>
      </c>
      <c r="L211" s="67" t="str">
        <f t="shared" si="36"/>
        <v/>
      </c>
      <c r="M211" s="205" t="str">
        <f t="shared" si="37"/>
        <v/>
      </c>
      <c r="N211" s="206" t="str">
        <f t="shared" si="38"/>
        <v/>
      </c>
      <c r="O211" s="67" t="str">
        <f>IF(A211="","",IF(N211=0,0,0.8*H211/21.7*'1044Ad Antrag'!$B$30))</f>
        <v/>
      </c>
      <c r="P211" s="203" t="str">
        <f t="shared" si="39"/>
        <v/>
      </c>
      <c r="Q211" s="204" t="str">
        <f>IF(A211="","",M211*'1044Ad Antrag'!$B$31)</f>
        <v/>
      </c>
      <c r="R211" s="207" t="str">
        <f t="shared" si="40"/>
        <v/>
      </c>
      <c r="S211" s="14"/>
    </row>
    <row r="212" spans="1:19"/>
  </sheetData>
  <sheetProtection algorithmName="SHA-512" hashValue="6dFTFelQGMWcVVopW9oZGs0YL4qKNEDIUQGYaw+ufld10zZxx78IM2KjBnjtJFUSaVY40P25yPVD2telf+ffnQ==" saltValue="3hDzeQ6baQD/q2Wr3o0FxQ==" spinCount="100000" sheet="1" objects="1" scenarios="1" selectLockedCells="1" selectUnlockedCells="1"/>
  <mergeCells count="15">
    <mergeCell ref="O9:O10"/>
    <mergeCell ref="P9:P10"/>
    <mergeCell ref="Q9:Q10"/>
    <mergeCell ref="R9:R10"/>
    <mergeCell ref="J9:J10"/>
    <mergeCell ref="K9:K10"/>
    <mergeCell ref="L9:L10"/>
    <mergeCell ref="M9:N9"/>
    <mergeCell ref="C1:D1"/>
    <mergeCell ref="C2:D2"/>
    <mergeCell ref="H9:I9"/>
    <mergeCell ref="D9:D10"/>
    <mergeCell ref="E9:E10"/>
    <mergeCell ref="F9:F10"/>
    <mergeCell ref="G9:G10"/>
  </mergeCells>
  <conditionalFormatting sqref="A12:A211">
    <cfRule type="cellIs" dxfId="7" priority="12" operator="between">
      <formula>7560000000000</formula>
      <formula>7569999999999</formula>
    </cfRule>
    <cfRule type="cellIs" dxfId="6" priority="13" operator="between">
      <formula>1000000000</formula>
      <formula>9999999999</formula>
    </cfRule>
  </conditionalFormatting>
  <conditionalFormatting sqref="D12:D211">
    <cfRule type="expression" dxfId="5" priority="219" stopIfTrue="1">
      <formula>AND(NOT(#REF!=""),D12="",OR(NOT(#REF!=""),NOT(#REF!="")))</formula>
    </cfRule>
  </conditionalFormatting>
  <conditionalFormatting sqref="E12:E211">
    <cfRule type="expression" dxfId="4" priority="220" stopIfTrue="1">
      <formula>AND(NOT(#REF!=""),E12="",OR(NOT(#REF!=""),NOT(#REF!="")))</formula>
    </cfRule>
  </conditionalFormatting>
  <conditionalFormatting sqref="A11">
    <cfRule type="cellIs" dxfId="3" priority="1" operator="between">
      <formula>7560000000000</formula>
      <formula>7569999999999</formula>
    </cfRule>
    <cfRule type="cellIs" dxfId="2" priority="2" operator="between">
      <formula>1000000000</formula>
      <formula>9999999999</formula>
    </cfRule>
  </conditionalFormatting>
  <conditionalFormatting sqref="D11">
    <cfRule type="expression" dxfId="1" priority="3" stopIfTrue="1">
      <formula>AND(NOT(#REF!=""),D11="",OR(NOT(#REF!=""),NOT(#REF!="")))</formula>
    </cfRule>
  </conditionalFormatting>
  <conditionalFormatting sqref="E11">
    <cfRule type="expression" dxfId="0" priority="4" stopIfTrue="1">
      <formula>AND(NOT(#REF!=""),E11="",OR(NOT(#REF!=""),NOT(#REF!="")))</formula>
    </cfRule>
  </conditionalFormatting>
  <dataValidations count="1">
    <dataValidation allowBlank="1" showErrorMessage="1" sqref="O5:XFD5 D3:D4 E1:XFD4 I7:I8 K6:XFD6 D7:G9 N7:N8 R7:R8 F5:H5 K5:L5 D6:H6 J7:M9 O7:Q9 S7:XFD11 U12:XFD12 S12 S13:XFD1048576 H7:H1048576 J12:R1048576 A1:C1048576 D12:G1048576 I10:I1048576" xr:uid="{00000000-0002-0000-0400-000000000000}"/>
  </dataValidations>
  <pageMargins left="0.70866141732283472" right="0.70866141732283472" top="0.74803149606299213" bottom="0.74803149606299213" header="0.31496062992125984" footer="0.31496062992125984"/>
  <pageSetup paperSize="9" scale="57" fitToHeight="0" orientation="landscape" horizontalDpi="300" verticalDpi="300" r:id="rId1"/>
  <headerFooter>
    <oddHeader>&amp;C&amp;"Arial,Fett"&amp;26Abrechnung Kurzarbeit für Heimarbeitnehmende</oddHeader>
    <oddFooter>&amp;L&amp;F / &amp;A / 01.2024&amp;RSeite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K42"/>
  <sheetViews>
    <sheetView topLeftCell="A6" workbookViewId="0">
      <selection activeCell="F21" sqref="F21"/>
    </sheetView>
  </sheetViews>
  <sheetFormatPr baseColWidth="10" defaultRowHeight="14.4"/>
  <cols>
    <col min="3" max="3" width="13.5546875" bestFit="1" customWidth="1"/>
    <col min="5" max="5" width="4.5546875" customWidth="1"/>
    <col min="6" max="8" width="11.5546875" customWidth="1"/>
    <col min="9" max="9" width="3.6640625" customWidth="1"/>
  </cols>
  <sheetData>
    <row r="1" spans="1:11">
      <c r="A1" t="s">
        <v>56</v>
      </c>
      <c r="B1" t="s">
        <v>57</v>
      </c>
      <c r="C1" t="s">
        <v>58</v>
      </c>
      <c r="D1" t="s">
        <v>59</v>
      </c>
      <c r="F1" s="27" t="s">
        <v>329</v>
      </c>
    </row>
    <row r="2" spans="1:11">
      <c r="A2" t="s">
        <v>62</v>
      </c>
      <c r="B2" t="s">
        <v>63</v>
      </c>
      <c r="C2" t="s">
        <v>50</v>
      </c>
      <c r="F2" s="27" t="s">
        <v>309</v>
      </c>
    </row>
    <row r="3" spans="1:11">
      <c r="A3" s="157">
        <v>30682</v>
      </c>
      <c r="B3" s="158">
        <v>261</v>
      </c>
      <c r="C3" s="159">
        <v>5800</v>
      </c>
      <c r="D3" s="160">
        <v>5.2999999999999999E-2</v>
      </c>
      <c r="F3" s="9" t="s">
        <v>418</v>
      </c>
    </row>
    <row r="4" spans="1:11">
      <c r="A4" s="157">
        <v>31778</v>
      </c>
      <c r="B4" s="158">
        <v>261</v>
      </c>
      <c r="C4" s="159">
        <v>6800</v>
      </c>
      <c r="D4" s="160">
        <v>5.2999999999999999E-2</v>
      </c>
      <c r="F4" s="9" t="s">
        <v>419</v>
      </c>
    </row>
    <row r="5" spans="1:11">
      <c r="A5" s="157">
        <v>32143</v>
      </c>
      <c r="B5" s="158">
        <v>261</v>
      </c>
      <c r="C5" s="159">
        <v>6800</v>
      </c>
      <c r="D5" s="160">
        <v>5.3499999999999999E-2</v>
      </c>
    </row>
    <row r="6" spans="1:11">
      <c r="A6" s="157">
        <v>32509</v>
      </c>
      <c r="B6" s="158">
        <v>260</v>
      </c>
      <c r="C6" s="159">
        <v>6800</v>
      </c>
      <c r="D6" s="160">
        <v>5.3499999999999999E-2</v>
      </c>
      <c r="F6" s="27" t="s">
        <v>322</v>
      </c>
      <c r="J6" t="s">
        <v>69</v>
      </c>
      <c r="K6">
        <v>10</v>
      </c>
    </row>
    <row r="7" spans="1:11">
      <c r="A7" s="157">
        <v>32874</v>
      </c>
      <c r="B7" s="158">
        <v>261</v>
      </c>
      <c r="C7" s="159">
        <v>6800</v>
      </c>
      <c r="D7" s="160">
        <v>5.2499999999999998E-2</v>
      </c>
      <c r="F7" s="27" t="s">
        <v>323</v>
      </c>
      <c r="J7" t="s">
        <v>71</v>
      </c>
      <c r="K7">
        <v>1437</v>
      </c>
    </row>
    <row r="8" spans="1:11">
      <c r="A8" s="157">
        <v>33239</v>
      </c>
      <c r="B8" s="158">
        <v>261</v>
      </c>
      <c r="C8" s="159">
        <v>8100</v>
      </c>
      <c r="D8" s="160">
        <v>5.2499999999999998E-2</v>
      </c>
      <c r="F8" s="28" t="s">
        <v>324</v>
      </c>
    </row>
    <row r="9" spans="1:11">
      <c r="A9" s="157">
        <v>33604</v>
      </c>
      <c r="B9" s="158">
        <v>262</v>
      </c>
      <c r="C9" s="159">
        <v>8100</v>
      </c>
      <c r="D9" s="160">
        <v>5.2499999999999998E-2</v>
      </c>
      <c r="F9" s="28" t="s">
        <v>417</v>
      </c>
      <c r="J9" t="s">
        <v>74</v>
      </c>
      <c r="K9" t="s">
        <v>54</v>
      </c>
    </row>
    <row r="10" spans="1:11">
      <c r="A10" s="157">
        <v>33970</v>
      </c>
      <c r="B10" s="158">
        <v>261</v>
      </c>
      <c r="C10" s="159">
        <v>8100</v>
      </c>
      <c r="D10" s="160">
        <v>6.0499999999999998E-2</v>
      </c>
      <c r="F10" s="28" t="s">
        <v>321</v>
      </c>
    </row>
    <row r="11" spans="1:11">
      <c r="A11" s="157">
        <v>34335</v>
      </c>
      <c r="B11" s="158">
        <v>260</v>
      </c>
      <c r="C11" s="159">
        <v>8100</v>
      </c>
      <c r="D11" s="160">
        <v>6.0499999999999998E-2</v>
      </c>
      <c r="F11" s="28" t="s">
        <v>325</v>
      </c>
      <c r="J11" t="s">
        <v>77</v>
      </c>
      <c r="K11">
        <v>18</v>
      </c>
    </row>
    <row r="12" spans="1:11">
      <c r="A12" s="157">
        <v>34700</v>
      </c>
      <c r="B12" s="158">
        <v>260</v>
      </c>
      <c r="C12" s="159">
        <v>8100</v>
      </c>
      <c r="D12" s="160">
        <v>6.5500000000000003E-2</v>
      </c>
      <c r="F12" s="28" t="s">
        <v>326</v>
      </c>
    </row>
    <row r="13" spans="1:11">
      <c r="A13" s="157">
        <v>35065</v>
      </c>
      <c r="B13" s="158">
        <v>262</v>
      </c>
      <c r="C13" s="159">
        <v>8100</v>
      </c>
      <c r="D13" s="160">
        <v>6.5500000000000003E-2</v>
      </c>
      <c r="F13" s="28" t="s">
        <v>327</v>
      </c>
      <c r="J13" t="s">
        <v>80</v>
      </c>
      <c r="K13" t="s">
        <v>55</v>
      </c>
    </row>
    <row r="14" spans="1:11">
      <c r="A14" s="157">
        <v>35431</v>
      </c>
      <c r="B14" s="158">
        <v>261</v>
      </c>
      <c r="C14" s="159">
        <v>8100</v>
      </c>
      <c r="D14" s="160">
        <v>6.5500000000000003E-2</v>
      </c>
      <c r="F14" s="28" t="s">
        <v>319</v>
      </c>
    </row>
    <row r="15" spans="1:11">
      <c r="A15" s="157">
        <v>35796</v>
      </c>
      <c r="B15" s="158">
        <v>261</v>
      </c>
      <c r="C15" s="159">
        <v>8100</v>
      </c>
      <c r="D15" s="160">
        <v>6.5500000000000003E-2</v>
      </c>
      <c r="F15" s="28" t="s">
        <v>320</v>
      </c>
      <c r="J15" t="s">
        <v>83</v>
      </c>
      <c r="K15">
        <v>0</v>
      </c>
    </row>
    <row r="16" spans="1:11">
      <c r="A16" s="157">
        <v>36161</v>
      </c>
      <c r="B16" s="158">
        <v>261</v>
      </c>
      <c r="C16" s="159">
        <v>8100</v>
      </c>
      <c r="D16" s="160">
        <v>6.5500000000000003E-2</v>
      </c>
      <c r="F16" s="28" t="s">
        <v>328</v>
      </c>
      <c r="J16" t="s">
        <v>85</v>
      </c>
      <c r="K16">
        <v>27</v>
      </c>
    </row>
    <row r="17" spans="1:11">
      <c r="A17" s="157">
        <v>36526</v>
      </c>
      <c r="B17" s="158">
        <v>260</v>
      </c>
      <c r="C17" s="159">
        <v>8900</v>
      </c>
      <c r="D17" s="160">
        <v>6.5500000000000003E-2</v>
      </c>
      <c r="J17" t="s">
        <v>87</v>
      </c>
      <c r="K17">
        <v>29</v>
      </c>
    </row>
    <row r="18" spans="1:11">
      <c r="A18" s="157">
        <v>36892</v>
      </c>
      <c r="B18" s="158">
        <v>261</v>
      </c>
      <c r="C18" s="159">
        <v>8900</v>
      </c>
      <c r="D18" s="160">
        <v>6.5500000000000003E-2</v>
      </c>
    </row>
    <row r="19" spans="1:11">
      <c r="A19" s="157">
        <v>37257</v>
      </c>
      <c r="B19" s="158">
        <v>261</v>
      </c>
      <c r="C19" s="159">
        <v>8900</v>
      </c>
      <c r="D19" s="160">
        <v>6.5500000000000003E-2</v>
      </c>
      <c r="F19" s="28" t="s">
        <v>24</v>
      </c>
    </row>
    <row r="20" spans="1:11">
      <c r="A20" s="157">
        <v>37622</v>
      </c>
      <c r="B20" s="158">
        <v>261</v>
      </c>
      <c r="C20" s="159">
        <v>8900</v>
      </c>
      <c r="D20" s="160">
        <v>6.3E-2</v>
      </c>
      <c r="F20" s="28">
        <v>0</v>
      </c>
    </row>
    <row r="21" spans="1:11">
      <c r="A21" s="157">
        <v>37987</v>
      </c>
      <c r="B21" s="158">
        <v>262</v>
      </c>
      <c r="C21" s="159">
        <v>8900</v>
      </c>
      <c r="D21" s="160">
        <v>6.0499999999999998E-2</v>
      </c>
      <c r="F21" s="28">
        <v>1</v>
      </c>
    </row>
    <row r="22" spans="1:11">
      <c r="A22" s="157">
        <v>38353</v>
      </c>
      <c r="B22" s="158">
        <v>260</v>
      </c>
      <c r="C22" s="159">
        <v>8900</v>
      </c>
      <c r="D22" s="160">
        <v>6.0499999999999998E-2</v>
      </c>
      <c r="F22" s="28">
        <v>2</v>
      </c>
    </row>
    <row r="23" spans="1:11">
      <c r="A23" s="157">
        <v>38718</v>
      </c>
      <c r="B23" s="158">
        <v>260</v>
      </c>
      <c r="C23" s="159">
        <v>8900</v>
      </c>
      <c r="D23" s="160">
        <v>6.0499999999999998E-2</v>
      </c>
      <c r="F23" s="28">
        <v>3</v>
      </c>
    </row>
    <row r="24" spans="1:11">
      <c r="A24" s="157">
        <v>39083</v>
      </c>
      <c r="B24" s="158">
        <v>261</v>
      </c>
      <c r="C24" s="159">
        <v>8900</v>
      </c>
      <c r="D24" s="160">
        <v>6.0499999999999998E-2</v>
      </c>
    </row>
    <row r="25" spans="1:11">
      <c r="A25" s="157">
        <v>39448</v>
      </c>
      <c r="B25" s="158">
        <v>262</v>
      </c>
      <c r="C25" s="159">
        <v>10500</v>
      </c>
      <c r="D25" s="160">
        <v>6.0499999999999998E-2</v>
      </c>
    </row>
    <row r="26" spans="1:11">
      <c r="A26" s="157">
        <v>39814</v>
      </c>
      <c r="B26" s="158">
        <v>261</v>
      </c>
      <c r="C26" s="159">
        <v>10500</v>
      </c>
      <c r="D26" s="160">
        <v>6.0499999999999998E-2</v>
      </c>
    </row>
    <row r="27" spans="1:11">
      <c r="A27" s="157">
        <v>40544</v>
      </c>
      <c r="B27" s="158">
        <v>260</v>
      </c>
      <c r="C27" s="159">
        <v>10500</v>
      </c>
      <c r="D27" s="160">
        <v>6.25E-2</v>
      </c>
    </row>
    <row r="28" spans="1:11">
      <c r="A28" s="157">
        <v>40909</v>
      </c>
      <c r="B28" s="158">
        <v>261</v>
      </c>
      <c r="C28" s="159">
        <v>10500</v>
      </c>
      <c r="D28" s="160">
        <v>6.25E-2</v>
      </c>
    </row>
    <row r="29" spans="1:11">
      <c r="A29" s="157">
        <v>42370</v>
      </c>
      <c r="B29" s="158">
        <v>261</v>
      </c>
      <c r="C29" s="159">
        <v>12350</v>
      </c>
      <c r="D29" s="160">
        <v>6.225E-2</v>
      </c>
    </row>
    <row r="30" spans="1:11">
      <c r="A30" s="157">
        <v>42736</v>
      </c>
      <c r="B30" s="158">
        <v>260</v>
      </c>
      <c r="C30" s="159">
        <v>12350</v>
      </c>
      <c r="D30" s="160">
        <v>6.225E-2</v>
      </c>
    </row>
    <row r="31" spans="1:11">
      <c r="A31" s="157">
        <v>43101</v>
      </c>
      <c r="B31" s="158">
        <v>261</v>
      </c>
      <c r="C31" s="159">
        <v>12350</v>
      </c>
      <c r="D31" s="160">
        <v>6.225E-2</v>
      </c>
    </row>
    <row r="32" spans="1:11">
      <c r="A32" s="157">
        <v>43466</v>
      </c>
      <c r="B32" s="158">
        <v>261</v>
      </c>
      <c r="C32" s="159">
        <v>12350</v>
      </c>
      <c r="D32" s="160">
        <v>6.225E-2</v>
      </c>
    </row>
    <row r="33" spans="1:4">
      <c r="A33" s="157">
        <v>43831</v>
      </c>
      <c r="B33" s="158">
        <v>262</v>
      </c>
      <c r="C33" s="159">
        <v>12350</v>
      </c>
      <c r="D33" s="160">
        <v>6.3750000000000001E-2</v>
      </c>
    </row>
    <row r="34" spans="1:4">
      <c r="A34" s="157">
        <v>44197</v>
      </c>
      <c r="B34" s="158">
        <v>261</v>
      </c>
      <c r="C34" s="159">
        <v>12350</v>
      </c>
      <c r="D34" s="160">
        <v>6.4000000000000001E-2</v>
      </c>
    </row>
    <row r="35" spans="1:4">
      <c r="A35" s="157">
        <v>44562</v>
      </c>
      <c r="B35" s="158">
        <v>260</v>
      </c>
      <c r="C35" s="159">
        <v>12350</v>
      </c>
      <c r="D35" s="160">
        <v>6.4000000000000001E-2</v>
      </c>
    </row>
    <row r="36" spans="1:4">
      <c r="A36" s="157">
        <v>44927</v>
      </c>
      <c r="B36" s="158">
        <v>260</v>
      </c>
      <c r="C36" s="159">
        <v>12350</v>
      </c>
      <c r="D36" s="160">
        <v>6.4000000000000001E-2</v>
      </c>
    </row>
    <row r="37" spans="1:4">
      <c r="A37" s="157">
        <v>45292</v>
      </c>
      <c r="B37" s="158">
        <v>262</v>
      </c>
      <c r="C37" s="159">
        <v>12350</v>
      </c>
      <c r="D37" s="160">
        <v>6.4000000000000001E-2</v>
      </c>
    </row>
    <row r="38" spans="1:4">
      <c r="A38" s="157">
        <v>45658</v>
      </c>
      <c r="B38" s="158">
        <v>261</v>
      </c>
      <c r="C38" s="159">
        <v>12350</v>
      </c>
      <c r="D38" s="160">
        <v>6.4000000000000001E-2</v>
      </c>
    </row>
    <row r="39" spans="1:4">
      <c r="A39" s="157">
        <v>46023</v>
      </c>
      <c r="B39" s="158">
        <v>261</v>
      </c>
      <c r="C39" s="159">
        <v>12350</v>
      </c>
      <c r="D39" s="160">
        <v>6.4000000000000001E-2</v>
      </c>
    </row>
    <row r="40" spans="1:4">
      <c r="A40" s="157">
        <v>46388</v>
      </c>
      <c r="B40" s="158">
        <v>261</v>
      </c>
      <c r="C40" s="159">
        <v>12350</v>
      </c>
      <c r="D40" s="160">
        <v>6.4000000000000001E-2</v>
      </c>
    </row>
    <row r="41" spans="1:4">
      <c r="A41" s="157">
        <v>46753</v>
      </c>
      <c r="B41" s="158">
        <v>260</v>
      </c>
      <c r="C41" s="159">
        <v>12350</v>
      </c>
      <c r="D41" s="160">
        <v>6.4000000000000001E-2</v>
      </c>
    </row>
    <row r="42" spans="1:4">
      <c r="A42" s="157">
        <v>47119</v>
      </c>
      <c r="B42" s="158">
        <v>261</v>
      </c>
      <c r="C42" s="159">
        <v>12350</v>
      </c>
      <c r="D42" s="160">
        <v>6.4000000000000001E-2</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E490"/>
  <sheetViews>
    <sheetView workbookViewId="0">
      <selection activeCell="I27" sqref="I27"/>
    </sheetView>
  </sheetViews>
  <sheetFormatPr baseColWidth="10" defaultRowHeight="14.4"/>
  <sheetData>
    <row r="1" spans="1:5">
      <c r="A1">
        <v>1</v>
      </c>
      <c r="D1" t="s">
        <v>96</v>
      </c>
      <c r="E1" t="s">
        <v>97</v>
      </c>
    </row>
    <row r="2" spans="1:5">
      <c r="A2" t="s">
        <v>98</v>
      </c>
      <c r="B2" t="s">
        <v>99</v>
      </c>
      <c r="E2" t="s">
        <v>100</v>
      </c>
    </row>
    <row r="3" spans="1:5">
      <c r="B3" t="s">
        <v>101</v>
      </c>
      <c r="E3" t="s">
        <v>97</v>
      </c>
    </row>
    <row r="4" spans="1:5">
      <c r="B4" t="s">
        <v>102</v>
      </c>
      <c r="E4" t="s">
        <v>103</v>
      </c>
    </row>
    <row r="5" spans="1:5">
      <c r="B5" t="s">
        <v>104</v>
      </c>
      <c r="E5" t="s">
        <v>105</v>
      </c>
    </row>
    <row r="6" spans="1:5">
      <c r="A6" t="s">
        <v>106</v>
      </c>
      <c r="E6" t="s">
        <v>107</v>
      </c>
    </row>
    <row r="9" spans="1:5">
      <c r="D9" t="s">
        <v>108</v>
      </c>
    </row>
    <row r="10" spans="1:5">
      <c r="A10" t="s">
        <v>109</v>
      </c>
      <c r="E10" t="s">
        <v>109</v>
      </c>
    </row>
    <row r="11" spans="1:5">
      <c r="A11" t="s">
        <v>110</v>
      </c>
      <c r="E11" t="s">
        <v>110</v>
      </c>
    </row>
    <row r="12" spans="1:5">
      <c r="A12" t="s">
        <v>111</v>
      </c>
      <c r="E12" t="s">
        <v>111</v>
      </c>
    </row>
    <row r="13" spans="1:5">
      <c r="A13" t="s">
        <v>112</v>
      </c>
      <c r="E13" t="s">
        <v>112</v>
      </c>
    </row>
    <row r="14" spans="1:5">
      <c r="A14" t="s">
        <v>113</v>
      </c>
      <c r="E14" t="s">
        <v>113</v>
      </c>
    </row>
    <row r="15" spans="1:5">
      <c r="A15" t="s">
        <v>114</v>
      </c>
      <c r="E15" t="s">
        <v>114</v>
      </c>
    </row>
    <row r="18" spans="1:5">
      <c r="A18" t="s">
        <v>115</v>
      </c>
    </row>
    <row r="19" spans="1:5">
      <c r="D19" t="s">
        <v>116</v>
      </c>
    </row>
    <row r="20" spans="1:5">
      <c r="A20" t="s">
        <v>117</v>
      </c>
      <c r="B20" t="s">
        <v>118</v>
      </c>
      <c r="E20" t="s">
        <v>119</v>
      </c>
    </row>
    <row r="21" spans="1:5">
      <c r="A21" t="s">
        <v>120</v>
      </c>
      <c r="B21" t="s">
        <v>121</v>
      </c>
      <c r="E21" t="s">
        <v>122</v>
      </c>
    </row>
    <row r="23" spans="1:5">
      <c r="A23" t="s">
        <v>123</v>
      </c>
      <c r="B23" t="s">
        <v>118</v>
      </c>
      <c r="E23" t="s">
        <v>124</v>
      </c>
    </row>
    <row r="25" spans="1:5">
      <c r="A25" t="s">
        <v>125</v>
      </c>
      <c r="B25" t="s">
        <v>126</v>
      </c>
    </row>
    <row r="27" spans="1:5">
      <c r="D27" t="s">
        <v>127</v>
      </c>
    </row>
    <row r="28" spans="1:5">
      <c r="A28" t="s">
        <v>117</v>
      </c>
      <c r="B28" t="s">
        <v>118</v>
      </c>
      <c r="E28" t="s">
        <v>119</v>
      </c>
    </row>
    <row r="29" spans="1:5">
      <c r="A29" t="s">
        <v>128</v>
      </c>
      <c r="B29" t="s">
        <v>121</v>
      </c>
      <c r="E29" t="s">
        <v>110</v>
      </c>
    </row>
    <row r="30" spans="1:5">
      <c r="A30" t="s">
        <v>129</v>
      </c>
      <c r="B30" t="s">
        <v>118</v>
      </c>
      <c r="E30" t="s">
        <v>130</v>
      </c>
    </row>
    <row r="31" spans="1:5">
      <c r="A31" t="s">
        <v>123</v>
      </c>
      <c r="B31" t="s">
        <v>118</v>
      </c>
      <c r="E31" t="s">
        <v>124</v>
      </c>
    </row>
    <row r="33" spans="1:5">
      <c r="A33" t="s">
        <v>125</v>
      </c>
      <c r="B33" t="s">
        <v>126</v>
      </c>
    </row>
    <row r="35" spans="1:5">
      <c r="D35" t="s">
        <v>131</v>
      </c>
    </row>
    <row r="36" spans="1:5">
      <c r="A36" t="s">
        <v>117</v>
      </c>
      <c r="B36" t="s">
        <v>118</v>
      </c>
      <c r="E36" t="s">
        <v>119</v>
      </c>
    </row>
    <row r="37" spans="1:5">
      <c r="A37" t="s">
        <v>132</v>
      </c>
      <c r="B37" t="s">
        <v>121</v>
      </c>
      <c r="C37" t="s">
        <v>133</v>
      </c>
      <c r="E37" t="s">
        <v>111</v>
      </c>
    </row>
    <row r="38" spans="1:5">
      <c r="A38" t="s">
        <v>129</v>
      </c>
      <c r="B38" t="s">
        <v>118</v>
      </c>
      <c r="E38" t="s">
        <v>130</v>
      </c>
    </row>
    <row r="39" spans="1:5">
      <c r="A39" t="s">
        <v>123</v>
      </c>
      <c r="B39" t="s">
        <v>118</v>
      </c>
      <c r="E39" t="s">
        <v>124</v>
      </c>
    </row>
    <row r="41" spans="1:5">
      <c r="A41" t="s">
        <v>125</v>
      </c>
      <c r="B41" t="s">
        <v>126</v>
      </c>
    </row>
    <row r="43" spans="1:5">
      <c r="E43" t="s">
        <v>134</v>
      </c>
    </row>
    <row r="44" spans="1:5">
      <c r="D44" t="s">
        <v>135</v>
      </c>
    </row>
    <row r="45" spans="1:5">
      <c r="A45" t="s">
        <v>117</v>
      </c>
      <c r="B45" t="s">
        <v>118</v>
      </c>
      <c r="E45" t="s">
        <v>119</v>
      </c>
    </row>
    <row r="46" spans="1:5">
      <c r="A46" t="s">
        <v>136</v>
      </c>
      <c r="B46" t="s">
        <v>121</v>
      </c>
      <c r="C46" t="s">
        <v>133</v>
      </c>
      <c r="E46" t="s">
        <v>112</v>
      </c>
    </row>
    <row r="47" spans="1:5">
      <c r="A47" t="s">
        <v>129</v>
      </c>
      <c r="B47" t="s">
        <v>118</v>
      </c>
      <c r="E47" t="s">
        <v>130</v>
      </c>
    </row>
    <row r="48" spans="1:5">
      <c r="A48" t="s">
        <v>123</v>
      </c>
      <c r="B48" t="s">
        <v>118</v>
      </c>
      <c r="E48" t="s">
        <v>124</v>
      </c>
    </row>
    <row r="50" spans="1:5">
      <c r="A50" t="s">
        <v>125</v>
      </c>
      <c r="B50" t="s">
        <v>126</v>
      </c>
    </row>
    <row r="52" spans="1:5">
      <c r="E52" t="s">
        <v>137</v>
      </c>
    </row>
    <row r="55" spans="1:5">
      <c r="D55" t="s">
        <v>138</v>
      </c>
    </row>
    <row r="56" spans="1:5">
      <c r="A56" t="s">
        <v>139</v>
      </c>
      <c r="B56" t="s">
        <v>140</v>
      </c>
      <c r="E56" t="s">
        <v>141</v>
      </c>
    </row>
    <row r="57" spans="1:5">
      <c r="A57" t="s">
        <v>120</v>
      </c>
      <c r="B57" t="s">
        <v>121</v>
      </c>
      <c r="E57" t="s">
        <v>122</v>
      </c>
    </row>
    <row r="58" spans="1:5">
      <c r="C58">
        <v>0</v>
      </c>
      <c r="E58" t="s">
        <v>142</v>
      </c>
    </row>
    <row r="59" spans="1:5">
      <c r="A59" t="s">
        <v>143</v>
      </c>
      <c r="B59" t="s">
        <v>140</v>
      </c>
      <c r="C59">
        <v>0</v>
      </c>
      <c r="E59" t="s">
        <v>144</v>
      </c>
    </row>
    <row r="60" spans="1:5">
      <c r="A60" t="s">
        <v>145</v>
      </c>
      <c r="B60" t="s">
        <v>140</v>
      </c>
      <c r="C60">
        <v>0</v>
      </c>
      <c r="E60" t="s">
        <v>146</v>
      </c>
    </row>
    <row r="61" spans="1:5">
      <c r="A61" t="s">
        <v>147</v>
      </c>
      <c r="B61" t="s">
        <v>140</v>
      </c>
      <c r="E61" t="s">
        <v>148</v>
      </c>
    </row>
    <row r="62" spans="1:5">
      <c r="A62" t="s">
        <v>149</v>
      </c>
      <c r="B62" t="s">
        <v>140</v>
      </c>
      <c r="E62" t="s">
        <v>150</v>
      </c>
    </row>
    <row r="64" spans="1:5">
      <c r="D64" t="s">
        <v>151</v>
      </c>
    </row>
    <row r="65" spans="1:5">
      <c r="A65" t="s">
        <v>139</v>
      </c>
      <c r="B65" t="s">
        <v>140</v>
      </c>
      <c r="E65" t="s">
        <v>141</v>
      </c>
    </row>
    <row r="66" spans="1:5">
      <c r="A66" t="s">
        <v>128</v>
      </c>
      <c r="B66" t="s">
        <v>121</v>
      </c>
      <c r="E66" t="s">
        <v>110</v>
      </c>
    </row>
    <row r="67" spans="1:5">
      <c r="C67">
        <v>0</v>
      </c>
      <c r="E67" t="s">
        <v>142</v>
      </c>
    </row>
    <row r="68" spans="1:5">
      <c r="A68" t="s">
        <v>143</v>
      </c>
      <c r="B68" t="s">
        <v>140</v>
      </c>
      <c r="C68">
        <v>0</v>
      </c>
      <c r="E68" t="s">
        <v>144</v>
      </c>
    </row>
    <row r="69" spans="1:5">
      <c r="A69" t="s">
        <v>145</v>
      </c>
      <c r="B69" t="s">
        <v>140</v>
      </c>
      <c r="C69">
        <v>0</v>
      </c>
      <c r="E69" t="s">
        <v>146</v>
      </c>
    </row>
    <row r="70" spans="1:5">
      <c r="A70" t="s">
        <v>147</v>
      </c>
      <c r="B70" t="s">
        <v>140</v>
      </c>
      <c r="E70" t="s">
        <v>148</v>
      </c>
    </row>
    <row r="71" spans="1:5">
      <c r="A71" t="s">
        <v>149</v>
      </c>
      <c r="B71" t="s">
        <v>140</v>
      </c>
      <c r="E71" t="s">
        <v>150</v>
      </c>
    </row>
    <row r="73" spans="1:5">
      <c r="D73" t="s">
        <v>152</v>
      </c>
    </row>
    <row r="74" spans="1:5">
      <c r="A74" t="s">
        <v>139</v>
      </c>
      <c r="B74" t="s">
        <v>140</v>
      </c>
      <c r="E74" t="s">
        <v>141</v>
      </c>
    </row>
    <row r="75" spans="1:5">
      <c r="A75" t="s">
        <v>132</v>
      </c>
      <c r="B75" t="s">
        <v>121</v>
      </c>
      <c r="C75" t="s">
        <v>133</v>
      </c>
      <c r="E75" t="s">
        <v>111</v>
      </c>
    </row>
    <row r="76" spans="1:5">
      <c r="C76">
        <v>0</v>
      </c>
      <c r="E76" t="s">
        <v>142</v>
      </c>
    </row>
    <row r="77" spans="1:5">
      <c r="A77" t="s">
        <v>143</v>
      </c>
      <c r="B77" t="s">
        <v>140</v>
      </c>
      <c r="C77">
        <v>0</v>
      </c>
      <c r="E77" t="s">
        <v>144</v>
      </c>
    </row>
    <row r="78" spans="1:5">
      <c r="A78" t="s">
        <v>145</v>
      </c>
      <c r="B78" t="s">
        <v>140</v>
      </c>
      <c r="C78">
        <v>0</v>
      </c>
      <c r="E78" t="s">
        <v>146</v>
      </c>
    </row>
    <row r="79" spans="1:5">
      <c r="A79" t="s">
        <v>147</v>
      </c>
      <c r="B79" t="s">
        <v>140</v>
      </c>
      <c r="E79" t="s">
        <v>148</v>
      </c>
    </row>
    <row r="80" spans="1:5">
      <c r="A80" t="s">
        <v>149</v>
      </c>
      <c r="B80" t="s">
        <v>140</v>
      </c>
      <c r="E80" t="s">
        <v>150</v>
      </c>
    </row>
    <row r="82" spans="1:5">
      <c r="D82" t="s">
        <v>153</v>
      </c>
    </row>
    <row r="83" spans="1:5">
      <c r="A83" t="s">
        <v>139</v>
      </c>
      <c r="B83" t="s">
        <v>140</v>
      </c>
      <c r="E83" t="s">
        <v>141</v>
      </c>
    </row>
    <row r="84" spans="1:5">
      <c r="A84" t="s">
        <v>136</v>
      </c>
      <c r="B84" t="s">
        <v>121</v>
      </c>
      <c r="C84" t="s">
        <v>133</v>
      </c>
      <c r="E84" t="s">
        <v>112</v>
      </c>
    </row>
    <row r="85" spans="1:5">
      <c r="C85">
        <v>0</v>
      </c>
      <c r="E85" t="s">
        <v>142</v>
      </c>
    </row>
    <row r="86" spans="1:5">
      <c r="A86" t="s">
        <v>143</v>
      </c>
      <c r="B86" t="s">
        <v>140</v>
      </c>
      <c r="C86">
        <v>0</v>
      </c>
      <c r="E86" t="s">
        <v>144</v>
      </c>
    </row>
    <row r="87" spans="1:5">
      <c r="A87" t="s">
        <v>145</v>
      </c>
      <c r="B87" t="s">
        <v>140</v>
      </c>
      <c r="C87">
        <v>0</v>
      </c>
      <c r="E87" t="s">
        <v>146</v>
      </c>
    </row>
    <row r="88" spans="1:5">
      <c r="A88" t="s">
        <v>147</v>
      </c>
      <c r="B88" t="s">
        <v>140</v>
      </c>
      <c r="E88" t="s">
        <v>148</v>
      </c>
    </row>
    <row r="89" spans="1:5">
      <c r="A89" t="s">
        <v>149</v>
      </c>
      <c r="B89" t="s">
        <v>140</v>
      </c>
      <c r="E89" t="s">
        <v>150</v>
      </c>
    </row>
    <row r="94" spans="1:5">
      <c r="D94" t="s">
        <v>154</v>
      </c>
    </row>
    <row r="95" spans="1:5">
      <c r="A95" t="s">
        <v>155</v>
      </c>
      <c r="E95" t="s">
        <v>155</v>
      </c>
    </row>
    <row r="96" spans="1:5">
      <c r="A96" t="s">
        <v>8</v>
      </c>
      <c r="E96" t="s">
        <v>8</v>
      </c>
    </row>
    <row r="97" spans="1:5">
      <c r="A97" t="s">
        <v>156</v>
      </c>
      <c r="E97" t="s">
        <v>156</v>
      </c>
    </row>
    <row r="98" spans="1:5">
      <c r="A98" t="s">
        <v>9</v>
      </c>
      <c r="E98" t="s">
        <v>9</v>
      </c>
    </row>
    <row r="99" spans="1:5">
      <c r="A99" t="s">
        <v>157</v>
      </c>
      <c r="E99" t="s">
        <v>157</v>
      </c>
    </row>
    <row r="100" spans="1:5">
      <c r="A100" t="s">
        <v>10</v>
      </c>
      <c r="E100" t="s">
        <v>10</v>
      </c>
    </row>
    <row r="101" spans="1:5">
      <c r="A101" t="s">
        <v>11</v>
      </c>
      <c r="E101" t="s">
        <v>11</v>
      </c>
    </row>
    <row r="102" spans="1:5">
      <c r="A102" t="s">
        <v>12</v>
      </c>
      <c r="E102" t="s">
        <v>12</v>
      </c>
    </row>
    <row r="103" spans="1:5">
      <c r="A103" t="s">
        <v>158</v>
      </c>
      <c r="E103" t="s">
        <v>158</v>
      </c>
    </row>
    <row r="104" spans="1:5">
      <c r="A104" t="s">
        <v>14</v>
      </c>
      <c r="E104" t="s">
        <v>14</v>
      </c>
    </row>
    <row r="105" spans="1:5">
      <c r="A105" t="s">
        <v>15</v>
      </c>
      <c r="E105" t="s">
        <v>15</v>
      </c>
    </row>
    <row r="106" spans="1:5">
      <c r="A106" t="s">
        <v>16</v>
      </c>
      <c r="E106" t="s">
        <v>16</v>
      </c>
    </row>
    <row r="107" spans="1:5">
      <c r="A107" t="s">
        <v>17</v>
      </c>
      <c r="E107" t="s">
        <v>17</v>
      </c>
    </row>
    <row r="108" spans="1:5">
      <c r="A108" t="s">
        <v>17</v>
      </c>
      <c r="E108" t="s">
        <v>17</v>
      </c>
    </row>
    <row r="109" spans="1:5">
      <c r="A109" t="s">
        <v>18</v>
      </c>
      <c r="E109" t="s">
        <v>18</v>
      </c>
    </row>
    <row r="110" spans="1:5">
      <c r="A110" t="s">
        <v>19</v>
      </c>
      <c r="E110" t="s">
        <v>19</v>
      </c>
    </row>
    <row r="111" spans="1:5">
      <c r="A111" t="s">
        <v>159</v>
      </c>
      <c r="E111" t="s">
        <v>159</v>
      </c>
    </row>
    <row r="112" spans="1:5">
      <c r="A112" t="s">
        <v>20</v>
      </c>
      <c r="E112" t="s">
        <v>20</v>
      </c>
    </row>
    <row r="113" spans="1:5">
      <c r="A113" t="s">
        <v>21</v>
      </c>
      <c r="E113" t="s">
        <v>21</v>
      </c>
    </row>
    <row r="114" spans="1:5">
      <c r="A114" t="s">
        <v>22</v>
      </c>
      <c r="E114" t="s">
        <v>22</v>
      </c>
    </row>
    <row r="115" spans="1:5">
      <c r="A115" t="s">
        <v>23</v>
      </c>
      <c r="E115" t="s">
        <v>23</v>
      </c>
    </row>
    <row r="116" spans="1:5">
      <c r="A116" t="s">
        <v>24</v>
      </c>
      <c r="E116" t="s">
        <v>24</v>
      </c>
    </row>
    <row r="117" spans="1:5">
      <c r="A117" t="s">
        <v>25</v>
      </c>
      <c r="E117" t="s">
        <v>25</v>
      </c>
    </row>
    <row r="118" spans="1:5">
      <c r="A118" t="s">
        <v>26</v>
      </c>
      <c r="E118" t="s">
        <v>26</v>
      </c>
    </row>
    <row r="119" spans="1:5">
      <c r="A119" t="s">
        <v>27</v>
      </c>
      <c r="E119" t="s">
        <v>27</v>
      </c>
    </row>
    <row r="120" spans="1:5">
      <c r="A120" t="s">
        <v>28</v>
      </c>
      <c r="E120" t="s">
        <v>28</v>
      </c>
    </row>
    <row r="122" spans="1:5">
      <c r="A122" t="s">
        <v>29</v>
      </c>
      <c r="E122" t="s">
        <v>29</v>
      </c>
    </row>
    <row r="123" spans="1:5">
      <c r="A123" t="s">
        <v>4</v>
      </c>
      <c r="E123" t="s">
        <v>4</v>
      </c>
    </row>
    <row r="124" spans="1:5">
      <c r="A124" t="s">
        <v>5</v>
      </c>
      <c r="E124" t="s">
        <v>5</v>
      </c>
    </row>
    <row r="125" spans="1:5">
      <c r="A125" t="s">
        <v>6</v>
      </c>
      <c r="E125" t="s">
        <v>6</v>
      </c>
    </row>
    <row r="126" spans="1:5">
      <c r="A126" t="s">
        <v>160</v>
      </c>
      <c r="E126" t="s">
        <v>160</v>
      </c>
    </row>
    <row r="127" spans="1:5">
      <c r="A127" t="s">
        <v>161</v>
      </c>
      <c r="E127" t="s">
        <v>161</v>
      </c>
    </row>
    <row r="128" spans="1:5">
      <c r="A128" t="s">
        <v>162</v>
      </c>
      <c r="E128" t="s">
        <v>162</v>
      </c>
    </row>
    <row r="129" spans="1:5">
      <c r="A129" t="s">
        <v>163</v>
      </c>
      <c r="E129" t="s">
        <v>163</v>
      </c>
    </row>
    <row r="130" spans="1:5">
      <c r="A130" t="s">
        <v>164</v>
      </c>
      <c r="E130" t="s">
        <v>164</v>
      </c>
    </row>
    <row r="132" spans="1:5">
      <c r="D132" t="s">
        <v>165</v>
      </c>
    </row>
    <row r="133" spans="1:5">
      <c r="A133" t="s">
        <v>30</v>
      </c>
      <c r="E133" t="s">
        <v>30</v>
      </c>
    </row>
    <row r="134" spans="1:5">
      <c r="A134" t="s">
        <v>16</v>
      </c>
      <c r="E134" t="s">
        <v>16</v>
      </c>
    </row>
    <row r="135" spans="1:5">
      <c r="A135" t="s">
        <v>31</v>
      </c>
      <c r="E135" t="s">
        <v>31</v>
      </c>
    </row>
    <row r="136" spans="1:5">
      <c r="A136" t="s">
        <v>53</v>
      </c>
    </row>
    <row r="137" spans="1:5">
      <c r="A137" t="s">
        <v>53</v>
      </c>
    </row>
    <row r="138" spans="1:5">
      <c r="A138" t="s">
        <v>53</v>
      </c>
    </row>
    <row r="139" spans="1:5">
      <c r="A139" t="s">
        <v>45</v>
      </c>
      <c r="E139" t="s">
        <v>45</v>
      </c>
    </row>
    <row r="140" spans="1:5">
      <c r="A140" t="s">
        <v>53</v>
      </c>
    </row>
    <row r="141" spans="1:5">
      <c r="A141" t="s">
        <v>53</v>
      </c>
    </row>
    <row r="142" spans="1:5">
      <c r="A142" t="s">
        <v>53</v>
      </c>
    </row>
    <row r="143" spans="1:5">
      <c r="A143" t="s">
        <v>3</v>
      </c>
      <c r="E143" t="s">
        <v>3</v>
      </c>
    </row>
    <row r="144" spans="1:5">
      <c r="A144" t="s">
        <v>53</v>
      </c>
    </row>
    <row r="145" spans="1:5">
      <c r="A145" t="s">
        <v>53</v>
      </c>
    </row>
    <row r="146" spans="1:5">
      <c r="A146" t="s">
        <v>53</v>
      </c>
    </row>
    <row r="147" spans="1:5">
      <c r="A147" t="s">
        <v>2</v>
      </c>
      <c r="E147" t="s">
        <v>2</v>
      </c>
    </row>
    <row r="148" spans="1:5">
      <c r="A148" t="s">
        <v>53</v>
      </c>
    </row>
    <row r="149" spans="1:5">
      <c r="A149" t="s">
        <v>53</v>
      </c>
    </row>
    <row r="150" spans="1:5">
      <c r="A150" t="s">
        <v>166</v>
      </c>
      <c r="E150" t="s">
        <v>166</v>
      </c>
    </row>
    <row r="151" spans="1:5">
      <c r="A151" t="s">
        <v>167</v>
      </c>
      <c r="E151" t="s">
        <v>167</v>
      </c>
    </row>
    <row r="152" spans="1:5">
      <c r="A152" t="s">
        <v>53</v>
      </c>
    </row>
    <row r="153" spans="1:5">
      <c r="A153" t="s">
        <v>53</v>
      </c>
    </row>
    <row r="154" spans="1:5">
      <c r="A154" t="s">
        <v>39</v>
      </c>
      <c r="E154" t="s">
        <v>39</v>
      </c>
    </row>
    <row r="155" spans="1:5">
      <c r="A155" t="s">
        <v>46</v>
      </c>
      <c r="E155" t="s">
        <v>46</v>
      </c>
    </row>
    <row r="156" spans="1:5">
      <c r="A156" t="s">
        <v>53</v>
      </c>
    </row>
    <row r="157" spans="1:5">
      <c r="A157" t="s">
        <v>53</v>
      </c>
    </row>
    <row r="158" spans="1:5">
      <c r="A158" t="s">
        <v>40</v>
      </c>
      <c r="E158" t="s">
        <v>40</v>
      </c>
    </row>
    <row r="159" spans="1:5">
      <c r="A159" t="s">
        <v>46</v>
      </c>
      <c r="E159" t="s">
        <v>46</v>
      </c>
    </row>
    <row r="160" spans="1:5">
      <c r="A160" t="s">
        <v>32</v>
      </c>
      <c r="E160" t="s">
        <v>32</v>
      </c>
    </row>
    <row r="161" spans="1:5">
      <c r="A161" t="s">
        <v>168</v>
      </c>
      <c r="E161" t="s">
        <v>168</v>
      </c>
    </row>
    <row r="162" spans="1:5">
      <c r="A162" t="s">
        <v>41</v>
      </c>
      <c r="E162" t="s">
        <v>41</v>
      </c>
    </row>
    <row r="163" spans="1:5">
      <c r="A163" t="s">
        <v>47</v>
      </c>
      <c r="E163" t="s">
        <v>47</v>
      </c>
    </row>
    <row r="164" spans="1:5">
      <c r="A164" t="s">
        <v>33</v>
      </c>
      <c r="E164" t="s">
        <v>33</v>
      </c>
    </row>
    <row r="165" spans="1:5">
      <c r="A165" t="s">
        <v>37</v>
      </c>
      <c r="E165" t="s">
        <v>37</v>
      </c>
    </row>
    <row r="166" spans="1:5">
      <c r="A166" t="s">
        <v>169</v>
      </c>
      <c r="E166" t="s">
        <v>169</v>
      </c>
    </row>
    <row r="167" spans="1:5">
      <c r="A167" t="s">
        <v>48</v>
      </c>
      <c r="E167" t="s">
        <v>48</v>
      </c>
    </row>
    <row r="168" spans="1:5">
      <c r="A168" t="s">
        <v>34</v>
      </c>
      <c r="E168" t="s">
        <v>34</v>
      </c>
    </row>
    <row r="169" spans="1:5">
      <c r="A169" t="s">
        <v>170</v>
      </c>
      <c r="E169" t="s">
        <v>170</v>
      </c>
    </row>
    <row r="170" spans="1:5">
      <c r="A170" t="s">
        <v>171</v>
      </c>
      <c r="E170" t="s">
        <v>171</v>
      </c>
    </row>
    <row r="171" spans="1:5">
      <c r="A171" t="s">
        <v>49</v>
      </c>
      <c r="E171" t="s">
        <v>49</v>
      </c>
    </row>
    <row r="172" spans="1:5">
      <c r="A172" t="s">
        <v>53</v>
      </c>
    </row>
    <row r="173" spans="1:5">
      <c r="A173" t="s">
        <v>36</v>
      </c>
      <c r="E173" t="s">
        <v>36</v>
      </c>
    </row>
    <row r="174" spans="1:5">
      <c r="A174" t="s">
        <v>43</v>
      </c>
      <c r="E174" t="s">
        <v>43</v>
      </c>
    </row>
    <row r="175" spans="1:5">
      <c r="A175" t="s">
        <v>41</v>
      </c>
      <c r="E175" t="s">
        <v>41</v>
      </c>
    </row>
    <row r="176" spans="1:5">
      <c r="A176" t="s">
        <v>53</v>
      </c>
    </row>
    <row r="177" spans="1:5">
      <c r="A177" t="s">
        <v>36</v>
      </c>
      <c r="E177" t="s">
        <v>36</v>
      </c>
    </row>
    <row r="178" spans="1:5">
      <c r="A178" t="s">
        <v>44</v>
      </c>
      <c r="E178" t="s">
        <v>44</v>
      </c>
    </row>
    <row r="179" spans="1:5">
      <c r="A179" t="s">
        <v>41</v>
      </c>
      <c r="E179" t="s">
        <v>41</v>
      </c>
    </row>
    <row r="180" spans="1:5">
      <c r="A180" t="s">
        <v>35</v>
      </c>
      <c r="E180" t="s">
        <v>35</v>
      </c>
    </row>
    <row r="181" spans="1:5">
      <c r="A181" t="s">
        <v>38</v>
      </c>
      <c r="E181" t="s">
        <v>38</v>
      </c>
    </row>
    <row r="182" spans="1:5">
      <c r="A182" t="s">
        <v>40</v>
      </c>
      <c r="E182" t="s">
        <v>40</v>
      </c>
    </row>
    <row r="183" spans="1:5">
      <c r="A183" t="s">
        <v>50</v>
      </c>
      <c r="E183" t="s">
        <v>50</v>
      </c>
    </row>
    <row r="184" spans="1:5">
      <c r="A184" t="s">
        <v>172</v>
      </c>
      <c r="E184" t="s">
        <v>172</v>
      </c>
    </row>
    <row r="187" spans="1:5">
      <c r="D187" t="s">
        <v>173</v>
      </c>
    </row>
    <row r="188" spans="1:5">
      <c r="A188" t="s">
        <v>30</v>
      </c>
      <c r="E188" t="s">
        <v>30</v>
      </c>
    </row>
    <row r="189" spans="1:5">
      <c r="A189" t="s">
        <v>174</v>
      </c>
      <c r="E189" t="s">
        <v>174</v>
      </c>
    </row>
    <row r="190" spans="1:5">
      <c r="A190" t="s">
        <v>175</v>
      </c>
      <c r="E190" t="s">
        <v>175</v>
      </c>
    </row>
    <row r="191" spans="1:5">
      <c r="A191" t="s">
        <v>53</v>
      </c>
    </row>
    <row r="192" spans="1:5">
      <c r="A192" t="s">
        <v>53</v>
      </c>
    </row>
    <row r="193" spans="1:5">
      <c r="A193" t="s">
        <v>52</v>
      </c>
      <c r="E193" t="s">
        <v>52</v>
      </c>
    </row>
    <row r="194" spans="1:5">
      <c r="A194" t="s">
        <v>176</v>
      </c>
      <c r="E194" t="s">
        <v>176</v>
      </c>
    </row>
    <row r="195" spans="1:5">
      <c r="A195" t="s">
        <v>42</v>
      </c>
      <c r="E195" t="s">
        <v>42</v>
      </c>
    </row>
    <row r="196" spans="1:5">
      <c r="A196" t="s">
        <v>49</v>
      </c>
      <c r="E196" t="s">
        <v>49</v>
      </c>
    </row>
    <row r="197" spans="1:5">
      <c r="A197" t="s">
        <v>177</v>
      </c>
      <c r="E197" t="s">
        <v>177</v>
      </c>
    </row>
    <row r="198" spans="1:5">
      <c r="A198" t="s">
        <v>178</v>
      </c>
      <c r="E198" t="s">
        <v>178</v>
      </c>
    </row>
    <row r="199" spans="1:5">
      <c r="A199" t="s">
        <v>179</v>
      </c>
      <c r="E199" t="s">
        <v>179</v>
      </c>
    </row>
    <row r="200" spans="1:5">
      <c r="A200" t="s">
        <v>180</v>
      </c>
      <c r="E200" t="s">
        <v>180</v>
      </c>
    </row>
    <row r="201" spans="1:5">
      <c r="A201" t="s">
        <v>53</v>
      </c>
    </row>
    <row r="202" spans="1:5">
      <c r="A202" t="s">
        <v>53</v>
      </c>
    </row>
    <row r="203" spans="1:5">
      <c r="A203" t="s">
        <v>181</v>
      </c>
      <c r="E203" t="s">
        <v>181</v>
      </c>
    </row>
    <row r="204" spans="1:5">
      <c r="A204" t="s">
        <v>182</v>
      </c>
      <c r="E204" t="s">
        <v>182</v>
      </c>
    </row>
    <row r="205" spans="1:5">
      <c r="A205" t="s">
        <v>183</v>
      </c>
      <c r="E205" t="s">
        <v>183</v>
      </c>
    </row>
    <row r="206" spans="1:5">
      <c r="A206" t="s">
        <v>184</v>
      </c>
      <c r="E206" t="s">
        <v>184</v>
      </c>
    </row>
    <row r="207" spans="1:5">
      <c r="A207" t="s">
        <v>53</v>
      </c>
    </row>
    <row r="208" spans="1:5">
      <c r="A208" t="s">
        <v>53</v>
      </c>
    </row>
    <row r="209" spans="1:5">
      <c r="A209" t="s">
        <v>185</v>
      </c>
      <c r="E209" t="s">
        <v>185</v>
      </c>
    </row>
    <row r="210" spans="1:5">
      <c r="A210" t="s">
        <v>53</v>
      </c>
    </row>
    <row r="211" spans="1:5">
      <c r="A211" t="s">
        <v>53</v>
      </c>
    </row>
    <row r="212" spans="1:5">
      <c r="A212" t="s">
        <v>52</v>
      </c>
      <c r="E212" t="s">
        <v>52</v>
      </c>
    </row>
    <row r="213" spans="1:5">
      <c r="A213" t="s">
        <v>176</v>
      </c>
      <c r="E213" t="s">
        <v>176</v>
      </c>
    </row>
    <row r="214" spans="1:5">
      <c r="A214" t="s">
        <v>42</v>
      </c>
      <c r="E214" t="s">
        <v>42</v>
      </c>
    </row>
    <row r="215" spans="1:5">
      <c r="A215" t="s">
        <v>49</v>
      </c>
      <c r="E215" t="s">
        <v>49</v>
      </c>
    </row>
    <row r="216" spans="1:5">
      <c r="A216" t="s">
        <v>177</v>
      </c>
      <c r="E216" t="s">
        <v>177</v>
      </c>
    </row>
    <row r="217" spans="1:5">
      <c r="A217" t="s">
        <v>178</v>
      </c>
      <c r="E217" t="s">
        <v>178</v>
      </c>
    </row>
    <row r="218" spans="1:5">
      <c r="A218" t="s">
        <v>179</v>
      </c>
      <c r="E218" t="s">
        <v>179</v>
      </c>
    </row>
    <row r="219" spans="1:5">
      <c r="A219" t="s">
        <v>180</v>
      </c>
      <c r="E219" t="s">
        <v>180</v>
      </c>
    </row>
    <row r="220" spans="1:5">
      <c r="A220" t="s">
        <v>53</v>
      </c>
    </row>
    <row r="221" spans="1:5">
      <c r="A221" t="s">
        <v>53</v>
      </c>
    </row>
    <row r="222" spans="1:5">
      <c r="A222" t="s">
        <v>181</v>
      </c>
      <c r="E222" t="s">
        <v>181</v>
      </c>
    </row>
    <row r="223" spans="1:5">
      <c r="A223" t="s">
        <v>182</v>
      </c>
      <c r="E223" t="s">
        <v>182</v>
      </c>
    </row>
    <row r="224" spans="1:5">
      <c r="A224" t="s">
        <v>183</v>
      </c>
      <c r="E224" t="s">
        <v>183</v>
      </c>
    </row>
    <row r="225" spans="1:5">
      <c r="A225" t="s">
        <v>184</v>
      </c>
      <c r="E225" t="s">
        <v>184</v>
      </c>
    </row>
    <row r="226" spans="1:5">
      <c r="A226" t="s">
        <v>53</v>
      </c>
    </row>
    <row r="227" spans="1:5">
      <c r="A227" t="s">
        <v>53</v>
      </c>
    </row>
    <row r="228" spans="1:5">
      <c r="A228" t="s">
        <v>186</v>
      </c>
      <c r="E228" t="s">
        <v>186</v>
      </c>
    </row>
    <row r="229" spans="1:5">
      <c r="A229" t="s">
        <v>187</v>
      </c>
      <c r="E229" t="s">
        <v>187</v>
      </c>
    </row>
    <row r="230" spans="1:5">
      <c r="A230" t="s">
        <v>187</v>
      </c>
      <c r="E230" t="s">
        <v>187</v>
      </c>
    </row>
    <row r="231" spans="1:5">
      <c r="A231" t="s">
        <v>188</v>
      </c>
      <c r="E231" t="s">
        <v>188</v>
      </c>
    </row>
    <row r="232" spans="1:5">
      <c r="A232" t="s">
        <v>188</v>
      </c>
      <c r="E232" t="s">
        <v>188</v>
      </c>
    </row>
    <row r="233" spans="1:5">
      <c r="A233" t="s">
        <v>189</v>
      </c>
      <c r="E233" t="s">
        <v>189</v>
      </c>
    </row>
    <row r="236" spans="1:5">
      <c r="D236" t="s">
        <v>190</v>
      </c>
    </row>
    <row r="237" spans="1:5">
      <c r="A237" t="s">
        <v>30</v>
      </c>
      <c r="E237" t="s">
        <v>30</v>
      </c>
    </row>
    <row r="238" spans="1:5">
      <c r="A238" t="s">
        <v>16</v>
      </c>
      <c r="E238" t="s">
        <v>16</v>
      </c>
    </row>
    <row r="239" spans="1:5">
      <c r="A239" t="s">
        <v>31</v>
      </c>
      <c r="E239" t="s">
        <v>31</v>
      </c>
    </row>
    <row r="240" spans="1:5">
      <c r="A240" t="s">
        <v>53</v>
      </c>
    </row>
    <row r="241" spans="1:5">
      <c r="A241" t="s">
        <v>53</v>
      </c>
    </row>
    <row r="242" spans="1:5">
      <c r="A242" t="s">
        <v>52</v>
      </c>
      <c r="E242" t="s">
        <v>52</v>
      </c>
    </row>
    <row r="243" spans="1:5">
      <c r="A243" t="s">
        <v>191</v>
      </c>
      <c r="E243" t="s">
        <v>191</v>
      </c>
    </row>
    <row r="244" spans="1:5">
      <c r="A244" t="s">
        <v>192</v>
      </c>
      <c r="E244" t="s">
        <v>192</v>
      </c>
    </row>
    <row r="245" spans="1:5">
      <c r="A245" t="s">
        <v>50</v>
      </c>
      <c r="E245" t="s">
        <v>50</v>
      </c>
    </row>
    <row r="246" spans="1:5">
      <c r="A246" t="s">
        <v>193</v>
      </c>
      <c r="E246" t="s">
        <v>193</v>
      </c>
    </row>
    <row r="247" spans="1:5">
      <c r="A247" t="s">
        <v>49</v>
      </c>
      <c r="E247" t="s">
        <v>49</v>
      </c>
    </row>
    <row r="248" spans="1:5">
      <c r="A248" t="s">
        <v>194</v>
      </c>
      <c r="E248" t="s">
        <v>194</v>
      </c>
    </row>
    <row r="249" spans="1:5">
      <c r="A249" t="s">
        <v>195</v>
      </c>
      <c r="E249" t="s">
        <v>195</v>
      </c>
    </row>
    <row r="250" spans="1:5">
      <c r="A250" t="s">
        <v>196</v>
      </c>
      <c r="E250" t="s">
        <v>196</v>
      </c>
    </row>
    <row r="251" spans="1:5">
      <c r="A251" t="s">
        <v>179</v>
      </c>
      <c r="E251" t="s">
        <v>179</v>
      </c>
    </row>
    <row r="252" spans="1:5">
      <c r="A252" t="s">
        <v>53</v>
      </c>
    </row>
    <row r="253" spans="1:5">
      <c r="A253" t="s">
        <v>53</v>
      </c>
    </row>
    <row r="254" spans="1:5">
      <c r="A254" t="s">
        <v>180</v>
      </c>
      <c r="E254" t="s">
        <v>180</v>
      </c>
    </row>
    <row r="255" spans="1:5">
      <c r="A255" t="s">
        <v>181</v>
      </c>
      <c r="E255" t="s">
        <v>181</v>
      </c>
    </row>
    <row r="256" spans="1:5">
      <c r="A256" t="s">
        <v>182</v>
      </c>
      <c r="E256" t="s">
        <v>182</v>
      </c>
    </row>
    <row r="257" spans="1:5">
      <c r="A257" t="s">
        <v>183</v>
      </c>
      <c r="E257" t="s">
        <v>183</v>
      </c>
    </row>
    <row r="258" spans="1:5">
      <c r="A258" t="s">
        <v>53</v>
      </c>
    </row>
    <row r="259" spans="1:5">
      <c r="A259" t="s">
        <v>197</v>
      </c>
      <c r="E259" t="s">
        <v>197</v>
      </c>
    </row>
    <row r="260" spans="1:5">
      <c r="A260" t="s">
        <v>198</v>
      </c>
      <c r="E260" t="s">
        <v>198</v>
      </c>
    </row>
    <row r="261" spans="1:5">
      <c r="A261" t="s">
        <v>199</v>
      </c>
      <c r="E261" t="s">
        <v>199</v>
      </c>
    </row>
    <row r="262" spans="1:5">
      <c r="A262" t="s">
        <v>53</v>
      </c>
    </row>
    <row r="263" spans="1:5">
      <c r="A263" t="s">
        <v>200</v>
      </c>
      <c r="E263" t="s">
        <v>200</v>
      </c>
    </row>
    <row r="264" spans="1:5">
      <c r="A264" t="s">
        <v>53</v>
      </c>
    </row>
    <row r="265" spans="1:5">
      <c r="A265" t="s">
        <v>53</v>
      </c>
    </row>
    <row r="266" spans="1:5">
      <c r="A266" t="s">
        <v>201</v>
      </c>
      <c r="E266" t="s">
        <v>201</v>
      </c>
    </row>
    <row r="267" spans="1:5">
      <c r="A267" t="s">
        <v>202</v>
      </c>
      <c r="E267" t="s">
        <v>202</v>
      </c>
    </row>
    <row r="268" spans="1:5">
      <c r="A268" t="s">
        <v>203</v>
      </c>
      <c r="E268" t="s">
        <v>203</v>
      </c>
    </row>
    <row r="269" spans="1:5">
      <c r="A269" t="s">
        <v>204</v>
      </c>
      <c r="E269" t="s">
        <v>204</v>
      </c>
    </row>
    <row r="270" spans="1:5">
      <c r="A270" t="s">
        <v>205</v>
      </c>
      <c r="E270" t="s">
        <v>205</v>
      </c>
    </row>
    <row r="271" spans="1:5">
      <c r="A271" t="s">
        <v>206</v>
      </c>
      <c r="E271" t="s">
        <v>206</v>
      </c>
    </row>
    <row r="272" spans="1:5">
      <c r="A272" t="s">
        <v>207</v>
      </c>
      <c r="E272" t="s">
        <v>207</v>
      </c>
    </row>
    <row r="273" spans="1:5">
      <c r="A273" t="s">
        <v>208</v>
      </c>
      <c r="E273" t="s">
        <v>208</v>
      </c>
    </row>
    <row r="274" spans="1:5">
      <c r="A274" t="s">
        <v>202</v>
      </c>
      <c r="E274" t="s">
        <v>202</v>
      </c>
    </row>
    <row r="275" spans="1:5">
      <c r="A275" t="s">
        <v>203</v>
      </c>
      <c r="E275" t="s">
        <v>203</v>
      </c>
    </row>
    <row r="276" spans="1:5">
      <c r="A276" t="s">
        <v>35</v>
      </c>
      <c r="E276" t="s">
        <v>35</v>
      </c>
    </row>
    <row r="277" spans="1:5">
      <c r="A277" t="s">
        <v>209</v>
      </c>
      <c r="E277" t="s">
        <v>209</v>
      </c>
    </row>
    <row r="278" spans="1:5">
      <c r="A278" t="s">
        <v>210</v>
      </c>
      <c r="E278" t="s">
        <v>210</v>
      </c>
    </row>
    <row r="279" spans="1:5">
      <c r="A279" t="s">
        <v>211</v>
      </c>
      <c r="E279" t="s">
        <v>211</v>
      </c>
    </row>
    <row r="280" spans="1:5">
      <c r="A280" t="s">
        <v>212</v>
      </c>
      <c r="E280" t="s">
        <v>212</v>
      </c>
    </row>
    <row r="281" spans="1:5">
      <c r="A281" t="s">
        <v>213</v>
      </c>
      <c r="E281" t="s">
        <v>213</v>
      </c>
    </row>
    <row r="282" spans="1:5">
      <c r="A282" t="s">
        <v>211</v>
      </c>
      <c r="E282" t="s">
        <v>211</v>
      </c>
    </row>
    <row r="283" spans="1:5">
      <c r="A283" t="s">
        <v>212</v>
      </c>
      <c r="E283" t="s">
        <v>212</v>
      </c>
    </row>
    <row r="284" spans="1:5">
      <c r="A284" t="s">
        <v>214</v>
      </c>
      <c r="E284" t="s">
        <v>214</v>
      </c>
    </row>
    <row r="285" spans="1:5">
      <c r="A285" t="s">
        <v>50</v>
      </c>
      <c r="E285" t="s">
        <v>50</v>
      </c>
    </row>
    <row r="286" spans="1:5">
      <c r="A286" t="s">
        <v>215</v>
      </c>
      <c r="E286" t="s">
        <v>215</v>
      </c>
    </row>
    <row r="287" spans="1:5">
      <c r="A287" t="s">
        <v>216</v>
      </c>
      <c r="E287" t="s">
        <v>216</v>
      </c>
    </row>
    <row r="288" spans="1:5">
      <c r="A288" t="s">
        <v>217</v>
      </c>
      <c r="E288" t="s">
        <v>217</v>
      </c>
    </row>
    <row r="289" spans="1:5">
      <c r="A289" t="s">
        <v>24</v>
      </c>
      <c r="E289" t="s">
        <v>24</v>
      </c>
    </row>
    <row r="290" spans="1:5">
      <c r="A290" t="s">
        <v>214</v>
      </c>
      <c r="E290" t="s">
        <v>214</v>
      </c>
    </row>
    <row r="291" spans="1:5">
      <c r="A291" t="s">
        <v>53</v>
      </c>
    </row>
    <row r="292" spans="1:5">
      <c r="A292" t="s">
        <v>218</v>
      </c>
      <c r="E292" t="s">
        <v>218</v>
      </c>
    </row>
    <row r="293" spans="1:5">
      <c r="A293" t="s">
        <v>219</v>
      </c>
      <c r="E293" t="s">
        <v>219</v>
      </c>
    </row>
    <row r="294" spans="1:5">
      <c r="A294" t="s">
        <v>186</v>
      </c>
      <c r="E294" t="s">
        <v>186</v>
      </c>
    </row>
    <row r="295" spans="1:5">
      <c r="A295" t="s">
        <v>220</v>
      </c>
      <c r="E295" t="s">
        <v>220</v>
      </c>
    </row>
    <row r="296" spans="1:5">
      <c r="A296" t="s">
        <v>221</v>
      </c>
      <c r="E296" t="s">
        <v>221</v>
      </c>
    </row>
    <row r="297" spans="1:5">
      <c r="A297" t="s">
        <v>1</v>
      </c>
      <c r="E297" t="s">
        <v>1</v>
      </c>
    </row>
    <row r="298" spans="1:5">
      <c r="A298" t="s">
        <v>53</v>
      </c>
    </row>
    <row r="299" spans="1:5">
      <c r="A299" t="s">
        <v>222</v>
      </c>
      <c r="E299" t="s">
        <v>222</v>
      </c>
    </row>
    <row r="300" spans="1:5">
      <c r="A300" t="s">
        <v>223</v>
      </c>
      <c r="E300" t="s">
        <v>223</v>
      </c>
    </row>
    <row r="301" spans="1:5">
      <c r="A301" t="s">
        <v>224</v>
      </c>
      <c r="E301" t="s">
        <v>224</v>
      </c>
    </row>
    <row r="302" spans="1:5">
      <c r="A302" t="s">
        <v>224</v>
      </c>
      <c r="E302" t="s">
        <v>224</v>
      </c>
    </row>
    <row r="303" spans="1:5">
      <c r="A303" t="s">
        <v>225</v>
      </c>
      <c r="E303" t="s">
        <v>225</v>
      </c>
    </row>
    <row r="304" spans="1:5">
      <c r="A304" t="s">
        <v>226</v>
      </c>
      <c r="E304" t="s">
        <v>226</v>
      </c>
    </row>
    <row r="305" spans="1:5">
      <c r="A305" t="s">
        <v>227</v>
      </c>
      <c r="E305" t="s">
        <v>227</v>
      </c>
    </row>
    <row r="306" spans="1:5">
      <c r="A306" t="s">
        <v>228</v>
      </c>
      <c r="E306" t="s">
        <v>228</v>
      </c>
    </row>
    <row r="307" spans="1:5">
      <c r="A307" t="s">
        <v>229</v>
      </c>
      <c r="E307" t="s">
        <v>229</v>
      </c>
    </row>
    <row r="308" spans="1:5">
      <c r="A308" t="s">
        <v>0</v>
      </c>
      <c r="E308" t="s">
        <v>0</v>
      </c>
    </row>
    <row r="309" spans="1:5">
      <c r="A309" t="s">
        <v>53</v>
      </c>
    </row>
    <row r="310" spans="1:5">
      <c r="A310" t="s">
        <v>230</v>
      </c>
      <c r="E310" t="s">
        <v>230</v>
      </c>
    </row>
    <row r="311" spans="1:5">
      <c r="A311" t="s">
        <v>231</v>
      </c>
      <c r="E311" t="s">
        <v>231</v>
      </c>
    </row>
    <row r="312" spans="1:5">
      <c r="A312" t="s">
        <v>232</v>
      </c>
      <c r="E312" t="s">
        <v>232</v>
      </c>
    </row>
    <row r="315" spans="1:5">
      <c r="D315" t="s">
        <v>233</v>
      </c>
    </row>
    <row r="316" spans="1:5">
      <c r="A316" t="s">
        <v>56</v>
      </c>
      <c r="E316" t="s">
        <v>56</v>
      </c>
    </row>
    <row r="317" spans="1:5">
      <c r="A317" t="s">
        <v>62</v>
      </c>
      <c r="E317" t="s">
        <v>62</v>
      </c>
    </row>
    <row r="319" spans="1:5">
      <c r="A319" t="s">
        <v>57</v>
      </c>
      <c r="E319" t="s">
        <v>57</v>
      </c>
    </row>
    <row r="320" spans="1:5">
      <c r="A320" t="s">
        <v>63</v>
      </c>
      <c r="E320" t="s">
        <v>63</v>
      </c>
    </row>
    <row r="322" spans="1:5">
      <c r="A322" t="s">
        <v>58</v>
      </c>
      <c r="E322" t="s">
        <v>58</v>
      </c>
    </row>
    <row r="323" spans="1:5">
      <c r="A323" t="s">
        <v>50</v>
      </c>
      <c r="E323" t="s">
        <v>50</v>
      </c>
    </row>
    <row r="325" spans="1:5">
      <c r="A325" t="s">
        <v>59</v>
      </c>
      <c r="E325" t="s">
        <v>59</v>
      </c>
    </row>
    <row r="327" spans="1:5">
      <c r="A327" t="s">
        <v>36</v>
      </c>
      <c r="E327" t="s">
        <v>36</v>
      </c>
    </row>
    <row r="328" spans="1:5">
      <c r="A328" t="s">
        <v>51</v>
      </c>
      <c r="E328" t="s">
        <v>51</v>
      </c>
    </row>
    <row r="329" spans="1:5">
      <c r="A329" t="s">
        <v>65</v>
      </c>
      <c r="E329" t="s">
        <v>65</v>
      </c>
    </row>
    <row r="330" spans="1:5">
      <c r="A330" t="s">
        <v>66</v>
      </c>
      <c r="E330" t="s">
        <v>66</v>
      </c>
    </row>
    <row r="331" spans="1:5">
      <c r="A331" t="s">
        <v>67</v>
      </c>
      <c r="E331" t="s">
        <v>67</v>
      </c>
    </row>
    <row r="332" spans="1:5">
      <c r="A332" t="s">
        <v>68</v>
      </c>
      <c r="E332" t="s">
        <v>68</v>
      </c>
    </row>
    <row r="333" spans="1:5">
      <c r="A333" t="s">
        <v>70</v>
      </c>
      <c r="E333" t="s">
        <v>70</v>
      </c>
    </row>
    <row r="334" spans="1:5">
      <c r="A334" t="s">
        <v>72</v>
      </c>
      <c r="E334" t="s">
        <v>72</v>
      </c>
    </row>
    <row r="335" spans="1:5">
      <c r="A335" t="s">
        <v>73</v>
      </c>
      <c r="E335" t="s">
        <v>73</v>
      </c>
    </row>
    <row r="336" spans="1:5">
      <c r="A336" t="s">
        <v>75</v>
      </c>
      <c r="E336" t="s">
        <v>75</v>
      </c>
    </row>
    <row r="337" spans="1:5">
      <c r="A337" t="s">
        <v>76</v>
      </c>
      <c r="E337" t="s">
        <v>76</v>
      </c>
    </row>
    <row r="338" spans="1:5">
      <c r="A338" t="s">
        <v>78</v>
      </c>
      <c r="E338" t="s">
        <v>78</v>
      </c>
    </row>
    <row r="339" spans="1:5">
      <c r="A339" t="s">
        <v>79</v>
      </c>
      <c r="E339" t="s">
        <v>79</v>
      </c>
    </row>
    <row r="340" spans="1:5">
      <c r="A340" t="s">
        <v>81</v>
      </c>
      <c r="E340" t="s">
        <v>81</v>
      </c>
    </row>
    <row r="341" spans="1:5">
      <c r="A341" t="s">
        <v>82</v>
      </c>
      <c r="E341" t="s">
        <v>82</v>
      </c>
    </row>
    <row r="342" spans="1:5">
      <c r="A342" t="s">
        <v>84</v>
      </c>
      <c r="E342" t="s">
        <v>84</v>
      </c>
    </row>
    <row r="343" spans="1:5">
      <c r="A343" t="s">
        <v>86</v>
      </c>
      <c r="E343" t="s">
        <v>86</v>
      </c>
    </row>
    <row r="344" spans="1:5">
      <c r="A344" t="s">
        <v>88</v>
      </c>
      <c r="E344" t="s">
        <v>88</v>
      </c>
    </row>
    <row r="345" spans="1:5">
      <c r="A345" t="s">
        <v>89</v>
      </c>
      <c r="E345" t="s">
        <v>89</v>
      </c>
    </row>
    <row r="346" spans="1:5">
      <c r="A346" t="s">
        <v>90</v>
      </c>
      <c r="E346" t="s">
        <v>90</v>
      </c>
    </row>
    <row r="347" spans="1:5">
      <c r="A347" t="s">
        <v>91</v>
      </c>
      <c r="E347" t="s">
        <v>91</v>
      </c>
    </row>
    <row r="348" spans="1:5">
      <c r="A348" t="s">
        <v>92</v>
      </c>
      <c r="E348" t="s">
        <v>92</v>
      </c>
    </row>
    <row r="349" spans="1:5">
      <c r="A349" t="s">
        <v>93</v>
      </c>
      <c r="E349" t="s">
        <v>93</v>
      </c>
    </row>
    <row r="350" spans="1:5">
      <c r="A350" t="s">
        <v>94</v>
      </c>
      <c r="E350" t="s">
        <v>94</v>
      </c>
    </row>
    <row r="351" spans="1:5">
      <c r="A351" t="s">
        <v>95</v>
      </c>
      <c r="E351" t="s">
        <v>95</v>
      </c>
    </row>
    <row r="354" spans="1:5">
      <c r="A354" t="s">
        <v>60</v>
      </c>
      <c r="E354" t="s">
        <v>60</v>
      </c>
    </row>
    <row r="355" spans="1:5">
      <c r="A355" t="s">
        <v>64</v>
      </c>
      <c r="E355" t="s">
        <v>64</v>
      </c>
    </row>
    <row r="357" spans="1:5">
      <c r="A357" t="s">
        <v>61</v>
      </c>
      <c r="E357" t="s">
        <v>61</v>
      </c>
    </row>
    <row r="359" spans="1:5">
      <c r="A359" t="s">
        <v>56</v>
      </c>
      <c r="E359" t="s">
        <v>56</v>
      </c>
    </row>
    <row r="361" spans="1:5">
      <c r="A361" t="s">
        <v>69</v>
      </c>
      <c r="E361" t="s">
        <v>69</v>
      </c>
    </row>
    <row r="362" spans="1:5">
      <c r="A362" t="s">
        <v>71</v>
      </c>
      <c r="E362" t="s">
        <v>71</v>
      </c>
    </row>
    <row r="363" spans="1:5">
      <c r="A363" t="s">
        <v>74</v>
      </c>
      <c r="E363" t="s">
        <v>74</v>
      </c>
    </row>
    <row r="364" spans="1:5">
      <c r="A364" t="s">
        <v>77</v>
      </c>
      <c r="E364" t="s">
        <v>77</v>
      </c>
    </row>
    <row r="365" spans="1:5">
      <c r="A365" t="s">
        <v>80</v>
      </c>
      <c r="E365" t="s">
        <v>80</v>
      </c>
    </row>
    <row r="366" spans="1:5">
      <c r="A366" t="s">
        <v>83</v>
      </c>
      <c r="E366" t="s">
        <v>83</v>
      </c>
    </row>
    <row r="367" spans="1:5">
      <c r="A367" t="s">
        <v>85</v>
      </c>
      <c r="E367" t="s">
        <v>85</v>
      </c>
    </row>
    <row r="368" spans="1:5">
      <c r="A368" t="s">
        <v>87</v>
      </c>
      <c r="E368" t="s">
        <v>87</v>
      </c>
    </row>
    <row r="371" spans="1:5">
      <c r="A371" t="s">
        <v>24</v>
      </c>
      <c r="E371" t="s">
        <v>24</v>
      </c>
    </row>
    <row r="374" spans="1:5">
      <c r="D374" t="s">
        <v>234</v>
      </c>
    </row>
    <row r="375" spans="1:5">
      <c r="A375" t="s">
        <v>235</v>
      </c>
      <c r="E375" t="s">
        <v>235</v>
      </c>
    </row>
    <row r="376" spans="1:5">
      <c r="A376" t="s">
        <v>236</v>
      </c>
      <c r="E376" t="s">
        <v>236</v>
      </c>
    </row>
    <row r="377" spans="1:5">
      <c r="A377" t="s">
        <v>237</v>
      </c>
      <c r="E377" t="s">
        <v>237</v>
      </c>
    </row>
    <row r="378" spans="1:5">
      <c r="A378" t="s">
        <v>238</v>
      </c>
      <c r="E378" t="s">
        <v>238</v>
      </c>
    </row>
    <row r="379" spans="1:5">
      <c r="A379" t="s">
        <v>239</v>
      </c>
      <c r="E379" t="s">
        <v>239</v>
      </c>
    </row>
    <row r="381" spans="1:5">
      <c r="A381" t="s">
        <v>240</v>
      </c>
      <c r="E381" t="s">
        <v>240</v>
      </c>
    </row>
    <row r="382" spans="1:5">
      <c r="A382" t="s">
        <v>241</v>
      </c>
      <c r="E382" t="s">
        <v>241</v>
      </c>
    </row>
    <row r="384" spans="1:5">
      <c r="A384" t="s">
        <v>242</v>
      </c>
      <c r="E384" t="s">
        <v>242</v>
      </c>
    </row>
    <row r="385" spans="1:5">
      <c r="A385" t="s">
        <v>243</v>
      </c>
      <c r="E385" t="s">
        <v>243</v>
      </c>
    </row>
    <row r="387" spans="1:5">
      <c r="A387" t="s">
        <v>244</v>
      </c>
      <c r="E387" t="s">
        <v>244</v>
      </c>
    </row>
    <row r="388" spans="1:5">
      <c r="A388" t="s">
        <v>245</v>
      </c>
      <c r="E388" t="s">
        <v>245</v>
      </c>
    </row>
    <row r="390" spans="1:5">
      <c r="A390" t="s">
        <v>246</v>
      </c>
      <c r="E390" t="s">
        <v>246</v>
      </c>
    </row>
    <row r="391" spans="1:5">
      <c r="A391" t="s">
        <v>247</v>
      </c>
      <c r="E391" t="s">
        <v>247</v>
      </c>
    </row>
    <row r="393" spans="1:5">
      <c r="A393" t="s">
        <v>248</v>
      </c>
      <c r="E393" t="s">
        <v>248</v>
      </c>
    </row>
    <row r="394" spans="1:5">
      <c r="A394" t="s">
        <v>249</v>
      </c>
      <c r="E394" t="s">
        <v>249</v>
      </c>
    </row>
    <row r="396" spans="1:5">
      <c r="A396" t="s">
        <v>250</v>
      </c>
      <c r="E396" t="s">
        <v>250</v>
      </c>
    </row>
    <row r="397" spans="1:5">
      <c r="A397" t="s">
        <v>251</v>
      </c>
      <c r="B397" t="s">
        <v>252</v>
      </c>
      <c r="E397" t="s">
        <v>252</v>
      </c>
    </row>
    <row r="398" spans="1:5">
      <c r="B398" t="s">
        <v>253</v>
      </c>
      <c r="E398" t="s">
        <v>253</v>
      </c>
    </row>
    <row r="399" spans="1:5">
      <c r="B399" t="s">
        <v>254</v>
      </c>
      <c r="E399" t="s">
        <v>254</v>
      </c>
    </row>
    <row r="400" spans="1:5">
      <c r="B400" t="s">
        <v>255</v>
      </c>
      <c r="E400" t="s">
        <v>255</v>
      </c>
    </row>
    <row r="402" spans="1:5">
      <c r="A402" t="s">
        <v>238</v>
      </c>
      <c r="E402" t="s">
        <v>238</v>
      </c>
    </row>
    <row r="403" spans="1:5">
      <c r="A403" t="s">
        <v>239</v>
      </c>
      <c r="E403" t="s">
        <v>239</v>
      </c>
    </row>
    <row r="405" spans="1:5">
      <c r="A405" t="s">
        <v>240</v>
      </c>
      <c r="E405" t="s">
        <v>240</v>
      </c>
    </row>
    <row r="406" spans="1:5">
      <c r="A406" t="s">
        <v>241</v>
      </c>
      <c r="E406" t="s">
        <v>241</v>
      </c>
    </row>
    <row r="408" spans="1:5">
      <c r="A408" t="s">
        <v>242</v>
      </c>
      <c r="E408" t="s">
        <v>242</v>
      </c>
    </row>
    <row r="409" spans="1:5">
      <c r="A409" t="s">
        <v>256</v>
      </c>
      <c r="E409" t="s">
        <v>256</v>
      </c>
    </row>
    <row r="411" spans="1:5">
      <c r="A411" t="s">
        <v>244</v>
      </c>
      <c r="E411" t="s">
        <v>244</v>
      </c>
    </row>
    <row r="412" spans="1:5">
      <c r="A412" t="s">
        <v>245</v>
      </c>
      <c r="E412" t="s">
        <v>245</v>
      </c>
    </row>
    <row r="414" spans="1:5">
      <c r="A414" t="s">
        <v>246</v>
      </c>
      <c r="E414" t="s">
        <v>246</v>
      </c>
    </row>
    <row r="415" spans="1:5">
      <c r="A415" t="s">
        <v>247</v>
      </c>
      <c r="E415" t="s">
        <v>247</v>
      </c>
    </row>
    <row r="417" spans="1:5">
      <c r="A417" t="s">
        <v>248</v>
      </c>
      <c r="E417" t="s">
        <v>248</v>
      </c>
    </row>
    <row r="418" spans="1:5">
      <c r="A418" t="s">
        <v>249</v>
      </c>
      <c r="E418" t="s">
        <v>249</v>
      </c>
    </row>
    <row r="422" spans="1:5">
      <c r="D422" t="s">
        <v>257</v>
      </c>
    </row>
    <row r="423" spans="1:5">
      <c r="A423" t="s">
        <v>258</v>
      </c>
      <c r="E423" t="s">
        <v>258</v>
      </c>
    </row>
    <row r="424" spans="1:5">
      <c r="A424" t="s">
        <v>236</v>
      </c>
      <c r="E424" t="s">
        <v>236</v>
      </c>
    </row>
    <row r="425" spans="1:5">
      <c r="A425" t="s">
        <v>237</v>
      </c>
      <c r="E425" t="s">
        <v>237</v>
      </c>
    </row>
    <row r="426" spans="1:5">
      <c r="A426" t="s">
        <v>259</v>
      </c>
      <c r="E426" t="s">
        <v>259</v>
      </c>
    </row>
    <row r="427" spans="1:5">
      <c r="A427" t="s">
        <v>252</v>
      </c>
      <c r="E427" t="s">
        <v>252</v>
      </c>
    </row>
    <row r="428" spans="1:5">
      <c r="A428" t="s">
        <v>238</v>
      </c>
      <c r="E428" t="s">
        <v>238</v>
      </c>
    </row>
    <row r="429" spans="1:5">
      <c r="A429" t="s">
        <v>260</v>
      </c>
      <c r="E429" t="s">
        <v>260</v>
      </c>
    </row>
    <row r="431" spans="1:5">
      <c r="A431" t="s">
        <v>261</v>
      </c>
      <c r="E431" t="s">
        <v>261</v>
      </c>
    </row>
    <row r="432" spans="1:5">
      <c r="A432" t="s">
        <v>262</v>
      </c>
      <c r="B432" t="s">
        <v>263</v>
      </c>
      <c r="D432" t="s">
        <v>264</v>
      </c>
      <c r="E432" t="s">
        <v>263</v>
      </c>
    </row>
    <row r="433" spans="1:5">
      <c r="B433" t="s">
        <v>265</v>
      </c>
      <c r="E433" t="s">
        <v>265</v>
      </c>
    </row>
    <row r="434" spans="1:5">
      <c r="B434" t="s">
        <v>266</v>
      </c>
      <c r="E434" t="s">
        <v>266</v>
      </c>
    </row>
    <row r="436" spans="1:5">
      <c r="A436" t="s">
        <v>267</v>
      </c>
      <c r="E436" t="s">
        <v>267</v>
      </c>
    </row>
    <row r="437" spans="1:5">
      <c r="A437" t="s">
        <v>268</v>
      </c>
      <c r="E437" t="s">
        <v>268</v>
      </c>
    </row>
    <row r="439" spans="1:5">
      <c r="A439" t="s">
        <v>269</v>
      </c>
      <c r="E439" t="s">
        <v>269</v>
      </c>
    </row>
    <row r="440" spans="1:5">
      <c r="A440" t="s">
        <v>270</v>
      </c>
      <c r="E440" t="s">
        <v>270</v>
      </c>
    </row>
    <row r="442" spans="1:5">
      <c r="A442" t="s">
        <v>271</v>
      </c>
      <c r="E442" t="s">
        <v>271</v>
      </c>
    </row>
    <row r="443" spans="1:5">
      <c r="A443" t="s">
        <v>272</v>
      </c>
      <c r="E443" t="s">
        <v>272</v>
      </c>
    </row>
    <row r="445" spans="1:5">
      <c r="A445" t="s">
        <v>273</v>
      </c>
      <c r="E445" t="s">
        <v>273</v>
      </c>
    </row>
    <row r="446" spans="1:5">
      <c r="A446" t="s">
        <v>274</v>
      </c>
      <c r="E446" t="s">
        <v>274</v>
      </c>
    </row>
    <row r="448" spans="1:5">
      <c r="A448" t="s">
        <v>275</v>
      </c>
      <c r="E448" t="s">
        <v>275</v>
      </c>
    </row>
    <row r="449" spans="1:5">
      <c r="A449" t="s">
        <v>276</v>
      </c>
      <c r="E449" t="s">
        <v>276</v>
      </c>
    </row>
    <row r="451" spans="1:5">
      <c r="A451" t="s">
        <v>277</v>
      </c>
      <c r="E451" t="s">
        <v>277</v>
      </c>
    </row>
    <row r="452" spans="1:5">
      <c r="A452" t="s">
        <v>276</v>
      </c>
      <c r="E452" t="s">
        <v>276</v>
      </c>
    </row>
    <row r="454" spans="1:5">
      <c r="A454" t="s">
        <v>278</v>
      </c>
      <c r="E454" t="s">
        <v>278</v>
      </c>
    </row>
    <row r="455" spans="1:5">
      <c r="A455" t="s">
        <v>279</v>
      </c>
      <c r="E455" t="s">
        <v>279</v>
      </c>
    </row>
    <row r="457" spans="1:5">
      <c r="A457" t="s">
        <v>280</v>
      </c>
      <c r="E457" t="s">
        <v>280</v>
      </c>
    </row>
    <row r="458" spans="1:5">
      <c r="A458" t="s">
        <v>281</v>
      </c>
      <c r="E458" t="s">
        <v>281</v>
      </c>
    </row>
    <row r="460" spans="1:5">
      <c r="A460" t="s">
        <v>282</v>
      </c>
      <c r="E460" t="s">
        <v>282</v>
      </c>
    </row>
    <row r="461" spans="1:5">
      <c r="A461" t="s">
        <v>283</v>
      </c>
      <c r="E461" t="s">
        <v>283</v>
      </c>
    </row>
    <row r="463" spans="1:5">
      <c r="A463" t="s">
        <v>284</v>
      </c>
      <c r="E463" t="s">
        <v>284</v>
      </c>
    </row>
    <row r="464" spans="1:5">
      <c r="A464" t="s">
        <v>285</v>
      </c>
      <c r="B464" t="s">
        <v>286</v>
      </c>
      <c r="E464" t="s">
        <v>286</v>
      </c>
    </row>
    <row r="465" spans="1:5">
      <c r="B465" t="s">
        <v>287</v>
      </c>
      <c r="E465" t="s">
        <v>287</v>
      </c>
    </row>
    <row r="466" spans="1:5">
      <c r="B466" t="s">
        <v>53</v>
      </c>
    </row>
    <row r="467" spans="1:5">
      <c r="A467" t="s">
        <v>288</v>
      </c>
      <c r="E467" t="s">
        <v>288</v>
      </c>
    </row>
    <row r="468" spans="1:5">
      <c r="A468" t="s">
        <v>289</v>
      </c>
      <c r="B468" t="s">
        <v>290</v>
      </c>
      <c r="E468" t="s">
        <v>290</v>
      </c>
    </row>
    <row r="469" spans="1:5">
      <c r="B469" t="s">
        <v>291</v>
      </c>
      <c r="E469" t="s">
        <v>291</v>
      </c>
    </row>
    <row r="470" spans="1:5">
      <c r="B470" t="s">
        <v>292</v>
      </c>
      <c r="E470" t="s">
        <v>292</v>
      </c>
    </row>
    <row r="472" spans="1:5">
      <c r="A472" t="s">
        <v>293</v>
      </c>
      <c r="E472" t="s">
        <v>293</v>
      </c>
    </row>
    <row r="473" spans="1:5">
      <c r="A473" t="s">
        <v>294</v>
      </c>
      <c r="E473" t="s">
        <v>294</v>
      </c>
    </row>
    <row r="475" spans="1:5">
      <c r="A475" t="s">
        <v>295</v>
      </c>
      <c r="E475" t="s">
        <v>295</v>
      </c>
    </row>
    <row r="476" spans="1:5">
      <c r="A476" t="s">
        <v>296</v>
      </c>
      <c r="E476" t="s">
        <v>296</v>
      </c>
    </row>
    <row r="478" spans="1:5">
      <c r="A478" t="s">
        <v>297</v>
      </c>
      <c r="E478" t="s">
        <v>297</v>
      </c>
    </row>
    <row r="479" spans="1:5">
      <c r="A479" t="s">
        <v>298</v>
      </c>
      <c r="B479" t="s">
        <v>299</v>
      </c>
      <c r="E479" t="s">
        <v>299</v>
      </c>
    </row>
    <row r="480" spans="1:5">
      <c r="B480" t="s">
        <v>300</v>
      </c>
      <c r="E480" t="s">
        <v>300</v>
      </c>
    </row>
    <row r="481" spans="1:5">
      <c r="B481" t="s">
        <v>301</v>
      </c>
      <c r="E481" t="s">
        <v>301</v>
      </c>
    </row>
    <row r="482" spans="1:5">
      <c r="B482" t="s">
        <v>302</v>
      </c>
      <c r="E482" t="s">
        <v>302</v>
      </c>
    </row>
    <row r="483" spans="1:5">
      <c r="B483" t="s">
        <v>303</v>
      </c>
      <c r="E483" t="s">
        <v>303</v>
      </c>
    </row>
    <row r="484" spans="1:5">
      <c r="B484" t="s">
        <v>304</v>
      </c>
      <c r="E484" t="s">
        <v>304</v>
      </c>
    </row>
    <row r="486" spans="1:5">
      <c r="A486" t="s">
        <v>305</v>
      </c>
      <c r="E486" t="s">
        <v>305</v>
      </c>
    </row>
    <row r="487" spans="1:5">
      <c r="A487" t="s">
        <v>306</v>
      </c>
      <c r="E487" t="s">
        <v>306</v>
      </c>
    </row>
    <row r="489" spans="1:5">
      <c r="A489" t="s">
        <v>307</v>
      </c>
      <c r="E489" t="s">
        <v>307</v>
      </c>
    </row>
    <row r="490" spans="1:5">
      <c r="A490" t="s">
        <v>308</v>
      </c>
      <c r="E490" t="s">
        <v>308</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2025-04-04T13:50:36+00:00</_dlc_ExpireDate>
  </documentManagement>
</p:properties>
</file>

<file path=customXml/itemProps1.xml><?xml version="1.0" encoding="utf-8"?>
<ds:datastoreItem xmlns:ds="http://schemas.openxmlformats.org/officeDocument/2006/customXml" ds:itemID="{E97F107C-3CB7-4090-88BE-BE10782A182C}">
  <ds:schemaRefs>
    <ds:schemaRef ds:uri="http://schemas.microsoft.com/sharepoint/v3/contenttype/forms"/>
  </ds:schemaRefs>
</ds:datastoreItem>
</file>

<file path=customXml/itemProps2.xml><?xml version="1.0" encoding="utf-8"?>
<ds:datastoreItem xmlns:ds="http://schemas.openxmlformats.org/officeDocument/2006/customXml" ds:itemID="{7E6BF339-54DA-4CC2-97B1-EED3FCE91B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5A3944-571B-461D-B500-792FFC7DA062}">
  <ds:schemaRef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d6637c99-d69e-4b94-8442-97cbc6332c3f"/>
    <ds:schemaRef ds:uri="http://schemas.microsoft.com/sharepoint/v4"/>
    <ds:schemaRef ds:uri="http://schemas.microsoft.com/sharepoint/v3/fields"/>
    <ds:schemaRef ds:uri="8fc26d16-31a9-4b07-b482-aec436312016"/>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1044Xd Anleitung</vt:lpstr>
      <vt:lpstr>1044Ad Antrag</vt:lpstr>
      <vt:lpstr>1044Bd Stammdaten Mitarb.</vt:lpstr>
      <vt:lpstr>1044Ed Abrechnung</vt:lpstr>
      <vt:lpstr>Hilfsdaten</vt:lpstr>
      <vt:lpstr>Übersetzungstexte</vt:lpstr>
      <vt:lpstr>'1044Ad Antrag'!Druckbereich</vt:lpstr>
      <vt:lpstr>'1044Bd Stammdaten Mitarb.'!Druckbereich</vt:lpstr>
      <vt:lpstr>'1044Bd Stammdaten Mitarb.'!Drucktitel</vt:lpstr>
      <vt:lpstr>'1044Ed Abrechnung'!Drucktitel</vt:lpstr>
      <vt:lpstr>'1044Ad Antrag'!Print_Area</vt:lpstr>
      <vt:lpstr>'1044Bd Stammdaten Mitarb.'!Print_Area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 Leibacher</dc:creator>
  <dc:description/>
  <cp:lastModifiedBy>Gautschy Dominik SECO</cp:lastModifiedBy>
  <cp:lastPrinted>2023-11-22T12:15:56Z</cp:lastPrinted>
  <dcterms:created xsi:type="dcterms:W3CDTF">2015-06-05T18:19:34Z</dcterms:created>
  <dcterms:modified xsi:type="dcterms:W3CDTF">2024-01-24T08:30:51Z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/sites/704-ASALfutur/Freigegebene Dokumente</vt:lpwstr>
  </property>
  <property fmtid="{D5CDD505-2E9C-101B-9397-08002B2CF9AE}" pid="3" name="ContentTypeId">
    <vt:lpwstr>0x0101002A64EC32AAF3FC45AAF4AFE0788CD14D012A00E74E43AE080EF6489EE4A143D8168F15</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ies>
</file>